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235" activeTab="0"/>
  </bookViews>
  <sheets>
    <sheet name="Rekapitulace stavby" sheetId="1" r:id="rId1"/>
    <sheet name="D.1.4.1 - Silnoproudá ele..." sheetId="2" r:id="rId2"/>
    <sheet name="D.1.4.2.1 - Strukturovaná..." sheetId="3" r:id="rId3"/>
    <sheet name="D.1.4.2.2 - Poplachový za..." sheetId="4" r:id="rId4"/>
    <sheet name="D.1.4.2.3 - Kamerový systém" sheetId="5" r:id="rId5"/>
    <sheet name="D.1.4.2.4 - AV technika" sheetId="6" r:id="rId6"/>
    <sheet name="D.1.4.2.5 - EVS a EKV" sheetId="7" r:id="rId7"/>
    <sheet name="D.1.4.2.6 - Školní rozhlas" sheetId="8" r:id="rId8"/>
    <sheet name="D.1.4.2.7 - Jednotný čas" sheetId="9" r:id="rId9"/>
    <sheet name="D.1.4.2.8 - Měření a regu..." sheetId="10" r:id="rId10"/>
    <sheet name="D.1.4.2.9 - Kabelové tras..." sheetId="11" r:id="rId11"/>
    <sheet name="D.2.1 - Pavilon UV13Z-0" sheetId="12" r:id="rId12"/>
    <sheet name="D.2.2 - Pavilon K2VZ-A" sheetId="13" r:id="rId13"/>
    <sheet name="D.2.3 - Pavilon K4V-A" sheetId="14" r:id="rId14"/>
    <sheet name="D.2.4 - Pavilon K1V-A" sheetId="15" r:id="rId15"/>
    <sheet name="VON - Vedlejší a ostatní ..." sheetId="16" r:id="rId16"/>
    <sheet name="Pokyny pro vyplnění" sheetId="17" r:id="rId17"/>
  </sheets>
  <definedNames>
    <definedName name="_xlnm._FilterDatabase" localSheetId="1" hidden="1">'D.1.4.1 - Silnoproudá ele...'!$C$103:$K$378</definedName>
    <definedName name="_xlnm._FilterDatabase" localSheetId="2" hidden="1">'D.1.4.2.1 - Strukturovaná...'!$C$110:$K$230</definedName>
    <definedName name="_xlnm._FilterDatabase" localSheetId="3" hidden="1">'D.1.4.2.2 - Poplachový za...'!$C$98:$K$135</definedName>
    <definedName name="_xlnm._FilterDatabase" localSheetId="4" hidden="1">'D.1.4.2.3 - Kamerový systém'!$C$100:$K$140</definedName>
    <definedName name="_xlnm._FilterDatabase" localSheetId="5" hidden="1">'D.1.4.2.4 - AV technika'!$C$96:$K$123</definedName>
    <definedName name="_xlnm._FilterDatabase" localSheetId="6" hidden="1">'D.1.4.2.5 - EVS a EKV'!$C$96:$K$121</definedName>
    <definedName name="_xlnm._FilterDatabase" localSheetId="7" hidden="1">'D.1.4.2.6 - Školní rozhlas'!$C$98:$K$130</definedName>
    <definedName name="_xlnm._FilterDatabase" localSheetId="8" hidden="1">'D.1.4.2.7 - Jednotný čas'!$C$96:$K$122</definedName>
    <definedName name="_xlnm._FilterDatabase" localSheetId="9" hidden="1">'D.1.4.2.8 - Měření a regu...'!$C$97:$K$124</definedName>
    <definedName name="_xlnm._FilterDatabase" localSheetId="10" hidden="1">'D.1.4.2.9 - Kabelové tras...'!$C$100:$K$202</definedName>
    <definedName name="_xlnm._FilterDatabase" localSheetId="11" hidden="1">'D.2.1 - Pavilon UV13Z-0'!$C$95:$K$806</definedName>
    <definedName name="_xlnm._FilterDatabase" localSheetId="12" hidden="1">'D.2.2 - Pavilon K2VZ-A'!$C$94:$K$453</definedName>
    <definedName name="_xlnm._FilterDatabase" localSheetId="13" hidden="1">'D.2.3 - Pavilon K4V-A'!$C$94:$K$413</definedName>
    <definedName name="_xlnm._FilterDatabase" localSheetId="14" hidden="1">'D.2.4 - Pavilon K1V-A'!$C$94:$K$459</definedName>
    <definedName name="_xlnm._FilterDatabase" localSheetId="15" hidden="1">'VON - Vedlejší a ostatní ...'!$C$79:$K$90</definedName>
    <definedName name="_xlnm.Print_Area" localSheetId="1">'D.1.4.1 - Silnoproudá ele...'!$C$4:$J$41,'D.1.4.1 - Silnoproudá ele...'!$C$47:$J$83,'D.1.4.1 - Silnoproudá ele...'!$C$89:$K$378</definedName>
    <definedName name="_xlnm.Print_Area" localSheetId="2">'D.1.4.2.1 - Strukturovaná...'!$C$4:$J$43,'D.1.4.2.1 - Strukturovaná...'!$C$49:$J$88,'D.1.4.2.1 - Strukturovaná...'!$C$94:$K$230</definedName>
    <definedName name="_xlnm.Print_Area" localSheetId="3">'D.1.4.2.2 - Poplachový za...'!$C$4:$J$43,'D.1.4.2.2 - Poplachový za...'!$C$49:$J$76,'D.1.4.2.2 - Poplachový za...'!$C$82:$K$135</definedName>
    <definedName name="_xlnm.Print_Area" localSheetId="4">'D.1.4.2.3 - Kamerový systém'!$C$4:$J$43,'D.1.4.2.3 - Kamerový systém'!$C$49:$J$78,'D.1.4.2.3 - Kamerový systém'!$C$84:$K$140</definedName>
    <definedName name="_xlnm.Print_Area" localSheetId="5">'D.1.4.2.4 - AV technika'!$C$4:$J$43,'D.1.4.2.4 - AV technika'!$C$49:$J$74,'D.1.4.2.4 - AV technika'!$C$80:$K$123</definedName>
    <definedName name="_xlnm.Print_Area" localSheetId="6">'D.1.4.2.5 - EVS a EKV'!$C$4:$J$43,'D.1.4.2.5 - EVS a EKV'!$C$49:$J$74,'D.1.4.2.5 - EVS a EKV'!$C$80:$K$121</definedName>
    <definedName name="_xlnm.Print_Area" localSheetId="7">'D.1.4.2.6 - Školní rozhlas'!$C$4:$J$43,'D.1.4.2.6 - Školní rozhlas'!$C$49:$J$76,'D.1.4.2.6 - Školní rozhlas'!$C$82:$K$130</definedName>
    <definedName name="_xlnm.Print_Area" localSheetId="8">'D.1.4.2.7 - Jednotný čas'!$C$4:$J$43,'D.1.4.2.7 - Jednotný čas'!$C$49:$J$74,'D.1.4.2.7 - Jednotný čas'!$C$80:$K$122</definedName>
    <definedName name="_xlnm.Print_Area" localSheetId="9">'D.1.4.2.8 - Měření a regu...'!$C$4:$J$43,'D.1.4.2.8 - Měření a regu...'!$C$49:$J$75,'D.1.4.2.8 - Měření a regu...'!$C$81:$K$124</definedName>
    <definedName name="_xlnm.Print_Area" localSheetId="10">'D.1.4.2.9 - Kabelové tras...'!$C$4:$J$43,'D.1.4.2.9 - Kabelové tras...'!$C$49:$J$78,'D.1.4.2.9 - Kabelové tras...'!$C$84:$K$202</definedName>
    <definedName name="_xlnm.Print_Area" localSheetId="11">'D.2.1 - Pavilon UV13Z-0'!$C$4:$J$41,'D.2.1 - Pavilon UV13Z-0'!$C$47:$J$75,'D.2.1 - Pavilon UV13Z-0'!$C$81:$K$806</definedName>
    <definedName name="_xlnm.Print_Area" localSheetId="12">'D.2.2 - Pavilon K2VZ-A'!$C$4:$J$41,'D.2.2 - Pavilon K2VZ-A'!$C$47:$J$74,'D.2.2 - Pavilon K2VZ-A'!$C$80:$K$453</definedName>
    <definedName name="_xlnm.Print_Area" localSheetId="13">'D.2.3 - Pavilon K4V-A'!$C$4:$J$41,'D.2.3 - Pavilon K4V-A'!$C$47:$J$74,'D.2.3 - Pavilon K4V-A'!$C$80:$K$413</definedName>
    <definedName name="_xlnm.Print_Area" localSheetId="14">'D.2.4 - Pavilon K1V-A'!$C$4:$J$41,'D.2.4 - Pavilon K1V-A'!$C$47:$J$74,'D.2.4 - Pavilon K1V-A'!$C$80:$K$459</definedName>
    <definedName name="_xlnm.Print_Area" localSheetId="16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stavby'!$C$42:$AQ$73</definedName>
    <definedName name="_xlnm.Print_Area" localSheetId="15">'VON - Vedlejší a ostatní ...'!$C$4:$J$39,'VON - Vedlejší a ostatní ...'!$C$45:$J$61,'VON - Vedlejší a ostatní ...'!$C$67:$K$90</definedName>
    <definedName name="_xlnm.Print_Titles" localSheetId="0">'Rekapitulace stavby'!$52:$52</definedName>
    <definedName name="_xlnm.Print_Titles" localSheetId="1">'D.1.4.1 - Silnoproudá ele...'!$103:$103</definedName>
    <definedName name="_xlnm.Print_Titles" localSheetId="2">'D.1.4.2.1 - Strukturovaná...'!$110:$110</definedName>
    <definedName name="_xlnm.Print_Titles" localSheetId="3">'D.1.4.2.2 - Poplachový za...'!$98:$98</definedName>
    <definedName name="_xlnm.Print_Titles" localSheetId="4">'D.1.4.2.3 - Kamerový systém'!$100:$100</definedName>
    <definedName name="_xlnm.Print_Titles" localSheetId="5">'D.1.4.2.4 - AV technika'!$96:$96</definedName>
    <definedName name="_xlnm.Print_Titles" localSheetId="6">'D.1.4.2.5 - EVS a EKV'!$96:$96</definedName>
    <definedName name="_xlnm.Print_Titles" localSheetId="7">'D.1.4.2.6 - Školní rozhlas'!$98:$98</definedName>
    <definedName name="_xlnm.Print_Titles" localSheetId="8">'D.1.4.2.7 - Jednotný čas'!$96:$96</definedName>
    <definedName name="_xlnm.Print_Titles" localSheetId="9">'D.1.4.2.8 - Měření a regu...'!$97:$97</definedName>
    <definedName name="_xlnm.Print_Titles" localSheetId="10">'D.1.4.2.9 - Kabelové tras...'!$100:$100</definedName>
    <definedName name="_xlnm.Print_Titles" localSheetId="11">'D.2.1 - Pavilon UV13Z-0'!$95:$95</definedName>
    <definedName name="_xlnm.Print_Titles" localSheetId="12">'D.2.2 - Pavilon K2VZ-A'!$94:$94</definedName>
    <definedName name="_xlnm.Print_Titles" localSheetId="13">'D.2.3 - Pavilon K4V-A'!$94:$94</definedName>
    <definedName name="_xlnm.Print_Titles" localSheetId="14">'D.2.4 - Pavilon K1V-A'!$94:$94</definedName>
    <definedName name="_xlnm.Print_Titles" localSheetId="15">'VON - Vedlejší a ostatní ...'!$79:$79</definedName>
  </definedNames>
  <calcPr calcId="152511"/>
</workbook>
</file>

<file path=xl/sharedStrings.xml><?xml version="1.0" encoding="utf-8"?>
<sst xmlns="http://schemas.openxmlformats.org/spreadsheetml/2006/main" count="27652" uniqueCount="2521">
  <si>
    <t>Export Komplet</t>
  </si>
  <si>
    <t>VZ</t>
  </si>
  <si>
    <t>2.0</t>
  </si>
  <si>
    <t>ZAMOK</t>
  </si>
  <si>
    <t>False</t>
  </si>
  <si>
    <t>{5bc2eb04-1822-463d-8aff-88c244dd4934}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</si>
  <si>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</si>
  <si>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</si>
  <si>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</si>
  <si>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</si>
  <si>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</si>
  <si>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</si>
  <si>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</si>
  <si>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</si>
  <si>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</si>
  <si>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</si>
  <si>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</si>
  <si>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Opava, Šrámkova 4 - zařízení silnoproudé a slaboproudé elektrotechniky a stavební úpravy</t>
  </si>
  <si>
    <t>KSO:</t>
  </si>
  <si>
    <t/>
  </si>
  <si>
    <t>CC-CZ:</t>
  </si>
  <si>
    <t>Místo:</t>
  </si>
  <si>
    <t>k.ú. Kateřinky u Opavy</t>
  </si>
  <si>
    <t>Datum:</t>
  </si>
  <si>
    <t>5. 2. 2024</t>
  </si>
  <si>
    <t>Zadavatel:</t>
  </si>
  <si>
    <t>IČ:</t>
  </si>
  <si>
    <t xml:space="preserve">ZŠ Opava, Šrámkova 4, příspěvková organizace </t>
  </si>
  <si>
    <t>DIČ:</t>
  </si>
  <si>
    <t>Uchazeč:</t>
  </si>
  <si>
    <t>Vyplň údaj</t>
  </si>
  <si>
    <t>Projektant:</t>
  </si>
  <si>
    <t>INDETAIL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</si>
  <si>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</si>
  <si>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</si>
  <si>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</si>
  <si>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</si>
  <si>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</si>
  <si>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</si>
  <si>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</si>
  <si>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</si>
  <si>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</si>
  <si>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</si>
  <si>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</si>
  <si>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</si>
  <si>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</si>
  <si>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</si>
  <si>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</si>
  <si>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</si>
  <si>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</si>
  <si>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</si>
  <si>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</si>
  <si>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</si>
  <si>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</si>
  <si>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</si>
  <si>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</si>
  <si>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</si>
  <si>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</si>
  <si>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</si>
  <si>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</si>
  <si>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</si>
  <si>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</si>
  <si>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</si>
  <si>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</si>
  <si>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</si>
  <si>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</si>
  <si>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</si>
  <si>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</si>
  <si>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</si>
  <si>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</si>
  <si>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</si>
  <si>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</si>
  <si>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</si>
  <si>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</si>
  <si>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</si>
  <si>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</si>
  <si>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D.1.4</t>
  </si>
  <si>
    <t>Technika prostředí staveb</t>
  </si>
  <si>
    <t>STA</t>
  </si>
  <si>
    <t>1</t>
  </si>
  <si>
    <t>{108f590b-e5c1-4ef3-b447-aa0bc1b1302b}</t>
  </si>
  <si>
    <t>2</t>
  </si>
  <si>
    <t>/</t>
  </si>
  <si>
    <t>D.1.4.1</t>
  </si>
  <si>
    <t>Silnoproudá elektrotechnika</t>
  </si>
  <si>
    <t>Soupis</t>
  </si>
  <si>
    <t>{b13f2c0b-2564-4a70-b745-506d08c4c06b}</t>
  </si>
  <si>
    <t>D.1.4.2</t>
  </si>
  <si>
    <t>Slaboproudá elektrotechnika</t>
  </si>
  <si>
    <t>{a2307532-e791-4d6e-832a-740ee0b1da52}</t>
  </si>
  <si>
    <t>D.1.4.2.1</t>
  </si>
  <si>
    <t>Strukturovaná kabeláž</t>
  </si>
  <si>
    <t>3</t>
  </si>
  <si>
    <t>{2ee9fc5d-c036-4b13-8da7-4e29ce1d6758}</t>
  </si>
  <si>
    <t>D.1.4.2.2</t>
  </si>
  <si>
    <t>Poplachový zabezpečovací a tísňový systém</t>
  </si>
  <si>
    <t>{96d593ec-726a-4a18-8cbc-16484e359f04}</t>
  </si>
  <si>
    <t>D.1.4.2.3</t>
  </si>
  <si>
    <t>Kamerový systém</t>
  </si>
  <si>
    <t>{f5305210-cef9-4626-b71e-3456ee97e0db}</t>
  </si>
  <si>
    <t>D.1.4.2.4</t>
  </si>
  <si>
    <t>AV technika</t>
  </si>
  <si>
    <t>{d6f59046-a35e-4cef-9576-5a5f328e3936}</t>
  </si>
  <si>
    <t>D.1.4.2.5</t>
  </si>
  <si>
    <t>EVS a EKV</t>
  </si>
  <si>
    <t>{1cc9e1c2-66c9-474e-ba5d-b5d9be36d1ca}</t>
  </si>
  <si>
    <t>D.1.4.2.6</t>
  </si>
  <si>
    <t>Školní rozhlas</t>
  </si>
  <si>
    <t>{cde9874d-e923-4fb8-8c1c-8a1ac8e39562}</t>
  </si>
  <si>
    <t>D.1.4.2.7</t>
  </si>
  <si>
    <t>Jednotný čas</t>
  </si>
  <si>
    <t>{4f42befa-8001-44e6-a55f-5db23b3ee815}</t>
  </si>
  <si>
    <t>D.1.4.2.8</t>
  </si>
  <si>
    <t>Měření a regulace</t>
  </si>
  <si>
    <t>{9c5c13d6-d126-4c22-94f3-1ebdf8c4668d}</t>
  </si>
  <si>
    <t>D.1.4.2.9</t>
  </si>
  <si>
    <t>Kabelové trasy pro slaboproudou elektrotechniku</t>
  </si>
  <si>
    <t>{d5b15236-5a7d-4975-a853-c332232fc7c8}</t>
  </si>
  <si>
    <t>D.2</t>
  </si>
  <si>
    <t>Stavební část</t>
  </si>
  <si>
    <t>{c7920faf-723e-42b1-b653-70980856ac37}</t>
  </si>
  <si>
    <t>D.2.1</t>
  </si>
  <si>
    <t>Pavilon UV13Z-0</t>
  </si>
  <si>
    <t>{0d4738c3-b143-48e5-b527-d2c391bde978}</t>
  </si>
  <si>
    <t>D.2.2</t>
  </si>
  <si>
    <t>Pavilon K2VZ-A</t>
  </si>
  <si>
    <t>{3a18d3de-f5fb-48e2-88a0-2c73dfba3689}</t>
  </si>
  <si>
    <t>D.2.3</t>
  </si>
  <si>
    <t>Pavilon K4V-A</t>
  </si>
  <si>
    <t>{d629d014-9961-4cd1-b4ac-f7f233819bf6}</t>
  </si>
  <si>
    <t>D.2.4</t>
  </si>
  <si>
    <t>Pavilon K1V-A</t>
  </si>
  <si>
    <t>{14ac89e6-81db-402f-8890-c54a0b5414e4}</t>
  </si>
  <si>
    <t>VON</t>
  </si>
  <si>
    <t>Vedlejší a ostatní rozpočtové náklady</t>
  </si>
  <si>
    <t>{7e0879e8-bdca-4e46-ba22-1d280be6a911}</t>
  </si>
  <si>
    <t>KRYCÍ LIST SOUPISU PRACÍ</t>
  </si>
  <si>
    <t>Objekt:</t>
  </si>
  <si>
    <t>D.1.4 - Technika prostředí staveb</t>
  </si>
  <si>
    <t>Soupis:</t>
  </si>
  <si>
    <t>D.1.4.1 - Silnoproudá elektrotechnika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</si>
  <si>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UPOZORNĚNÍ PRO UCHAZEČE:                                                                                                                                1) Součástí prací jsou veškeré zkoušky, potřebná měření, inspekce, uvedení zařízení do provozu, zaškolení obsluhy 2) Součástí dodávky je zpracování veškeré dílenské dokumentace a dokumentace skutečného provedení 3) V rozsahu prací jsou rovněž jakékoliv prvky, zařízení, práce a pomocné materiály, které jsou nezbytně nutné k dodání, instalaci, dokončení a provozování díla (např. požární ucpávky, štítky pro řádné a trvalé značení komponent a zařízení,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republice“.   4)  Součástí dodávky jsou veškerá měření jako například vytyčení konstrukcí, kontrolní měření, zaměření skutečného stavu apod. 5) V nabídce musí být zahrnuta realizace díla, včetně koordinace provádění díla s ostatními profesemi. 6) Projektant předpokládá, že uchazeč je odborně způsobilá firma a proto odpovědností uchazeče je, aby přesně stanovil rozsah svých prací, včetně návazností na stavbu, ostatní řemesla, harmonogram výstavby a časové rozdělení stavby na samostatně řešené části s příslušnými stranami.  7) Nabídka bude plně respektovat materiálový a technický standard materiálu a technické úrovně zadavatele a uživatele objektů. V rámci nabídky musí být garantována kompatibilita nabízených zařízení s již provozovaným zařízením zadavatele a uživatele objektu, která jsou již ve funkci na jiných místech. 8) Uchazeč doplní poskytnuté informace svými vlastními znalostmi a zkušenostmi tak, aby mohl připravit úplnou nabídku a je plnou uchazečovou zodpovědností učinit potřebné dotazy, jak to pro tento účel považuje za nutné. 9) Je povinností uchazeče opatřit si všechny potřebné informace tak, aby mohl předložit pevnou definitivní cenu a kvalifikovanou nabídku, podle které zhotoví stavbu podle požadavků objednatele.  10) Projektant na základě pověření objednatelem bude mít svrchovanou pravomoc při řešení všech záležitostí a případných neshod týkajících se kvality materiálu.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</si>
  <si>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</si>
  <si>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</si>
  <si>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</si>
  <si>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</si>
  <si>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</si>
  <si>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61 - Úprava povrchů vnitřních</t>
  </si>
  <si>
    <t xml:space="preserve">    94 - Lešení a stavební výtahy</t>
  </si>
  <si>
    <t xml:space="preserve">    97 - Prorážení otvorů a ostatní bourací práce</t>
  </si>
  <si>
    <t xml:space="preserve">    997 - Přesun sutě</t>
  </si>
  <si>
    <t xml:space="preserve">    998 - Přesun hmot</t>
  </si>
  <si>
    <t>PSV - PSV</t>
  </si>
  <si>
    <t xml:space="preserve">    741-1 - Silnoproudá elektrotechnika - materiál</t>
  </si>
  <si>
    <t xml:space="preserve">      741-1.1 - Rozvaděčová technika (není-li uvedeno jinak)</t>
  </si>
  <si>
    <t xml:space="preserve">      741-1.2 - Elektroinstalační  materiál,  el. přístroje,  el. spotřebiče</t>
  </si>
  <si>
    <t xml:space="preserve">      741-1.3 - Svítidla  a  světelné  zdroje  vč. zdrojů </t>
  </si>
  <si>
    <t xml:space="preserve">      741-1.4 - Vodiče  a  kabely</t>
  </si>
  <si>
    <t xml:space="preserve">    741-2 - Silnoproudá elektrotechnika - montáž</t>
  </si>
  <si>
    <t xml:space="preserve">      741-2.1 - Montáž  rozvaděčové  techniky  (není-li  uvedeno  jinak)</t>
  </si>
  <si>
    <t xml:space="preserve">      741-2.2 - Montáž  elektroinstalačního  materiálů,  el. přístrojů,  el. spotřebičů</t>
  </si>
  <si>
    <t xml:space="preserve">      741-2.3 - Montáž svítidel včetně světelných zdrojů</t>
  </si>
  <si>
    <t xml:space="preserve">      741-2.4 - Uložení vodičů a kabelů</t>
  </si>
  <si>
    <t xml:space="preserve">      741-2.5 - Hodinové zúčtovací sazby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</si>
  <si>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</si>
  <si>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</si>
  <si>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</si>
  <si>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</si>
  <si>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</si>
  <si>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</si>
  <si>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</si>
  <si>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</si>
  <si>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</si>
  <si>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</si>
  <si>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</si>
  <si>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</si>
  <si>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</si>
  <si>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</si>
  <si>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</si>
  <si>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</si>
  <si>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</si>
  <si>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61</t>
  </si>
  <si>
    <t>Úprava povrchů vnitřních</t>
  </si>
  <si>
    <t>K</t>
  </si>
  <si>
    <t>611135101</t>
  </si>
  <si>
    <t>Hrubá výplň rýh maltou jakékoli šířky rýhy ve stropech</t>
  </si>
  <si>
    <t>m2</t>
  </si>
  <si>
    <t>CS ÚRS 2024 01</t>
  </si>
  <si>
    <t>4</t>
  </si>
  <si>
    <t>749536549</t>
  </si>
  <si>
    <t>Online PSC</t>
  </si>
  <si>
    <t>https://podminky.urs.cz/item/CS_URS_2024_01/611135101</t>
  </si>
  <si>
    <t>VV</t>
  </si>
  <si>
    <t>(1520,00*0,1)*0,03</t>
  </si>
  <si>
    <t>611325121</t>
  </si>
  <si>
    <t>Vápenocementová omítka rýh štuková ve stropech, šířky rýhy do 150 mm</t>
  </si>
  <si>
    <t>-2086013086</t>
  </si>
  <si>
    <t>https://podminky.urs.cz/item/CS_URS_2024_01/611325121</t>
  </si>
  <si>
    <t>611325221</t>
  </si>
  <si>
    <t>Vápenocementová omítka jednotlivých malých ploch štuková na stropech, plochy jednotlivě do 0,09 m2</t>
  </si>
  <si>
    <t>kus</t>
  </si>
  <si>
    <t>-920870105</t>
  </si>
  <si>
    <t>https://podminky.urs.cz/item/CS_URS_2024_01/611325221</t>
  </si>
  <si>
    <t>612135101</t>
  </si>
  <si>
    <t>Hrubá výplň rýh maltou jakékoli šířky rýhy ve stěnách</t>
  </si>
  <si>
    <t>-1992484277</t>
  </si>
  <si>
    <t>https://podminky.urs.cz/item/CS_URS_2024_01/612135101</t>
  </si>
  <si>
    <t>(1520,00*0,9)*0,03</t>
  </si>
  <si>
    <t>240,00*0,05</t>
  </si>
  <si>
    <t>(65,00*0,07)*2</t>
  </si>
  <si>
    <t>(45,00*0,15)*2</t>
  </si>
  <si>
    <t>Součet</t>
  </si>
  <si>
    <t>5</t>
  </si>
  <si>
    <t>612325121</t>
  </si>
  <si>
    <t>Vápenocementová omítka rýh štuková ve stěnách, šířky rýhy do 150 mm</t>
  </si>
  <si>
    <t>-1317221705</t>
  </si>
  <si>
    <t>https://podminky.urs.cz/item/CS_URS_2024_01/612325121</t>
  </si>
  <si>
    <t>65,00*0,07</t>
  </si>
  <si>
    <t>45,00*0,15</t>
  </si>
  <si>
    <t>6</t>
  </si>
  <si>
    <t>612325221</t>
  </si>
  <si>
    <t>Vápenocementová omítka jednotlivých malých ploch štuková na stěnách, plochy jednotlivě do 0,09 m2</t>
  </si>
  <si>
    <t>1883471790</t>
  </si>
  <si>
    <t>https://podminky.urs.cz/item/CS_URS_2024_01/612325221</t>
  </si>
  <si>
    <t>937+82</t>
  </si>
  <si>
    <t>(72+14)*2</t>
  </si>
  <si>
    <t>7</t>
  </si>
  <si>
    <t>612325223</t>
  </si>
  <si>
    <t>Vápenocementová omítka jednotlivých malých ploch štuková na stěnách, plochy jednotlivě přes 0,25 do 1 m2</t>
  </si>
  <si>
    <t>-1573136176</t>
  </si>
  <si>
    <t>https://podminky.urs.cz/item/CS_URS_2024_01/612325223</t>
  </si>
  <si>
    <t>kolem rozvaděčů</t>
  </si>
  <si>
    <t>"ozn. RSA1.1, 2.1, 3.1"  3</t>
  </si>
  <si>
    <t>"ozn. RSB1.1, 2.1, 3.1"  3</t>
  </si>
  <si>
    <t>"ozn. RSC1.1, 2.1, 3.1"  3</t>
  </si>
  <si>
    <t>8</t>
  </si>
  <si>
    <t>612325225</t>
  </si>
  <si>
    <t>Vápenocementová omítka jednotlivých malých ploch štuková na stěnách, plochy jednotlivě přes 1,0 do 4 m2</t>
  </si>
  <si>
    <t>606374847</t>
  </si>
  <si>
    <t>https://podminky.urs.cz/item/CS_URS_2024_01/612325225</t>
  </si>
  <si>
    <t>"ozn. RPA2.1"  1</t>
  </si>
  <si>
    <t>"ozn. RPA3.1"  1</t>
  </si>
  <si>
    <t>94</t>
  </si>
  <si>
    <t>Lešení a stavební výtahy</t>
  </si>
  <si>
    <t>9</t>
  </si>
  <si>
    <t>949101111</t>
  </si>
  <si>
    <t>Lešení pomocné pracovní pro objekty pozemních staveb pro zatížení do 150 kg/m2, o výšce lešeňové podlahy do 1,9 m</t>
  </si>
  <si>
    <t>434417524</t>
  </si>
  <si>
    <t>https://podminky.urs.cz/item/CS_URS_2024_01/949101111</t>
  </si>
  <si>
    <t>97</t>
  </si>
  <si>
    <t>Prorážení otvorů a ostatní bourací práce</t>
  </si>
  <si>
    <t>10</t>
  </si>
  <si>
    <t>973041511</t>
  </si>
  <si>
    <t>Vysekání výklenků nebo kapes ve zdivu betonovém výklenků, pohledové plochy přes 0,25 m2</t>
  </si>
  <si>
    <t>m3</t>
  </si>
  <si>
    <t>1362015228</t>
  </si>
  <si>
    <t>https://podminky.urs.cz/item/CS_URS_2024_01/973041511</t>
  </si>
  <si>
    <t>niky pro vestavné rozvaděče</t>
  </si>
  <si>
    <t>"ozn. RPA2.1"  0,60*1,90*0,25</t>
  </si>
  <si>
    <t>"ozn. RPA3.1"  0,60*1,90*0,25</t>
  </si>
  <si>
    <t>"ozn. RSA1.1, 2.1, 3.1"  (0,40*0,75*0,15)*3</t>
  </si>
  <si>
    <t>"ozn. RSB1.1, 2.1, 3.1"  (0,40*0,75*0,15)*3</t>
  </si>
  <si>
    <t>"ozn. RSC1.1, 2.1, 3.1"  (0,40*0,75*0,15)*3</t>
  </si>
  <si>
    <t>11</t>
  </si>
  <si>
    <t>973046191</t>
  </si>
  <si>
    <t>Vysekání výklenků nebo kapes ve zdivu betonovém kapes pro špalíky a krabice, velikosti do 150x150x100 mm</t>
  </si>
  <si>
    <t>-1407365876</t>
  </si>
  <si>
    <t>https://podminky.urs.cz/item/CS_URS_2024_01/973046191</t>
  </si>
  <si>
    <t>974049132</t>
  </si>
  <si>
    <t>Vysekání rýh v betonových zdech do hl. 50 mm a šířky do 70 mm</t>
  </si>
  <si>
    <t>m</t>
  </si>
  <si>
    <t>1242843303</t>
  </si>
  <si>
    <t>https://podminky.urs.cz/item/CS_URS_2024_01/974049132</t>
  </si>
  <si>
    <t>13</t>
  </si>
  <si>
    <t>974049134</t>
  </si>
  <si>
    <t>Vysekání rýh v betonových zdech do hl. 50 mm a šířky do 150 mm</t>
  </si>
  <si>
    <t>-577024823</t>
  </si>
  <si>
    <t>https://podminky.urs.cz/item/CS_URS_2024_01/974049134</t>
  </si>
  <si>
    <t>14</t>
  </si>
  <si>
    <t>977142111</t>
  </si>
  <si>
    <t>Vyvrtání otvorů pro elektroinstalační krabice ve stěnách z betonu, hloubky do 60 mm</t>
  </si>
  <si>
    <t>-1685968415</t>
  </si>
  <si>
    <t>https://podminky.urs.cz/item/CS_URS_2024_01/977142111</t>
  </si>
  <si>
    <t>15</t>
  </si>
  <si>
    <t>977151118</t>
  </si>
  <si>
    <t>Jádrové vrty diamantovými korunkami do stavebních materiálů (železobetonu, betonu, cihel, obkladů, dlažeb, kamene) průměru přes 90 do 100 mm</t>
  </si>
  <si>
    <t>-1117477246</t>
  </si>
  <si>
    <t>https://podminky.urs.cz/item/CS_URS_2024_01/977151118</t>
  </si>
  <si>
    <t>0,15*72</t>
  </si>
  <si>
    <t>0,30*14</t>
  </si>
  <si>
    <t>16</t>
  </si>
  <si>
    <t>977151218</t>
  </si>
  <si>
    <t>Jádrové vrty diamantovými korunkami do stavebních materiálů (železobetonu, betonu, cihel, obkladů, dlažeb, kamene) dovrchní (směrem vzhůru), průměru přes 90 do 100 mm</t>
  </si>
  <si>
    <t>1596255119</t>
  </si>
  <si>
    <t>https://podminky.urs.cz/item/CS_URS_2024_01/977151218</t>
  </si>
  <si>
    <t>0,30*10</t>
  </si>
  <si>
    <t>17</t>
  </si>
  <si>
    <t>977342121</t>
  </si>
  <si>
    <t>Frézování drážek pro vodiče ve stěnách z betonu včetně omítky, rozměru do 30x30 mm</t>
  </si>
  <si>
    <t>-1367926085</t>
  </si>
  <si>
    <t>https://podminky.urs.cz/item/CS_URS_2024_01/977342121</t>
  </si>
  <si>
    <t>1520,00*0,9</t>
  </si>
  <si>
    <t>18</t>
  </si>
  <si>
    <t>977342122</t>
  </si>
  <si>
    <t>Frézování drážek pro vodiče ve stěnách z betonu včetně omítky, rozměru do 50x50 mm</t>
  </si>
  <si>
    <t>-491761595</t>
  </si>
  <si>
    <t>https://podminky.urs.cz/item/CS_URS_2024_01/977342122</t>
  </si>
  <si>
    <t>19</t>
  </si>
  <si>
    <t>977343121</t>
  </si>
  <si>
    <t>Frézování drážek pro vodiče ve stropech nebo klenbách z betonu včetně omítky, rozměru do 30x30 mm</t>
  </si>
  <si>
    <t>1418809321</t>
  </si>
  <si>
    <t>https://podminky.urs.cz/item/CS_URS_2024_01/977343121</t>
  </si>
  <si>
    <t>1520,00*0,1</t>
  </si>
  <si>
    <t>997</t>
  </si>
  <si>
    <t>Přesun sutě</t>
  </si>
  <si>
    <t>20</t>
  </si>
  <si>
    <t>997013213</t>
  </si>
  <si>
    <t>Vnitrostaveništní doprava suti a vybouraných hmot vodorovně do 50 m s naložením ručně pro budovy a haly výšky přes 9 do 12 m</t>
  </si>
  <si>
    <t>t</t>
  </si>
  <si>
    <t>-377003067</t>
  </si>
  <si>
    <t>https://podminky.urs.cz/item/CS_URS_2024_01/997013213</t>
  </si>
  <si>
    <t>997013501</t>
  </si>
  <si>
    <t>Odvoz suti a vybouraných hmot na skládku nebo meziskládku se složením, na vzdálenost do 1 km</t>
  </si>
  <si>
    <t>-1259553556</t>
  </si>
  <si>
    <t>https://podminky.urs.cz/item/CS_URS_2024_01/997013501</t>
  </si>
  <si>
    <t>22</t>
  </si>
  <si>
    <t>997013509</t>
  </si>
  <si>
    <t>Odvoz suti a vybouraných hmot na skládku nebo meziskládku se složením, na vzdálenost Příplatek k ceně za každý další započatý 1 km přes 1 km</t>
  </si>
  <si>
    <t>1456670191</t>
  </si>
  <si>
    <t>https://podminky.urs.cz/item/CS_URS_2024_01/997013509</t>
  </si>
  <si>
    <t>8,757*14 'Přepočtené koeficientem množství</t>
  </si>
  <si>
    <t>23</t>
  </si>
  <si>
    <t>997013631</t>
  </si>
  <si>
    <t>Poplatek za uložení stavebního odpadu na skládce (skládkovné) směsného stavebního a demoličního zatříděného do Katalogu odpadů pod kódem 17 09 04</t>
  </si>
  <si>
    <t>1435958175</t>
  </si>
  <si>
    <t>https://podminky.urs.cz/item/CS_URS_2024_01/997013631</t>
  </si>
  <si>
    <t>998</t>
  </si>
  <si>
    <t>Přesun hmot</t>
  </si>
  <si>
    <t>24</t>
  </si>
  <si>
    <t>998018002</t>
  </si>
  <si>
    <t>Přesun hmot pro budovy občanské výstavby, bydlení, výrobu a služby ruční (bez užití mechanizace) vodorovná dopravní vzdálenost do 100 m pro budovy s jakoukoliv nosnou konstrukcí výšky přes 6 do 12 m</t>
  </si>
  <si>
    <t>1871284237</t>
  </si>
  <si>
    <t>https://podminky.urs.cz/item/CS_URS_2024_01/998018002</t>
  </si>
  <si>
    <t>PSV</t>
  </si>
  <si>
    <t>741-1</t>
  </si>
  <si>
    <t>Silnoproudá elektrotechnika - materiál</t>
  </si>
  <si>
    <t>741-1.1</t>
  </si>
  <si>
    <t>Rozvaděčová technika (není-li uvedeno jinak)</t>
  </si>
  <si>
    <t>25</t>
  </si>
  <si>
    <t>M</t>
  </si>
  <si>
    <t>741-1.1.01</t>
  </si>
  <si>
    <t>Smontovaný podružný vestavný oceloplechový rozvaděč, ozn. RPA2.1, rozměr (šxvxh) 586x1886x210mm, krytí IP30/20, provedení EI 30 DP1-Sm, 278M, v rozvaděči osazen hl. vypínač 125A, svodiče T2, jištění pro spotřebiče, umístit +0,2m nad podlahu. Viz. Výkres</t>
  </si>
  <si>
    <t>ks</t>
  </si>
  <si>
    <t>32</t>
  </si>
  <si>
    <t>-710253333</t>
  </si>
  <si>
    <t>26</t>
  </si>
  <si>
    <t>741-1.1.02</t>
  </si>
  <si>
    <t>Smontovaný podružný vestavný oceloplechový rozvaděč, ozn. RPA3.1, rozměr (šxvxh) 586x1886x210mm, krytí IP30/20, provedení EI 30 DP1-Sm, 278M, v rozvaděči osazen hl. vypínač 63A, svodiče T2, jištění pro spotřebiče, umístit +0,2m nad podlahu. Viz. Výkres</t>
  </si>
  <si>
    <t>-5686050</t>
  </si>
  <si>
    <t>27</t>
  </si>
  <si>
    <t>741-1.1.03</t>
  </si>
  <si>
    <t>Smontovaný oceloplechový vestavný rozvaděč pro krčky ozn. RSA1.1 (2.1, 3.1), 48mod., IP40/20, rozměru 360 x 700 x 100 mm (š x v x h), v rozvaděči osazen hl. vypínač 25A, svodiče T2, jištění stávající a nové elektroinstace krčků, umístit +1,3m nad podlahu. Viz. Výkres</t>
  </si>
  <si>
    <t>-1833877397</t>
  </si>
  <si>
    <t>28</t>
  </si>
  <si>
    <t>741-1.1.04</t>
  </si>
  <si>
    <t>Smontovaný oceloplechový vestavný rozvaděč pro krčky ozn. RSB1.1 (2.1, 3.1), 48mod., IP40/20, rozměru 360 x 700 x 100 mm (š x v x h), v rozvaděči osazen hl. vypínač 25A, svodiče T2, jištění stávající a nové elektroinstace krčků, umístit +1,3m nad podlahu. Viz. Výkres</t>
  </si>
  <si>
    <t>-328559334</t>
  </si>
  <si>
    <t>29</t>
  </si>
  <si>
    <t>741-1.1.05</t>
  </si>
  <si>
    <t>Smontovaný oceloplechový vestavný rozvaděč pro krčky ozn. RSC1.1 (2.1, 3.1), 48mod., IP40/20, rozměru 360 x 700 x 100 mm (š x v x h), v rozvaděči osazen hl. vypínač 25A, svodiče T2, jištění stávající a nové elektroinstace krčků, umístit +1,3m nad podlahu. Viz. Výkres</t>
  </si>
  <si>
    <t>1854795695</t>
  </si>
  <si>
    <t>30</t>
  </si>
  <si>
    <t>741-1.1.06</t>
  </si>
  <si>
    <t>Smontovaný oceloplechový nástěnný rozvaděč učebny ozn. R-PCA1, 72mod., IP30/20, rozměru 500 x 580 x 127 mm (š x v x h), v rozvaděči osazen hl. vypínač 40A, svodiče T2, jištění zásuvek pro PC, umístit +1,3m nad podlahu. Viz. Výkres</t>
  </si>
  <si>
    <t>-1971163098</t>
  </si>
  <si>
    <t>31</t>
  </si>
  <si>
    <t>741-1.1.07</t>
  </si>
  <si>
    <t>Pojistka nožová PHA1 - 100A gG do stáv. HR</t>
  </si>
  <si>
    <t>994611175</t>
  </si>
  <si>
    <t>741-1.1.08</t>
  </si>
  <si>
    <t>Dozbrojení stáv. rozvaděče, ozn. HR o jistič B25/3 + 10m CY 10</t>
  </si>
  <si>
    <t>-1525099599</t>
  </si>
  <si>
    <t>741-1.2</t>
  </si>
  <si>
    <t>Elektroinstalační  materiál,  el. přístroje,  el. spotřebiče</t>
  </si>
  <si>
    <t>33</t>
  </si>
  <si>
    <t>741-1.2.01</t>
  </si>
  <si>
    <t>Spínač č.1, IP40, bílý-lesk, do krabice</t>
  </si>
  <si>
    <t>-1633165385</t>
  </si>
  <si>
    <t>34</t>
  </si>
  <si>
    <t>741-1.2.02</t>
  </si>
  <si>
    <t>Přepínač č.5, IP40, bílý-lesk, do krabice</t>
  </si>
  <si>
    <t>2007109626</t>
  </si>
  <si>
    <t>35</t>
  </si>
  <si>
    <t>741-1.2.03</t>
  </si>
  <si>
    <t>Přepínač č.6, IP40, bílý-lesk, do krabice</t>
  </si>
  <si>
    <t>-1016788512</t>
  </si>
  <si>
    <t>36</t>
  </si>
  <si>
    <t>741-1.2.04</t>
  </si>
  <si>
    <t>Tlačítko č.1/0, IP40, bílý-lesk, do krabice (osvětlení chodba)</t>
  </si>
  <si>
    <t>-1288157236</t>
  </si>
  <si>
    <t>37</t>
  </si>
  <si>
    <t>741-1.2.05</t>
  </si>
  <si>
    <t>Tlačítko č.1/0+1/0, IP40, bílý-lesk, do krabice (osvětlení chodba)</t>
  </si>
  <si>
    <t>895584129</t>
  </si>
  <si>
    <t>38</t>
  </si>
  <si>
    <t>741-1.2.06</t>
  </si>
  <si>
    <t>Spínač č.1 do vlhka, IP54, bílá-lesk, nástěnný</t>
  </si>
  <si>
    <t>1496371621</t>
  </si>
  <si>
    <t>39</t>
  </si>
  <si>
    <t>741-1.2.07</t>
  </si>
  <si>
    <t>Sporákový spínač 16A/400V, do krabice, bílá-lesk, IP40</t>
  </si>
  <si>
    <t>943545006</t>
  </si>
  <si>
    <t>40</t>
  </si>
  <si>
    <t>741-1.2.08</t>
  </si>
  <si>
    <t>Jednoduchá zásuvka 16A/230V + clonky, do krabice, bílá-lesk, IP40</t>
  </si>
  <si>
    <t>-1137938815</t>
  </si>
  <si>
    <t>41</t>
  </si>
  <si>
    <t>741-1.2.09</t>
  </si>
  <si>
    <t>Jednoduchá zásuvka 16A/230V + clonky, do krabice, šedá-lesk, IP40, pro PC</t>
  </si>
  <si>
    <t>159438049</t>
  </si>
  <si>
    <t>42</t>
  </si>
  <si>
    <t>741-1.2.10</t>
  </si>
  <si>
    <t>Jednoduchá zásuvka 16A/230V + clonky + T3, do krabice, šedá-lesk, IP40, PC</t>
  </si>
  <si>
    <t>1199935450</t>
  </si>
  <si>
    <t>43</t>
  </si>
  <si>
    <t>741-1.2.11</t>
  </si>
  <si>
    <t>Zásuvka do vlhka 16A/230V, IP54, bílá, nástěnná</t>
  </si>
  <si>
    <t>-27756121</t>
  </si>
  <si>
    <t>44</t>
  </si>
  <si>
    <t>741-1.2.12</t>
  </si>
  <si>
    <t>Krabice  KU 68 - prázdná (pod omítku)</t>
  </si>
  <si>
    <t>-2097044869</t>
  </si>
  <si>
    <t>45</t>
  </si>
  <si>
    <t>741-1.2.13</t>
  </si>
  <si>
    <t>Krabice  KU 68 - prázdná + víčko (pod omítku)</t>
  </si>
  <si>
    <t>915365559</t>
  </si>
  <si>
    <t>46</t>
  </si>
  <si>
    <t>741-1.2.14</t>
  </si>
  <si>
    <t>Krabice  KR 97 - prázdná + víčko (pod omítku)</t>
  </si>
  <si>
    <t>-894042880</t>
  </si>
  <si>
    <t>47</t>
  </si>
  <si>
    <t>741-1.2.15</t>
  </si>
  <si>
    <t>Krabice KO125 + víčko (pod omítku)</t>
  </si>
  <si>
    <t>-208382709</t>
  </si>
  <si>
    <t>48</t>
  </si>
  <si>
    <t>741-1.2.16</t>
  </si>
  <si>
    <t>Krabice IP54, nástěnná, šedá, malá 100x100x50mm</t>
  </si>
  <si>
    <t>1352508497</t>
  </si>
  <si>
    <t>49</t>
  </si>
  <si>
    <t>741-1.2.17</t>
  </si>
  <si>
    <t>Krabice IP54, nástěnná, šedá, malá 140x140x70mm</t>
  </si>
  <si>
    <t>243799798</t>
  </si>
  <si>
    <t>50</t>
  </si>
  <si>
    <t>741-1.2.18</t>
  </si>
  <si>
    <t>Trubka ohebná PVC, prům.25mm (sporák. spín. aj.)</t>
  </si>
  <si>
    <t>607317091</t>
  </si>
  <si>
    <t>51</t>
  </si>
  <si>
    <t>741-1.2.19</t>
  </si>
  <si>
    <t>Trubka korudovaná 75/61 (HDV, prostup do rozvaděče, stěnu, podlahu)</t>
  </si>
  <si>
    <t>846488438</t>
  </si>
  <si>
    <t>52</t>
  </si>
  <si>
    <t>741-1.2.20</t>
  </si>
  <si>
    <t>Lišta vkládací 20x20mm HF (technické místnosti, stáv. budova, oprava, dopojení)</t>
  </si>
  <si>
    <t>-1888154371</t>
  </si>
  <si>
    <t>53</t>
  </si>
  <si>
    <t>741-1.2.21</t>
  </si>
  <si>
    <t>Lišta vkládací 40x40mm HF (technické místnosti, stáv. budova, oprava, dopojení)</t>
  </si>
  <si>
    <t>468402146</t>
  </si>
  <si>
    <t>54</t>
  </si>
  <si>
    <t>741-1.2.22</t>
  </si>
  <si>
    <t>Lišta vkládací 80x40mm HF (technické místnosti, stáv. budova, oprava, dopojení)</t>
  </si>
  <si>
    <t>1615055684</t>
  </si>
  <si>
    <t>55</t>
  </si>
  <si>
    <t>741-1.2.23</t>
  </si>
  <si>
    <t>Svazkový ocelový držák pro 15ks kabelů (do podhledu SDK)</t>
  </si>
  <si>
    <t>1779524515</t>
  </si>
  <si>
    <t>56</t>
  </si>
  <si>
    <t>741-1.2.24</t>
  </si>
  <si>
    <t>Svazkový ocelový držák pro 30ks kabelů (do podhledu SDK)</t>
  </si>
  <si>
    <t>-1234664560</t>
  </si>
  <si>
    <t>57</t>
  </si>
  <si>
    <t>741-1.2.25</t>
  </si>
  <si>
    <t>Kabelový, děrovaný, ocelový, galvanizovaný žlab 60x200x0,75mm s integr. spojkou</t>
  </si>
  <si>
    <t>739759157</t>
  </si>
  <si>
    <t>58</t>
  </si>
  <si>
    <t>741-1.2.26</t>
  </si>
  <si>
    <t>Nástěnný, ocelový, galvanizovaný výložník 210mm, výška 75mm, nosnost 120 kg</t>
  </si>
  <si>
    <t>-1614863961</t>
  </si>
  <si>
    <t>59</t>
  </si>
  <si>
    <t>741-1.2.27</t>
  </si>
  <si>
    <t>Šroub s plochou kulovou hlavou 6x12 G</t>
  </si>
  <si>
    <t>832213158</t>
  </si>
  <si>
    <t>60</t>
  </si>
  <si>
    <t>741-1.2.28</t>
  </si>
  <si>
    <t>Kabelový ocelový galvanizovaný žebřík 110x200</t>
  </si>
  <si>
    <t>1257290519</t>
  </si>
  <si>
    <t>741-1.2.29</t>
  </si>
  <si>
    <t>Podélná spojka 110mm pro žebřík 110x200</t>
  </si>
  <si>
    <t>-1874144351</t>
  </si>
  <si>
    <t>62</t>
  </si>
  <si>
    <t>741-1.2.30</t>
  </si>
  <si>
    <t>Svorka k upevnění žebříku vč. šroubu</t>
  </si>
  <si>
    <t>-81020503</t>
  </si>
  <si>
    <t>63</t>
  </si>
  <si>
    <t>741-1.2.31</t>
  </si>
  <si>
    <t>Šroub s plochou kulovou hlavou a maticí M6x20 G</t>
  </si>
  <si>
    <t>-487467324</t>
  </si>
  <si>
    <t>64</t>
  </si>
  <si>
    <t>741-1.2.32</t>
  </si>
  <si>
    <t>Hmoždinky prům.8mm (běžné trasy - zdivo, SDK)</t>
  </si>
  <si>
    <t>644035329</t>
  </si>
  <si>
    <t>65</t>
  </si>
  <si>
    <t>741-1.2.33</t>
  </si>
  <si>
    <t>Vruty chromované (běžné trasy - zdivo, SDK)</t>
  </si>
  <si>
    <t>2033625270</t>
  </si>
  <si>
    <t>66</t>
  </si>
  <si>
    <t>741-1.2.34</t>
  </si>
  <si>
    <t>Svorka lámací 12ks 4mm</t>
  </si>
  <si>
    <t>-674697599</t>
  </si>
  <si>
    <t>67</t>
  </si>
  <si>
    <t>741-1.2.35</t>
  </si>
  <si>
    <t>Bezšroubová svorka do instal. krabice 5x0,5-2,5mm</t>
  </si>
  <si>
    <t>1167756028</t>
  </si>
  <si>
    <t>68</t>
  </si>
  <si>
    <t>741-1.2.36</t>
  </si>
  <si>
    <t>Svorka na potrubí pro OP</t>
  </si>
  <si>
    <t>-214936281</t>
  </si>
  <si>
    <t>69</t>
  </si>
  <si>
    <t>741-1.2.37</t>
  </si>
  <si>
    <t>Pásek Cu 30cm pro svorku</t>
  </si>
  <si>
    <t>-568921117</t>
  </si>
  <si>
    <t>70</t>
  </si>
  <si>
    <t>741-1.2.38</t>
  </si>
  <si>
    <t>Ekvipotenciální svorkovnice PE-12 pro ochranné místní pospojování v krabici KO125 a IP55</t>
  </si>
  <si>
    <t>-1649311458</t>
  </si>
  <si>
    <t>71</t>
  </si>
  <si>
    <t>741-1.2.39</t>
  </si>
  <si>
    <t>Štítek z PVC na označení kabelu</t>
  </si>
  <si>
    <t>-1471289877</t>
  </si>
  <si>
    <t>72</t>
  </si>
  <si>
    <t>741-1.2.40</t>
  </si>
  <si>
    <t>Protipožární ucpávky - tmely - prostupy požárními úseky (5000ml)</t>
  </si>
  <si>
    <t>880669317</t>
  </si>
  <si>
    <t>73</t>
  </si>
  <si>
    <t>741-1.2.41</t>
  </si>
  <si>
    <t>Stavební hřebíky 100</t>
  </si>
  <si>
    <t>kg</t>
  </si>
  <si>
    <t>-1165909118</t>
  </si>
  <si>
    <t>74</t>
  </si>
  <si>
    <t>741-1.2.42</t>
  </si>
  <si>
    <t>Páska izolační PVC 19/30m</t>
  </si>
  <si>
    <t>-1896869114</t>
  </si>
  <si>
    <t>75</t>
  </si>
  <si>
    <t>741-1.2.43</t>
  </si>
  <si>
    <t>Sádra bílá</t>
  </si>
  <si>
    <t>-623396927</t>
  </si>
  <si>
    <t>741-1.3</t>
  </si>
  <si>
    <t xml:space="preserve">Svítidla  a  světelné  zdroje  vč. zdrojů </t>
  </si>
  <si>
    <t>76</t>
  </si>
  <si>
    <t>741-1.3.01</t>
  </si>
  <si>
    <t>A - Přisazené LED svítidlo pro přímé osvětlení s UGR&lt;19. Jemné, měkké a neoslňující osvětlení pro kanceláře a vzdělávání aplikace s opálovým difuzorem z PS pro plně homogenní osvětlení. Příkon svítidla: 43 W Životnost: 50 000 h L80, Celkový světelný tok: 5450 lm, Účinnost svítidla: 127 lm/W, Podání barev Ra &gt; 80, barevná teplota 4000 K. Vstupní výkon nastavitelný na místě ve 4 krocích (FLEX1 - 100%, FLEX2 - 95%, FLEX3 - 90%, FLEX4 - 85%). Rozměry: 1500 x 306 x 47mm, hmotnost: 4,3 kg, IP20, IK03.</t>
  </si>
  <si>
    <t>764977249</t>
  </si>
  <si>
    <t>77</t>
  </si>
  <si>
    <t>741-1.3.02</t>
  </si>
  <si>
    <t>B - Čtvercové vestavné LED svítidlo. Pevný výstup LED předřadník. Elektrická Třída ochrany II, IP44/IP20, Odolnost proti nárazu: IK03. Těleso: ocel, bílá. Difuzor: Opálový PMMA s mikroprizmatickou fólií.  Dodáváno s LED zdroji v barvě 4000K. Rozměry: 596 x 596 x 34mm, Příkon svítidla: 26 W, Světelný tok: 3200 lm, Světelný výkon svítidel: 123 lm/W. Hmotnost: 2,0 kg + Box pro přisazenou montáž.</t>
  </si>
  <si>
    <t>-2139474634</t>
  </si>
  <si>
    <t>78</t>
  </si>
  <si>
    <t>741-1.3.03</t>
  </si>
  <si>
    <t>B1 - Čtvercové vestavné LED svítidlo. Pevný výstup LED předřadník. Elektrická Třída ochrany II, IP44/IP20, Odolnost proti nárazu: IK03. Těleso: ocel, bílá. Difuzor: Opálový PMMA s mikroprizmatickou fólií.  Dodáváno s LED zdroji v barvě 4000K. Rozměry: 596 x 596 x 34 mm, Příkon svítidla: 39,2 W, Světelný tok: 4800 lm, Světelný výkon svítidel: 122 lm/W. Hmotnost: 2,0 kg + Box pro přisazenou montáž.</t>
  </si>
  <si>
    <t>-589513580</t>
  </si>
  <si>
    <t>79</t>
  </si>
  <si>
    <t>741-1.3.04</t>
  </si>
  <si>
    <t>C - Přisazené LED svítidlo s asymetrickou reflektorovou optikou pro osvětlení stěn, panelů a chodeb; Příkon svítidla: 37,7 W, Životnost LED trvá 50 000 h, než se světelný tok sníží na 95 % původní hodnoty. Světelný tok svítidla: 4400 lm, Účinnost svítidla: 117 lm/W. Barevné podání Ra &gt;80, barevná teplota 4000 K. Pouzdro z bílého ocelového plechu. Rozměry: 1203 x 130 x 61 mm, hmotnost: 5,00 kg, IP20</t>
  </si>
  <si>
    <t>882373418</t>
  </si>
  <si>
    <t>80</t>
  </si>
  <si>
    <t>741-1.3.05</t>
  </si>
  <si>
    <t>D - Štíhlé přisazené LED svítidlo, elektronický předřadník se stálým výstupem. Elektrická Třída ochrany I, IP44. Těleso: přípravný nátěr bílá ocel. Koncové kryty: bílá plast. Difuzor: matný akrylát. Dodáváno s LED zdroji v barvě 4000K, Rozměry: 616 x 166 x 64 mm, Příkon svítidla: 27 W, Světelný tok: 3100 lm, Světelný výkon svítidel: 115 lm/W, Hmotnost: 1,5 kg</t>
  </si>
  <si>
    <t>1709132587</t>
  </si>
  <si>
    <t>81</t>
  </si>
  <si>
    <t>741-1.3.06</t>
  </si>
  <si>
    <t>E - Lištové přisazené LED svítidlo, elektronický předřadník se stálým výstupem. Těleso: tvarovaná ocel, bílá (RAL9002). Koncové kryty: bílý polykarbonát. Difuzor: polykarbonát opál. Dodáváno s LED zdroji v barvě 4000K, Rozměry: 1460 x 62 x 77 mm, Příkon svítidla: 60 W, Světelný tok: 6500 lm, Světelný výkon svítidel: 108 lm/W, Hmotnost: 3,6 kg, IP20, IK08</t>
  </si>
  <si>
    <t>-1937758251</t>
  </si>
  <si>
    <t>82</t>
  </si>
  <si>
    <t>741-1.3.07</t>
  </si>
  <si>
    <t>E1 - Lištové přisazené LED svítidlo, elektronický předřadník se stálým výstupem. Těleso: tvarovaná ocel, bílá (RAL9002). Koncové kryty: bílý polykarbonát. Difuzor: polykarbonát opál. Dodáváno s LED zdroji v barvě 4000K, Rozměry: 1160 x 62 x 77 mm, Příkon svítidla: 48 W, Světelný tok: 5000 lm, Světelný výkon svítidel: 104 lm/W, Hmotnost: 2,0 kg, IP20, IK08.</t>
  </si>
  <si>
    <t>596961478</t>
  </si>
  <si>
    <t>83</t>
  </si>
  <si>
    <t>741-1.3.08</t>
  </si>
  <si>
    <t>F - Kruhové přisazené LED svítidlo. Pevný výstup LED předřadník. Těleso: bílý polykarbonát. Difuzor: opálový polykarbonát. Elektrická Třída ochrany II, krytí IP66, IK10. Dodáváno s LED zdroji v barvě 4000K. Vhodné pro přímou montáž na zeď nebo na strop. Rozměry: prům. 300 x 91 mm, Příkon svítidla: 16,3 W, Světelný tok: 1950 lm, Světelný výkon svítidel: 120 lm/W, Hmotnost: 0,99 kg</t>
  </si>
  <si>
    <t>-963783021</t>
  </si>
  <si>
    <t>84</t>
  </si>
  <si>
    <t>741-1.3.09</t>
  </si>
  <si>
    <t>G - LED svítidlo v krytí IP66, odolné vůči prachu a vlhkosti, elektronický předřadník se stálým výstupem. Elektrická Třída ochrany I. Vrchní kryt: světlešedá polykarbonát. Difuzor: opálový polykarbonát s vysokým přenosem a refrakčními hranoly. Okolní teplota: -20°C do +30°C. Dodáváno s LED zdroji v barvě 4000K. Rozměry: 1600 x 92 x 90 mm. Příkon svítidla: 52,3 W. Světelný tok: 7960 lm. Světelný výkon svítidel: 152 lm/W. Hmotnost: 2,1 kg</t>
  </si>
  <si>
    <t>-1656047173</t>
  </si>
  <si>
    <t>85</t>
  </si>
  <si>
    <t>741-1.3.10</t>
  </si>
  <si>
    <t>N1 - Přisazené LED nouzové svítidlo pro instalaci na strop a na zeď + piktogram. Elektronický předřadník se stálým výstupem s 3-hodinovým nouzovým modulem, manuální test. Těleso: bílý polykarbonát. Kryt: průhledný polykarbonát. Elektrická Třída ochrany II, IP65. Rozměry: 280 x 130 x 71 mm, Příkon svítidla: 3,4 W Hmotnost: 0,68 kg, Světelný tok: 84 lm</t>
  </si>
  <si>
    <t>-153496963</t>
  </si>
  <si>
    <t>86</t>
  </si>
  <si>
    <t>741-1.3.11</t>
  </si>
  <si>
    <t>N2 - Nouzové LED svítidlo 6,1W, IP40, svíticí deska, LED svítidlo se značkou únikové cesty, montáž na zeď nebo na strop, 3-h nouz. modul s manuálním testem, signalizace stavu; těleso vyrobené z bílého polykarbonátu, dodává se sadou směrových značek, viditelnost 30 m. Napájení: 220/240 V stř.; Příkon svítidla: 6,1W; krytí: IP40, třída ochrany: elektrická Třída II; odolnost vůči nárazům: IK03; Okolní teplota: 5°C do +40°C, rozměry svítidla: 330 x 45 x 190 mm; Hmotnost: 0,8 kg</t>
  </si>
  <si>
    <t>-122541100</t>
  </si>
  <si>
    <t>87</t>
  </si>
  <si>
    <t>741-1.3.12</t>
  </si>
  <si>
    <t>N3 - Vysoce výkonné, přisazená LED svítidlo nouzového osvětlení, samostatné přisazené svítidlo, manuální test, 3-h nouz. modul, s optikou otevřený prostor. Těleso: bílý polykarbonát (RAL9016). Čočka: polykarbonát. IP20, IK07. Kompletní včetně LED. Příkon svítidla: 2,5 W, 200 lm. Rozměry: 123 x 123 x 53 mm, Hmotnost: 0,3 kg.</t>
  </si>
  <si>
    <t>661902300</t>
  </si>
  <si>
    <t>88</t>
  </si>
  <si>
    <t>741-1.3.13</t>
  </si>
  <si>
    <t>N4 - Vysoce výkonné, přisazená LED svítidlo nouzového osvětlení, samostatné přisazené svítidlo, manuální test, 3-h nouz. modul, s optikou otevřený prostor. Těleso: bílý polykarbonát. Čočka: polykarbonát. IP40, IK07. Kompletní včetně LED. Příkon svítidla: 4 W, 113 lm. Rozměry: 146 x 146 x 34 mm, Hmotnost: 1,0 kg.</t>
  </si>
  <si>
    <t>27056290</t>
  </si>
  <si>
    <t>89</t>
  </si>
  <si>
    <t>741-1.3.14</t>
  </si>
  <si>
    <t>N5 - Fotoluminiscenční tabulka se směrem úniku (umístit nad dveře, nebo výšky +2m)</t>
  </si>
  <si>
    <t>754599878</t>
  </si>
  <si>
    <t>90</t>
  </si>
  <si>
    <t>741-1.3.15</t>
  </si>
  <si>
    <t>Ekologický příspěvek svítidla dle zákona</t>
  </si>
  <si>
    <t>-703417831</t>
  </si>
  <si>
    <t>91</t>
  </si>
  <si>
    <t>741-1.3.16</t>
  </si>
  <si>
    <t>Příslušenství B, B1 - Sada pro montáž svítidla 596 x 596mm přisazením, Těleso: bílá ocel, Rozměry: 605 x 605 x 92 mm, Hmotnost: 1,9 kg</t>
  </si>
  <si>
    <t>-42201463</t>
  </si>
  <si>
    <t>92</t>
  </si>
  <si>
    <t>741-1.3.17</t>
  </si>
  <si>
    <t>Příslušenství k N1 - Piktogram k nouzovému svítidlu</t>
  </si>
  <si>
    <t>-708933377</t>
  </si>
  <si>
    <t>741-1.4</t>
  </si>
  <si>
    <t>Vodiče  a  kabely</t>
  </si>
  <si>
    <t>93</t>
  </si>
  <si>
    <t>741-1.4.01</t>
  </si>
  <si>
    <t>CYKY-O 2(3)x1,5 (vypínače)</t>
  </si>
  <si>
    <t>-640200050</t>
  </si>
  <si>
    <t>741-1.4.02</t>
  </si>
  <si>
    <t>CYKY-J  3x1,5  (Stropy pod omítkou CYKYLo 3x1,5)</t>
  </si>
  <si>
    <t>329945090</t>
  </si>
  <si>
    <t>95</t>
  </si>
  <si>
    <t>741-1.4.03</t>
  </si>
  <si>
    <t>CYKY-J  5x1,5</t>
  </si>
  <si>
    <t>1565836008</t>
  </si>
  <si>
    <t>96</t>
  </si>
  <si>
    <t>741-1.4.04</t>
  </si>
  <si>
    <t>CYKY-J  3x2,5</t>
  </si>
  <si>
    <t>819700876</t>
  </si>
  <si>
    <t>741-1.4.05</t>
  </si>
  <si>
    <t>CYKY-J  5x6</t>
  </si>
  <si>
    <t>-538719425</t>
  </si>
  <si>
    <t>98</t>
  </si>
  <si>
    <t>741-1.4.06</t>
  </si>
  <si>
    <t>CYKY-J  5x10</t>
  </si>
  <si>
    <t>630301861</t>
  </si>
  <si>
    <t>99</t>
  </si>
  <si>
    <t>741-1.4.07</t>
  </si>
  <si>
    <t>CYKY-J  5x16</t>
  </si>
  <si>
    <t>-476484203</t>
  </si>
  <si>
    <t>100</t>
  </si>
  <si>
    <t>741-1.4.08</t>
  </si>
  <si>
    <t>1-CYKY-J  5x50</t>
  </si>
  <si>
    <t>215487065</t>
  </si>
  <si>
    <t>101</t>
  </si>
  <si>
    <t>741-1.4.09</t>
  </si>
  <si>
    <t>H07V (CY) 2,5 (rozvaděč + protah. drát)</t>
  </si>
  <si>
    <t>-2049878656</t>
  </si>
  <si>
    <t>102</t>
  </si>
  <si>
    <t>741-1.4.10</t>
  </si>
  <si>
    <t>H07V (CY) 4 (místní pospojování aj.)</t>
  </si>
  <si>
    <t>1354531280</t>
  </si>
  <si>
    <t>103</t>
  </si>
  <si>
    <t>741-1.4.11</t>
  </si>
  <si>
    <t>H07V (CY) 6 (místní pospojování, ochrana před bleskem, aj.)</t>
  </si>
  <si>
    <t>-1817434803</t>
  </si>
  <si>
    <t>104</t>
  </si>
  <si>
    <t>741-1.4.12</t>
  </si>
  <si>
    <t>H07V (CYA) 16 - (hlavní a místní pospojování)</t>
  </si>
  <si>
    <t>132080070</t>
  </si>
  <si>
    <t>105</t>
  </si>
  <si>
    <t>741-1.4.13</t>
  </si>
  <si>
    <t>H07V (CYA) 25 - (hlavní pospojování)</t>
  </si>
  <si>
    <t>404611625</t>
  </si>
  <si>
    <t>106</t>
  </si>
  <si>
    <t>741-1.4.14</t>
  </si>
  <si>
    <t>H07RN-F 3x2,5</t>
  </si>
  <si>
    <t>396705231</t>
  </si>
  <si>
    <t>741-2</t>
  </si>
  <si>
    <t>Silnoproudá elektrotechnika - montáž</t>
  </si>
  <si>
    <t>741-2.1</t>
  </si>
  <si>
    <t>Montáž  rozvaděčové  techniky  (není-li  uvedeno  jinak)</t>
  </si>
  <si>
    <t>107</t>
  </si>
  <si>
    <t>741-2.1.01</t>
  </si>
  <si>
    <t>Osazení a zapojení vestavného rozvaděče ozn. RPA2.1, vč. ukončení vodičů cca 220ks do 6mm2, 20ks do 16mm2 + 6ks do 50mm2</t>
  </si>
  <si>
    <t>526984067</t>
  </si>
  <si>
    <t>108</t>
  </si>
  <si>
    <t>741-2.1.02</t>
  </si>
  <si>
    <t>Osazení a zapojení vestavného rozvaděče ozn. RPA3.1, vč. ukončení vodičů cca 170ks do 6mm2, 7ks do 16mm2</t>
  </si>
  <si>
    <t>1595098444</t>
  </si>
  <si>
    <t>109</t>
  </si>
  <si>
    <t>741-2.1.03</t>
  </si>
  <si>
    <t>Osazení a zapojení vestavného rozvaděč ozn. RSA1.1 (2.1, 3.1), vč. ukončení vodičů cca 45ks do 6mm2 + 12ks do 16mm2</t>
  </si>
  <si>
    <t>590327044</t>
  </si>
  <si>
    <t>110</t>
  </si>
  <si>
    <t>741-2.1.04</t>
  </si>
  <si>
    <t>Osazení a zapojení vestavného rozvaděč ozn. RSB1.1 (2.1, 3.1), vč. ukončení vodičů cca 55ks do 6mm2 + 12ks do 16mm2</t>
  </si>
  <si>
    <t>71451782</t>
  </si>
  <si>
    <t>111</t>
  </si>
  <si>
    <t>741-2.1.05</t>
  </si>
  <si>
    <t>Osazení a zapojení vestavného rozvaděč ozn. RSC1.1 (2.1, 3.1), vč. ukončení vodičů cca 45ks do 6mm2 + 12ks do 16mm2</t>
  </si>
  <si>
    <t>-1366469374</t>
  </si>
  <si>
    <t>112</t>
  </si>
  <si>
    <t>741-2.1.06</t>
  </si>
  <si>
    <t>Osazení a zapojení nástěnného rozvaděč ozn. RPC, vč. ukončení vodičů cca 10ks do 6mm2 + 2ks do 16mm2</t>
  </si>
  <si>
    <t>1399979501</t>
  </si>
  <si>
    <t>113</t>
  </si>
  <si>
    <t>741-2.1.07</t>
  </si>
  <si>
    <t>Pojistka nožová PHA1 - 125A gG do stáv. HR</t>
  </si>
  <si>
    <t>288266691</t>
  </si>
  <si>
    <t>114</t>
  </si>
  <si>
    <t>741-2.1.08</t>
  </si>
  <si>
    <t>Dozbrojení stávajícího rozvaděče ozn. HR o 1x jistič B25/3A vč. vydrátování vodiči CY10 a ukončení vodičů 20ks do 10mm2</t>
  </si>
  <si>
    <t>784300071</t>
  </si>
  <si>
    <t>741-2.2</t>
  </si>
  <si>
    <t>Montáž  elektroinstalačního  materiálů,  el. přístrojů,  el. spotřebičů</t>
  </si>
  <si>
    <t>115</t>
  </si>
  <si>
    <t>741-2.2.01</t>
  </si>
  <si>
    <t>Spínač č.1, IP40, do krabice</t>
  </si>
  <si>
    <t>-760173960</t>
  </si>
  <si>
    <t>116</t>
  </si>
  <si>
    <t>741-2.2.02</t>
  </si>
  <si>
    <t>Přepínač č.5, IP40, do krabice</t>
  </si>
  <si>
    <t>1140419098</t>
  </si>
  <si>
    <t>117</t>
  </si>
  <si>
    <t>741-2.2.03</t>
  </si>
  <si>
    <t>Přepínač č.6, IP40, do krabice</t>
  </si>
  <si>
    <t>1076778468</t>
  </si>
  <si>
    <t>118</t>
  </si>
  <si>
    <t>741-2.2.04</t>
  </si>
  <si>
    <t>Tlačítko č.1/0, IP40, do krabice</t>
  </si>
  <si>
    <t>1750479588</t>
  </si>
  <si>
    <t>119</t>
  </si>
  <si>
    <t>741-2.2.05</t>
  </si>
  <si>
    <t>Tlačítko č.1/0+1/0, IP40, do krabice</t>
  </si>
  <si>
    <t>1208247788</t>
  </si>
  <si>
    <t>120</t>
  </si>
  <si>
    <t>741-2.2.06</t>
  </si>
  <si>
    <t>Spínač č.1 do vlhka, IP54, nástěnný</t>
  </si>
  <si>
    <t>-2134792845</t>
  </si>
  <si>
    <t>121</t>
  </si>
  <si>
    <t>741-2.2.07</t>
  </si>
  <si>
    <t>Sporákový spínač 16A/400V do krabice</t>
  </si>
  <si>
    <t>1230924517</t>
  </si>
  <si>
    <t>122</t>
  </si>
  <si>
    <t>741-2.2.08</t>
  </si>
  <si>
    <t>Zásuvka 16A/230V, bílá, zapuštěná do krabice</t>
  </si>
  <si>
    <t>-1535286548</t>
  </si>
  <si>
    <t>123</t>
  </si>
  <si>
    <t>741-2.2.09</t>
  </si>
  <si>
    <t>Zásuvka 16A/230V, šedá, zapuštěná do krabice</t>
  </si>
  <si>
    <t>2103827942</t>
  </si>
  <si>
    <t>124</t>
  </si>
  <si>
    <t>741-2.2.10</t>
  </si>
  <si>
    <t>Zásuvka 16A/230V, zapuštěná do krabice s ochranou proti přepětí</t>
  </si>
  <si>
    <t>933938622</t>
  </si>
  <si>
    <t>125</t>
  </si>
  <si>
    <t>741-2.2.11</t>
  </si>
  <si>
    <t>225547678</t>
  </si>
  <si>
    <t>126</t>
  </si>
  <si>
    <t>741-2.2.12</t>
  </si>
  <si>
    <t>Krab.přístrojová (prům. 68mm) bez zapojení</t>
  </si>
  <si>
    <t>-1785744911</t>
  </si>
  <si>
    <t>127</t>
  </si>
  <si>
    <t>741-2.2.13</t>
  </si>
  <si>
    <t>Krab.odbočná (prům. 68 + víčko) kruh. bez zap.</t>
  </si>
  <si>
    <t>-1165424979</t>
  </si>
  <si>
    <t>128</t>
  </si>
  <si>
    <t>741-2.2.14</t>
  </si>
  <si>
    <t>Krabice odbočná (prům. 97) kruhová bez zapojení</t>
  </si>
  <si>
    <t>1952442868</t>
  </si>
  <si>
    <t>129</t>
  </si>
  <si>
    <t>741-2.2.15</t>
  </si>
  <si>
    <t>Krabice KO 125 (110) bez zapojení</t>
  </si>
  <si>
    <t>-96611640</t>
  </si>
  <si>
    <t>130</t>
  </si>
  <si>
    <t>741-2.2.16</t>
  </si>
  <si>
    <t>Krabice IP54, nástěnná, šedá, malá 100x100x61mm</t>
  </si>
  <si>
    <t>-74516575</t>
  </si>
  <si>
    <t>131</t>
  </si>
  <si>
    <t>741-2.2.17</t>
  </si>
  <si>
    <t>684641856</t>
  </si>
  <si>
    <t>132</t>
  </si>
  <si>
    <t>741-2.2.18</t>
  </si>
  <si>
    <t>Trubka ohebná PVC prům.25mm pod omítku</t>
  </si>
  <si>
    <t>-772821224</t>
  </si>
  <si>
    <t>133</t>
  </si>
  <si>
    <t>741-2.2.19</t>
  </si>
  <si>
    <t>Trubka korudovaná 75/61 (prostup do rozvaděče, přes stěnu, podlahu)</t>
  </si>
  <si>
    <t>-809600219</t>
  </si>
  <si>
    <t>134</t>
  </si>
  <si>
    <t>741-2.2.20</t>
  </si>
  <si>
    <t>Lišta vkládací 20x20mm (na opravy)</t>
  </si>
  <si>
    <t>-227773853</t>
  </si>
  <si>
    <t>135</t>
  </si>
  <si>
    <t>741-2.2.21</t>
  </si>
  <si>
    <t>Lišta vkládací 40x40mm (na opravy)</t>
  </si>
  <si>
    <t>217573113</t>
  </si>
  <si>
    <t>136</t>
  </si>
  <si>
    <t>741-2.2.22</t>
  </si>
  <si>
    <t>Lišta vkládací 80x40mm (na opravy)</t>
  </si>
  <si>
    <t>-984945287</t>
  </si>
  <si>
    <t>137</t>
  </si>
  <si>
    <t>741-2.2.23</t>
  </si>
  <si>
    <t>Svazkový ocelový držák pro 15ks a 30ks kabelů</t>
  </si>
  <si>
    <t>-519905496</t>
  </si>
  <si>
    <t>138</t>
  </si>
  <si>
    <t>741-2.2.24</t>
  </si>
  <si>
    <t>Kabelový, děrovaný, ocelový, galvanizovaný žlab 60x200x0,75mm vč. příslušenství</t>
  </si>
  <si>
    <t>-774485360</t>
  </si>
  <si>
    <t>139</t>
  </si>
  <si>
    <t>741-2.2.25</t>
  </si>
  <si>
    <t>Kabelový ocelový galvanizovaný žebřík 110x200 vč. příslušenství</t>
  </si>
  <si>
    <t>-1848154394</t>
  </si>
  <si>
    <t>140</t>
  </si>
  <si>
    <t>741-2.2.26</t>
  </si>
  <si>
    <t>Hmoždinky prům.8mm včetně vrutu</t>
  </si>
  <si>
    <t>885897514</t>
  </si>
  <si>
    <t>141</t>
  </si>
  <si>
    <t>741-2.2.27</t>
  </si>
  <si>
    <t>-4014237</t>
  </si>
  <si>
    <t>142</t>
  </si>
  <si>
    <t>741-2.2.28</t>
  </si>
  <si>
    <t>1465617997</t>
  </si>
  <si>
    <t>143</t>
  </si>
  <si>
    <t>741-2.2.29</t>
  </si>
  <si>
    <t>Svorka na potrubí vč. pásku</t>
  </si>
  <si>
    <t>-1748835525</t>
  </si>
  <si>
    <t>144</t>
  </si>
  <si>
    <t>741-2.2.30</t>
  </si>
  <si>
    <t>1639792349</t>
  </si>
  <si>
    <t>145</t>
  </si>
  <si>
    <t>741-2.2.31</t>
  </si>
  <si>
    <t>Ochranný spoj pevně 4-25mm (SEBT aj.)</t>
  </si>
  <si>
    <t>46905280</t>
  </si>
  <si>
    <t>146</t>
  </si>
  <si>
    <t>741-2.2.32</t>
  </si>
  <si>
    <t>Montáž kabelového štítku</t>
  </si>
  <si>
    <t>423662787</t>
  </si>
  <si>
    <t>147</t>
  </si>
  <si>
    <t>741-2.2.33</t>
  </si>
  <si>
    <t>Protipožární ucpávky - tmely, aj. - prostupy požárními úseky (5000ml)</t>
  </si>
  <si>
    <t>1397619260</t>
  </si>
  <si>
    <t>148</t>
  </si>
  <si>
    <t>741-2.2.34</t>
  </si>
  <si>
    <t>Připojení el. strojů a spotřebičů (bojler, rozvaděče, klima, pohony, stroje, vzt)</t>
  </si>
  <si>
    <t>353010467</t>
  </si>
  <si>
    <t>741-2.3</t>
  </si>
  <si>
    <t>Montáž svítidel včetně světelných zdrojů</t>
  </si>
  <si>
    <t>149</t>
  </si>
  <si>
    <t>741-2.3.01</t>
  </si>
  <si>
    <t>LED svítidla ozn. A - N4 vč. příslušenství</t>
  </si>
  <si>
    <t>-1263105928</t>
  </si>
  <si>
    <t>150</t>
  </si>
  <si>
    <t>741-2.3.02</t>
  </si>
  <si>
    <t>N5 - Fotoluminiscenční tabulka se směrem úniku</t>
  </si>
  <si>
    <t>-1431924813</t>
  </si>
  <si>
    <t>741-2.4</t>
  </si>
  <si>
    <t>Uložení vodičů a kabelů</t>
  </si>
  <si>
    <t>151</t>
  </si>
  <si>
    <t>741-2.4.01</t>
  </si>
  <si>
    <t>CYKY-O 3x1,5 (pod omítkou)</t>
  </si>
  <si>
    <t>1716196690</t>
  </si>
  <si>
    <t>152</t>
  </si>
  <si>
    <t>741-2.4.02</t>
  </si>
  <si>
    <t>CYKY-J 3x1,5</t>
  </si>
  <si>
    <t>865576345</t>
  </si>
  <si>
    <t>153</t>
  </si>
  <si>
    <t>741-2.4.03</t>
  </si>
  <si>
    <t>CYKY-J 5x1,5</t>
  </si>
  <si>
    <t>-2029119639</t>
  </si>
  <si>
    <t>154</t>
  </si>
  <si>
    <t>741-2.4.04</t>
  </si>
  <si>
    <t>CYKY-J 3x2,5</t>
  </si>
  <si>
    <t>1879267382</t>
  </si>
  <si>
    <t>155</t>
  </si>
  <si>
    <t>741-2.4.05</t>
  </si>
  <si>
    <t>CYKY-J 5x6</t>
  </si>
  <si>
    <t>-999237950</t>
  </si>
  <si>
    <t>156</t>
  </si>
  <si>
    <t>741-2.4.06</t>
  </si>
  <si>
    <t>CYKY-J 5x10</t>
  </si>
  <si>
    <t>-1548948260</t>
  </si>
  <si>
    <t>157</t>
  </si>
  <si>
    <t>741-2.4.07</t>
  </si>
  <si>
    <t>CYKY-J 5x16</t>
  </si>
  <si>
    <t>2040537936</t>
  </si>
  <si>
    <t>158</t>
  </si>
  <si>
    <t>741-2.4.08</t>
  </si>
  <si>
    <t>CYKY-J 5x50</t>
  </si>
  <si>
    <t>1784671335</t>
  </si>
  <si>
    <t>159</t>
  </si>
  <si>
    <t>741-2.4.09</t>
  </si>
  <si>
    <t>-1670208537</t>
  </si>
  <si>
    <t>160</t>
  </si>
  <si>
    <t>741-2.4.10</t>
  </si>
  <si>
    <t>-794893049</t>
  </si>
  <si>
    <t>161</t>
  </si>
  <si>
    <t>741-2.4.11</t>
  </si>
  <si>
    <t>-1386734600</t>
  </si>
  <si>
    <t>162</t>
  </si>
  <si>
    <t>741-2.4.12</t>
  </si>
  <si>
    <t>-1585920588</t>
  </si>
  <si>
    <t>163</t>
  </si>
  <si>
    <t>741-2.4.13</t>
  </si>
  <si>
    <t>708510159</t>
  </si>
  <si>
    <t>164</t>
  </si>
  <si>
    <t>741-2.4.14</t>
  </si>
  <si>
    <t>-2031343918</t>
  </si>
  <si>
    <t>741-2.5</t>
  </si>
  <si>
    <t>Hodinové zúčtovací sazby</t>
  </si>
  <si>
    <t>165</t>
  </si>
  <si>
    <t>741-2.5.01</t>
  </si>
  <si>
    <t>Příprava staveniště</t>
  </si>
  <si>
    <t>hod</t>
  </si>
  <si>
    <t>608020691</t>
  </si>
  <si>
    <t>166</t>
  </si>
  <si>
    <t>741-2.5.02</t>
  </si>
  <si>
    <t>Vyměřování svítidel, zásuvek, spínačů, kab. tras, vyhledání stáv. instalce aj.</t>
  </si>
  <si>
    <t>-1111896033</t>
  </si>
  <si>
    <t>167</t>
  </si>
  <si>
    <t>741-2.5.03</t>
  </si>
  <si>
    <t>Demontáž st. elektroinstalace, úprava, přepojení, aj.</t>
  </si>
  <si>
    <t>-156882351</t>
  </si>
  <si>
    <t>168</t>
  </si>
  <si>
    <t>741-2.5.04</t>
  </si>
  <si>
    <t>Spolupráce s revizním technikem</t>
  </si>
  <si>
    <t>281047599</t>
  </si>
  <si>
    <t>169</t>
  </si>
  <si>
    <t>741-2.5.05</t>
  </si>
  <si>
    <t>Výchozí revize včetně revizní zprávy (elektroinstalace)</t>
  </si>
  <si>
    <t>1176110592</t>
  </si>
  <si>
    <t>170</t>
  </si>
  <si>
    <t>741-2.5.06</t>
  </si>
  <si>
    <t>Výkresová dokumentace skutečného provedení stavby, půdorysy + rozvaděče (h)</t>
  </si>
  <si>
    <t>-1546047066</t>
  </si>
  <si>
    <t>171</t>
  </si>
  <si>
    <t>741-2.5.07</t>
  </si>
  <si>
    <t>Koordinační činnost s ostatními profesemi</t>
  </si>
  <si>
    <t>1754893775</t>
  </si>
  <si>
    <t>172</t>
  </si>
  <si>
    <t>741-2.5.08</t>
  </si>
  <si>
    <t>Komplexní přezkoušení - oživení</t>
  </si>
  <si>
    <t>-186964524</t>
  </si>
  <si>
    <t>173</t>
  </si>
  <si>
    <t>741-2.5.09</t>
  </si>
  <si>
    <t>Státní odborný dozor organizace TIČR dle NV č.190/2022 Sb</t>
  </si>
  <si>
    <t>1529491783</t>
  </si>
  <si>
    <t>174</t>
  </si>
  <si>
    <t>741-2.5.10</t>
  </si>
  <si>
    <t>Demontáž nefunkčních přístrojů rozvaděče ozn. Ro1-3, vč. výroby nového krycího plechu s nátěrem v barvě rozvaděče s ukončením vodičů 20ks do 10mm2</t>
  </si>
  <si>
    <t>1290937037</t>
  </si>
  <si>
    <t>784</t>
  </si>
  <si>
    <t>Dokončovací práce - malby a tapety</t>
  </si>
  <si>
    <t>175</t>
  </si>
  <si>
    <t>784161401</t>
  </si>
  <si>
    <t>Celoplošné vyrovnání podkladu sádrovou stěrkou, tloušťky do 3 mm vyhlazením v místnostech výšky do 3,80 m</t>
  </si>
  <si>
    <t>572689072</t>
  </si>
  <si>
    <t>https://podminky.urs.cz/item/CS_URS_2024_01/784161401</t>
  </si>
  <si>
    <t>"stropy</t>
  </si>
  <si>
    <t>(1520,00*0,1)*0,03*1,25</t>
  </si>
  <si>
    <t>0,09*10</t>
  </si>
  <si>
    <t>Mezisoučet</t>
  </si>
  <si>
    <t>"stěny</t>
  </si>
  <si>
    <t>(1520,00*0,9)*0,03*1,25</t>
  </si>
  <si>
    <t>240,00*0,05*1,25</t>
  </si>
  <si>
    <t>65,00*0,07*1,25</t>
  </si>
  <si>
    <t>45,00*0,15*1,25</t>
  </si>
  <si>
    <t>0,09*1191</t>
  </si>
  <si>
    <t>"ozn. RPA2.1"  0,90*2,20-0,60*1,90</t>
  </si>
  <si>
    <t>"ozn. RPA3.1"  0,90*2,00-0,60*1,90</t>
  </si>
  <si>
    <t>"ozn. RSA1.1, 2.1, 3.1"  (0,70*1,05-0,40*0,75)*3</t>
  </si>
  <si>
    <t>"ozn. RSB1.1, 2.1, 3.1"  (0,70*1,05-0,40*0,75)*3</t>
  </si>
  <si>
    <t>"ozn. RSC1.1, 2.1, 3.1"  (0,70*1,05-0,40*0,75)*3</t>
  </si>
  <si>
    <t>D.1.4.2 - Slaboproudá elektrotechnika</t>
  </si>
  <si>
    <t>Úroveň 3:</t>
  </si>
  <si>
    <t>D.1.4.2.1 - Strukturovaná kabeláž</t>
  </si>
  <si>
    <t>PSV - Práce a dodávky PSV</t>
  </si>
  <si>
    <t xml:space="preserve">    742-1 - Strukturovaná kabeláž - materiál</t>
  </si>
  <si>
    <t xml:space="preserve">      742-1.1 - Přípojné místo </t>
  </si>
  <si>
    <t xml:space="preserve">      742-1.2 - Rozvaděče DRA1 a DRA2</t>
  </si>
  <si>
    <t xml:space="preserve">      742-1.3 - Rozvaděče DRB1 - doplnění stávající rozvaděč</t>
  </si>
  <si>
    <t xml:space="preserve">      742-1.4 - Rozvaděče DRC1 - doplnění stávající rozvaděč</t>
  </si>
  <si>
    <t xml:space="preserve">      742-1.5 - Rozvaděče DRT-1 - doplnění stávající rozvaděč</t>
  </si>
  <si>
    <t xml:space="preserve">      742-1.6 - Propojovací kabely</t>
  </si>
  <si>
    <t xml:space="preserve">      742-1.7 - Kabely</t>
  </si>
  <si>
    <t xml:space="preserve">      742-1.8 - Aktivní prvky </t>
  </si>
  <si>
    <t xml:space="preserve">    742-2 - Strukturovaná kabeláž - montáž</t>
  </si>
  <si>
    <t xml:space="preserve">      742-2.1 - Přípojné místo </t>
  </si>
  <si>
    <t xml:space="preserve">      742-2.2 - Rozvaděče DRA1 a DRA2</t>
  </si>
  <si>
    <t xml:space="preserve">      742-2.3 - Rozvaděče DRB1 - doplnění stávající rozvaděč</t>
  </si>
  <si>
    <t xml:space="preserve">      742-2.4 - Rozvaděče DRC1 - doplnění stávající rozvaděč</t>
  </si>
  <si>
    <t xml:space="preserve">      742-2.5 - Rozvaděče DRT-1 - doplnění stávající rozvaděč</t>
  </si>
  <si>
    <t xml:space="preserve">      742-2.6 - Propojovací kabely</t>
  </si>
  <si>
    <t xml:space="preserve">      742-2.7 - Kabely</t>
  </si>
  <si>
    <t xml:space="preserve">      742-2.8 - Aktivní prvky </t>
  </si>
  <si>
    <t xml:space="preserve">      742-2.9 - Ostatní</t>
  </si>
  <si>
    <t>Práce a dodávky PSV</t>
  </si>
  <si>
    <t>742-1</t>
  </si>
  <si>
    <t>Strukturovaná kabeláž - materiál</t>
  </si>
  <si>
    <t>742-1.1</t>
  </si>
  <si>
    <t xml:space="preserve">Přípojné místo </t>
  </si>
  <si>
    <t>1.1MAT</t>
  </si>
  <si>
    <t>Keystone modul RJ-45 nestíněný, Cat. 6,</t>
  </si>
  <si>
    <t>-1360989031</t>
  </si>
  <si>
    <t>1.3MAT</t>
  </si>
  <si>
    <t>maska nosná, 2x pozice keystone</t>
  </si>
  <si>
    <t>568172289</t>
  </si>
  <si>
    <t>1.4MAT</t>
  </si>
  <si>
    <t>kryt zásuvky pro nosné masky</t>
  </si>
  <si>
    <t>-502448435</t>
  </si>
  <si>
    <t>1.5MAT</t>
  </si>
  <si>
    <t>rámeček zásuvky jednonásobný</t>
  </si>
  <si>
    <t>1002500531</t>
  </si>
  <si>
    <t>742-1.2</t>
  </si>
  <si>
    <t>Rozvaděče DRA1 a DRA2</t>
  </si>
  <si>
    <t>2.1MAT</t>
  </si>
  <si>
    <t>19" datový rozvaděč,18U/600, prosklené dveře, uzamykatelný, šedý, nástěnný</t>
  </si>
  <si>
    <t>237466683</t>
  </si>
  <si>
    <t>2.2MAT</t>
  </si>
  <si>
    <t>19" patch panel ISDN 50 port, 1U, Cat.3 (DRA1)</t>
  </si>
  <si>
    <t>1537692490</t>
  </si>
  <si>
    <t>2.3MAT</t>
  </si>
  <si>
    <t>19" Patch panel 24xRJ45, Cat.6, 1U, 110 IDC</t>
  </si>
  <si>
    <t>-2108945559</t>
  </si>
  <si>
    <t>2.4MAT</t>
  </si>
  <si>
    <t>19' rozvodný panel, 10x IEC 320 C13, 3m, 1U</t>
  </si>
  <si>
    <t>-2012117485</t>
  </si>
  <si>
    <t>2.5MAT</t>
  </si>
  <si>
    <t>Polička perforovaná 1U/550mm, max.nosnost 50kg</t>
  </si>
  <si>
    <t>-778056054</t>
  </si>
  <si>
    <t>2.6MAT</t>
  </si>
  <si>
    <t>19' vyvazovací panel 1U</t>
  </si>
  <si>
    <t>811535042</t>
  </si>
  <si>
    <t>2.7MAT</t>
  </si>
  <si>
    <t>Montážní sada M6 - 50x šroub, podložka a plovoucí matice</t>
  </si>
  <si>
    <t>285596044</t>
  </si>
  <si>
    <t>2.8MAT</t>
  </si>
  <si>
    <t>Ventilační jednotka stropní, 4x ventilátor, vč. termostatu</t>
  </si>
  <si>
    <t>1744858792</t>
  </si>
  <si>
    <t>2.9MAT</t>
  </si>
  <si>
    <t>pigtail SC, 09/125um, 1m</t>
  </si>
  <si>
    <t>-305216846</t>
  </si>
  <si>
    <t>2.10MAT</t>
  </si>
  <si>
    <t>ochrana sváru</t>
  </si>
  <si>
    <t>-865097479</t>
  </si>
  <si>
    <t>2.11MAT</t>
  </si>
  <si>
    <t>SC-SC Duplex, optická spojka, SM, do SC díry</t>
  </si>
  <si>
    <t>-2012466410</t>
  </si>
  <si>
    <t>2.12MAT</t>
  </si>
  <si>
    <t>Patch cord SC-SC, 1 m, 9/125 um, duplex</t>
  </si>
  <si>
    <t>1220587730</t>
  </si>
  <si>
    <t>2.13MAT</t>
  </si>
  <si>
    <t>FPC opt.vana pro 16xSC, SC-DUPLEX; vyvázání+držák svárů, optická kazeta</t>
  </si>
  <si>
    <t>-190916919</t>
  </si>
  <si>
    <t>2.14MAT</t>
  </si>
  <si>
    <t>Vyvaření optického vlákna</t>
  </si>
  <si>
    <t>-1550000530</t>
  </si>
  <si>
    <t>742-1.3</t>
  </si>
  <si>
    <t>Rozvaděče DRB1 - doplnění stávající rozvaděč</t>
  </si>
  <si>
    <t>3.1MAT</t>
  </si>
  <si>
    <t>1558293029</t>
  </si>
  <si>
    <t>3.2MAT</t>
  </si>
  <si>
    <t>-921400638</t>
  </si>
  <si>
    <t>3.3MAT</t>
  </si>
  <si>
    <t>-1821027942</t>
  </si>
  <si>
    <t>3.4MAT</t>
  </si>
  <si>
    <t>-1566809400</t>
  </si>
  <si>
    <t>3.5MAT</t>
  </si>
  <si>
    <t>2134895972</t>
  </si>
  <si>
    <t>3.6MAT</t>
  </si>
  <si>
    <t>735849554</t>
  </si>
  <si>
    <t>742-1.4</t>
  </si>
  <si>
    <t>Rozvaděče DRC1 - doplnění stávající rozvaděč</t>
  </si>
  <si>
    <t>4.1MAT</t>
  </si>
  <si>
    <t>-1802744698</t>
  </si>
  <si>
    <t>4.2MAT</t>
  </si>
  <si>
    <t>427891063</t>
  </si>
  <si>
    <t>4.3MAT</t>
  </si>
  <si>
    <t>-343343533</t>
  </si>
  <si>
    <t>4.4MAT</t>
  </si>
  <si>
    <t>1332358775</t>
  </si>
  <si>
    <t>4.5MAT</t>
  </si>
  <si>
    <t>939521770</t>
  </si>
  <si>
    <t>4.6MAT</t>
  </si>
  <si>
    <t>-1677093008</t>
  </si>
  <si>
    <t>4.7MAT</t>
  </si>
  <si>
    <t>-1537337211</t>
  </si>
  <si>
    <t>742-1.5</t>
  </si>
  <si>
    <t>Rozvaděče DRT-1 - doplnění stávající rozvaděč</t>
  </si>
  <si>
    <t>5.1MAT</t>
  </si>
  <si>
    <t>-1670029565</t>
  </si>
  <si>
    <t>742-1.6</t>
  </si>
  <si>
    <t>Propojovací kabely</t>
  </si>
  <si>
    <t>6.1MAT</t>
  </si>
  <si>
    <t>propojovací kabel RJ45/RJ45, U/UTP,  1m, kat. 6, šedá</t>
  </si>
  <si>
    <t>-1620509507</t>
  </si>
  <si>
    <t>6.2MAT</t>
  </si>
  <si>
    <t>propojovací kabel RJ45/RJ45, U/UTP,  2m, kat. 6, šedá</t>
  </si>
  <si>
    <t>-907679204</t>
  </si>
  <si>
    <t>6.3MAT</t>
  </si>
  <si>
    <t>propojovací kabel RJ45/RJ45, U/UTP,  3m, kat. 6, šedá</t>
  </si>
  <si>
    <t>1554199002</t>
  </si>
  <si>
    <t>742-1.7</t>
  </si>
  <si>
    <t>Kabely</t>
  </si>
  <si>
    <t>7.1MAT</t>
  </si>
  <si>
    <t>UTP instalační kabel Cat.6, LS0H</t>
  </si>
  <si>
    <t>293821911</t>
  </si>
  <si>
    <t>7.2MAT</t>
  </si>
  <si>
    <t>kabel SYKFY 25x2x0,5</t>
  </si>
  <si>
    <t>-271951261</t>
  </si>
  <si>
    <t>7.3MAT</t>
  </si>
  <si>
    <t>optický kabel SM 09/125um, 24-vláken, univerzální</t>
  </si>
  <si>
    <t>935456434</t>
  </si>
  <si>
    <t>7.4MAT</t>
  </si>
  <si>
    <t>optický kabel SM 09/125um, 12-vláken, univerzální</t>
  </si>
  <si>
    <t>1535002529</t>
  </si>
  <si>
    <t>742-1.8</t>
  </si>
  <si>
    <t xml:space="preserve">Aktivní prvky </t>
  </si>
  <si>
    <t>8.1MAT</t>
  </si>
  <si>
    <t>Switch pro kamerový CCTV,EVS a MR, PoE switch 20/16, 16x PoE/2x Gb RJ45/SFP Combo, 135W</t>
  </si>
  <si>
    <t>1835157655</t>
  </si>
  <si>
    <t>8.2MAT</t>
  </si>
  <si>
    <t>SFP modul, Single-mode, LC port, 1550 nm/1310 nm</t>
  </si>
  <si>
    <t>2037034736</t>
  </si>
  <si>
    <t>8.3MAT</t>
  </si>
  <si>
    <t>IP ústředna pro IP telefony, server min. CPU Dual Core, min 8GB RAM , 2x SSD 256GB RAID1, SW pro správu VoIP  služeb, podpora LINUX, UPS 1000 VA, nastavení systému VoIP do 15 uživatelů zdroj 400W</t>
  </si>
  <si>
    <t>1441504267</t>
  </si>
  <si>
    <t>8.5MAT</t>
  </si>
  <si>
    <t>IP telefon, velký grafický barevný LCD displej o rozměrech 2.4“,Dva síťové porty s přenosovou rychlostí 10/100/1000 Mbps s podporou PoE, SIP, SIP TLS, SIPv2, SRTP</t>
  </si>
  <si>
    <t>-659998724</t>
  </si>
  <si>
    <t>8.6MAT</t>
  </si>
  <si>
    <t>IP telefon, velký grafický barevný LCD displej o rozměrech 2.7“,Dva síťové porty s přenosovou rychlostí 10/100/1000 Mbps s podporou PoE, SIP, SIP TLS, SIPv2, SRTP</t>
  </si>
  <si>
    <t>2082879664</t>
  </si>
  <si>
    <t>742-2</t>
  </si>
  <si>
    <t>Strukturovaná kabeláž - montáž</t>
  </si>
  <si>
    <t>742-2.1</t>
  </si>
  <si>
    <t>1.1</t>
  </si>
  <si>
    <t>518971076</t>
  </si>
  <si>
    <t>1.3</t>
  </si>
  <si>
    <t>171935966</t>
  </si>
  <si>
    <t>1.4</t>
  </si>
  <si>
    <t>-1504412870</t>
  </si>
  <si>
    <t>1.5</t>
  </si>
  <si>
    <t>2047820341</t>
  </si>
  <si>
    <t>742-2.2</t>
  </si>
  <si>
    <t>2.1</t>
  </si>
  <si>
    <t>74654012</t>
  </si>
  <si>
    <t>2.2</t>
  </si>
  <si>
    <t>-1776468881</t>
  </si>
  <si>
    <t>2.3</t>
  </si>
  <si>
    <t>1868329138</t>
  </si>
  <si>
    <t>2.4</t>
  </si>
  <si>
    <t>-324115003</t>
  </si>
  <si>
    <t>2.5</t>
  </si>
  <si>
    <t>1561360342</t>
  </si>
  <si>
    <t>2.6</t>
  </si>
  <si>
    <t>-1736828710</t>
  </si>
  <si>
    <t>2.7</t>
  </si>
  <si>
    <t>155098533</t>
  </si>
  <si>
    <t>2.8</t>
  </si>
  <si>
    <t>-2139720688</t>
  </si>
  <si>
    <t>2.9</t>
  </si>
  <si>
    <t>-290410572</t>
  </si>
  <si>
    <t>2.10</t>
  </si>
  <si>
    <t>-2129163596</t>
  </si>
  <si>
    <t>2.11</t>
  </si>
  <si>
    <t>278281808</t>
  </si>
  <si>
    <t>2.12</t>
  </si>
  <si>
    <t>232316013</t>
  </si>
  <si>
    <t>2.13</t>
  </si>
  <si>
    <t>-902402222</t>
  </si>
  <si>
    <t>2.14</t>
  </si>
  <si>
    <t>20453303</t>
  </si>
  <si>
    <t>2.15</t>
  </si>
  <si>
    <t>Měření datové zásuvky, včetně vystavení protokolu</t>
  </si>
  <si>
    <t>-51926631</t>
  </si>
  <si>
    <t>2.16</t>
  </si>
  <si>
    <t>Měření optického vlákna OTDR, včetně vytvoření protokolu</t>
  </si>
  <si>
    <t>2045224514</t>
  </si>
  <si>
    <t>742-2.3</t>
  </si>
  <si>
    <t>3.1</t>
  </si>
  <si>
    <t>-1376023271</t>
  </si>
  <si>
    <t>3.2</t>
  </si>
  <si>
    <t>-1244308454</t>
  </si>
  <si>
    <t>3.3</t>
  </si>
  <si>
    <t>-1119815014</t>
  </si>
  <si>
    <t>3.4</t>
  </si>
  <si>
    <t>-425209370</t>
  </si>
  <si>
    <t>3.5</t>
  </si>
  <si>
    <t>1277585976</t>
  </si>
  <si>
    <t>3.6</t>
  </si>
  <si>
    <t>-1782437679</t>
  </si>
  <si>
    <t>3.8</t>
  </si>
  <si>
    <t>287037325</t>
  </si>
  <si>
    <t>742-2.4</t>
  </si>
  <si>
    <t>4.1</t>
  </si>
  <si>
    <t>-710174820</t>
  </si>
  <si>
    <t>4.2</t>
  </si>
  <si>
    <t>427932276</t>
  </si>
  <si>
    <t>4.3</t>
  </si>
  <si>
    <t>-465807944</t>
  </si>
  <si>
    <t>4.4</t>
  </si>
  <si>
    <t>-461750410</t>
  </si>
  <si>
    <t>4.5</t>
  </si>
  <si>
    <t>-1725217377</t>
  </si>
  <si>
    <t>4.6</t>
  </si>
  <si>
    <t>-323932460</t>
  </si>
  <si>
    <t>4.7</t>
  </si>
  <si>
    <t>-868972798</t>
  </si>
  <si>
    <t>4.8</t>
  </si>
  <si>
    <t>1184058168</t>
  </si>
  <si>
    <t>4.9</t>
  </si>
  <si>
    <t>-1123016546</t>
  </si>
  <si>
    <t>742-2.5</t>
  </si>
  <si>
    <t>5.1</t>
  </si>
  <si>
    <t>-59677130</t>
  </si>
  <si>
    <t>742-2.6</t>
  </si>
  <si>
    <t>6.1</t>
  </si>
  <si>
    <t>propojovací kabel RJ45/RJ45, U/UTP, 1m, kat. 6, šedá</t>
  </si>
  <si>
    <t>-865581171</t>
  </si>
  <si>
    <t>6.2</t>
  </si>
  <si>
    <t>propojovací kabel RJ45/RJ45, U/UTP, 2m, kat. 6, šedá</t>
  </si>
  <si>
    <t>617361836</t>
  </si>
  <si>
    <t>6.3</t>
  </si>
  <si>
    <t>propojovací kabel RJ45/RJ45, U/UTP, 3m, kat. 6, šedá</t>
  </si>
  <si>
    <t>1875422510</t>
  </si>
  <si>
    <t>742-2.7</t>
  </si>
  <si>
    <t>7.1</t>
  </si>
  <si>
    <t>-459498720</t>
  </si>
  <si>
    <t>7.2</t>
  </si>
  <si>
    <t>699981926</t>
  </si>
  <si>
    <t>7.3</t>
  </si>
  <si>
    <t>668847995</t>
  </si>
  <si>
    <t>7.4</t>
  </si>
  <si>
    <t>172597089</t>
  </si>
  <si>
    <t>742-2.8</t>
  </si>
  <si>
    <t>8.1</t>
  </si>
  <si>
    <t>-740566751</t>
  </si>
  <si>
    <t>8.2</t>
  </si>
  <si>
    <t>561659527</t>
  </si>
  <si>
    <t>8.3</t>
  </si>
  <si>
    <t>IP ústředna pro IP telefony, server min. CPU Dual Core, min 8GB RAM , 2x SSD 256GB RAID1, SW pro správu VoIP služeb, podpora LINUX, UPS 1000 VA, nastavení systému VoIP do 15 uživatelů zdroj 400W</t>
  </si>
  <si>
    <t>-1284342229</t>
  </si>
  <si>
    <t>8.4</t>
  </si>
  <si>
    <t>Měsíční správa systému po dobu 36 měsíců, pravidelný UPGRADE SW, zálohy systému</t>
  </si>
  <si>
    <t>kpl</t>
  </si>
  <si>
    <t>1786376790</t>
  </si>
  <si>
    <t>8.5</t>
  </si>
  <si>
    <t>-829909646</t>
  </si>
  <si>
    <t>8.6</t>
  </si>
  <si>
    <t>167614883</t>
  </si>
  <si>
    <t>742-2.9</t>
  </si>
  <si>
    <t>Ostatní</t>
  </si>
  <si>
    <t>9.1</t>
  </si>
  <si>
    <t>Spolupráce se správcem IT školy, nastavení aktivních prvků, Wifi (poviná částka)</t>
  </si>
  <si>
    <t>-806420153</t>
  </si>
  <si>
    <t>9.2</t>
  </si>
  <si>
    <t>Demontáže stávajících rozvodů SLP v pavilonu A</t>
  </si>
  <si>
    <t>-1569259684</t>
  </si>
  <si>
    <t>9.3</t>
  </si>
  <si>
    <t>Spolupráce s ostatními profesemi</t>
  </si>
  <si>
    <t>-1006690801</t>
  </si>
  <si>
    <t>9.4</t>
  </si>
  <si>
    <t>Oživení systému</t>
  </si>
  <si>
    <t>679345968</t>
  </si>
  <si>
    <t>9.5</t>
  </si>
  <si>
    <t>Revize, zaškolení obsluhy,</t>
  </si>
  <si>
    <t>-417112453</t>
  </si>
  <si>
    <t>D.1.4.2.2 - Poplachový zabezpečovací a tísňový systém</t>
  </si>
  <si>
    <t xml:space="preserve">    742-1 - Poplachový zabezpečovací a tísňový systém - materiál</t>
  </si>
  <si>
    <t xml:space="preserve">      742-1.1 - Hardware PZTS - Stupeň 2</t>
  </si>
  <si>
    <t xml:space="preserve">      742-1.2 - Kabely PZTS</t>
  </si>
  <si>
    <t xml:space="preserve">    742-2 - Poplachový zabezpečovací a tísňový systém - montáž</t>
  </si>
  <si>
    <t xml:space="preserve">      742-2.1 - Hardware PZTS - Stupeň 2</t>
  </si>
  <si>
    <t xml:space="preserve">      742-2.2 - Kabely PZTS</t>
  </si>
  <si>
    <t xml:space="preserve">      742-2.3 - Ostatní </t>
  </si>
  <si>
    <t>Poplachový zabezpečovací a tísňový systém - materiál</t>
  </si>
  <si>
    <t>Hardware PZTS - Stupeň 2</t>
  </si>
  <si>
    <t>posilovač sběrnice BUS - galvanické oddělení 1xvstup 2x výstup</t>
  </si>
  <si>
    <t>-1477373625</t>
  </si>
  <si>
    <t>1.2MAT</t>
  </si>
  <si>
    <t>BOX ústředny včetně trafa 80VA, š 322 x v 397 x h 120 mm</t>
  </si>
  <si>
    <t>90327632</t>
  </si>
  <si>
    <t>Přídavný spínaný zdroj 15 V, 4 A v plastovém boxu, připojený na BUS sběrnici systému PZTS</t>
  </si>
  <si>
    <t>-609296644</t>
  </si>
  <si>
    <t>Akumulátor 12V/18Ah</t>
  </si>
  <si>
    <t>230417322</t>
  </si>
  <si>
    <t>Duální infrapasivní detektor s plně digitálním zpracováním signálu, . Detektor se připojuje přímo na sběrnici BUS a komunikuje obousměrně s ústřednou, dosah 12 m /110°</t>
  </si>
  <si>
    <t>1809609144</t>
  </si>
  <si>
    <t>1.6MAT</t>
  </si>
  <si>
    <t>PIR detektor; 360° stropní; dosah 12m; Výška instace 2,4- 4m; Quad Interloking Sensor.</t>
  </si>
  <si>
    <t>786948805</t>
  </si>
  <si>
    <t>1.7MAT</t>
  </si>
  <si>
    <t>Univerzální multisenzorový detektor kouře a nárůstu teploty s unikátním tvarem optické komory, precizním ocelovým filtrem Hexamesh, konfigurace pomocí DIP, integrované zakončovací odpory, kompatibilní s ústřednami 12 V.</t>
  </si>
  <si>
    <t>1198119217</t>
  </si>
  <si>
    <t>1.8MAT</t>
  </si>
  <si>
    <t>Drátový expandér zón v plastovém krytu, připojený na BUS sběrnice ústředen, 8 vstupů, plastový box</t>
  </si>
  <si>
    <t>-1039359747</t>
  </si>
  <si>
    <t>1.9MAT</t>
  </si>
  <si>
    <t>drobný propojovací a instalační materiál</t>
  </si>
  <si>
    <t>1412965857</t>
  </si>
  <si>
    <t>Kabely PZTS</t>
  </si>
  <si>
    <t>Kabel PZTS 4x0.5 + 2x0.8</t>
  </si>
  <si>
    <t>455606801</t>
  </si>
  <si>
    <t>stíněný kabel 2x1mm + 2x2x0,5mm, zesílené napájecí žíly</t>
  </si>
  <si>
    <t>1012631876</t>
  </si>
  <si>
    <t>Poplachový zabezpečovací a tísňový systém - montáž</t>
  </si>
  <si>
    <t>681950095</t>
  </si>
  <si>
    <t>1.2</t>
  </si>
  <si>
    <t>691037983</t>
  </si>
  <si>
    <t>-1676788307</t>
  </si>
  <si>
    <t>-1026898926</t>
  </si>
  <si>
    <t>1587861770</t>
  </si>
  <si>
    <t>1.6</t>
  </si>
  <si>
    <t>1488480944</t>
  </si>
  <si>
    <t>1.7</t>
  </si>
  <si>
    <t>-1565808628</t>
  </si>
  <si>
    <t>1.8</t>
  </si>
  <si>
    <t>1149592274</t>
  </si>
  <si>
    <t>1.9</t>
  </si>
  <si>
    <t>1712754452</t>
  </si>
  <si>
    <t>-1901500123</t>
  </si>
  <si>
    <t>945773377</t>
  </si>
  <si>
    <t xml:space="preserve">Ostatní </t>
  </si>
  <si>
    <t>Demontáž stávajících rozvodů a prvků PZTS a jejich ekologická likvidace</t>
  </si>
  <si>
    <t>623642427</t>
  </si>
  <si>
    <t>Demontáž stávajícíh požárních tlačítek chodby pavilon C</t>
  </si>
  <si>
    <t>1524964469</t>
  </si>
  <si>
    <t>Připojení k stávajícímu sytsému PZTS</t>
  </si>
  <si>
    <t>1030039790</t>
  </si>
  <si>
    <t>1652504183</t>
  </si>
  <si>
    <t>-1611770761</t>
  </si>
  <si>
    <t>Revize, zaškolení obsluhy, odzkoušení systému</t>
  </si>
  <si>
    <t>-528495988</t>
  </si>
  <si>
    <t>D.1.4.2.3 - Kamerový systém</t>
  </si>
  <si>
    <t xml:space="preserve">    742-1 - Kamerový systém - materiál</t>
  </si>
  <si>
    <t xml:space="preserve">      742-1.1 - Hardware CCTV </t>
  </si>
  <si>
    <t xml:space="preserve">      742-1.2 - Procovní stanice</t>
  </si>
  <si>
    <t xml:space="preserve">      742-1.3 - Kabely</t>
  </si>
  <si>
    <t xml:space="preserve">    742-2 - Kamerový systém - montáž</t>
  </si>
  <si>
    <t xml:space="preserve">      742-2.1 - Hardware CCTV </t>
  </si>
  <si>
    <t xml:space="preserve">      742-2.2 - Procovní stanice</t>
  </si>
  <si>
    <t xml:space="preserve">      742-2.3 - Kabely</t>
  </si>
  <si>
    <t xml:space="preserve">      742-2.4 - Ostatní</t>
  </si>
  <si>
    <t>Kamerový systém - materiál</t>
  </si>
  <si>
    <t xml:space="preserve">Hardware CCTV </t>
  </si>
  <si>
    <t>Záznamové zařízení 64CH, 4xHDD, 400Mb/400Mb, H.265, 8K</t>
  </si>
  <si>
    <t>266585955</t>
  </si>
  <si>
    <t>HDD 4TB 24/7</t>
  </si>
  <si>
    <t>-934906880</t>
  </si>
  <si>
    <t>Venkovní antivandal IP kamera  4 Mpix rozlišení, smart IR přísvit 30 m, fixní objektiv 2,8 mm (97°)</t>
  </si>
  <si>
    <t>-267994022</t>
  </si>
  <si>
    <t>4 Mpix rozlišení, smart IR přísvit 40 m, fixní objektiv 2,8 mm (97°)</t>
  </si>
  <si>
    <t>2067287476</t>
  </si>
  <si>
    <t>Přepěťová ochrana LAN/POE včetně montážní krabice</t>
  </si>
  <si>
    <t>2009885151</t>
  </si>
  <si>
    <t>nástěnná konzola pro kamery</t>
  </si>
  <si>
    <t>1117278183</t>
  </si>
  <si>
    <t>Procovní stanice</t>
  </si>
  <si>
    <t>Pracovní stanice small-form-factor s procesorem Intel Core i5, 8GB RAM, 256GB SSD, Windows 10 Pro a tříletou podporou výrobce na místě instalace. Bezdrátová myš a klávesnice</t>
  </si>
  <si>
    <t>2119095914</t>
  </si>
  <si>
    <t>LCD 22" AOC wide/1920x1080/5ms/VGA/LED</t>
  </si>
  <si>
    <t>-965151386</t>
  </si>
  <si>
    <t>Kabel HDMI, 5m, pozlacené konektory</t>
  </si>
  <si>
    <t>26299524</t>
  </si>
  <si>
    <t>UTP Cat.6 LSZH, 4pár, drát, 23 AWG, Eca,</t>
  </si>
  <si>
    <t>467422687</t>
  </si>
  <si>
    <t>CY-6</t>
  </si>
  <si>
    <t>-1753700999</t>
  </si>
  <si>
    <t>Drobný elektroinstalační materiál</t>
  </si>
  <si>
    <t>-1658753344</t>
  </si>
  <si>
    <t>Kamerový systém - montáž</t>
  </si>
  <si>
    <t>1294916722</t>
  </si>
  <si>
    <t>1751967165</t>
  </si>
  <si>
    <t>Venkovní antivandal IP kamera 4 Mpix rozlišení, smart IR přísvit 30 m, fixní objektiv 2,8 mm (97°)</t>
  </si>
  <si>
    <t>-792870673</t>
  </si>
  <si>
    <t>884204861</t>
  </si>
  <si>
    <t>488546056</t>
  </si>
  <si>
    <t>508348686</t>
  </si>
  <si>
    <t>-1667134796</t>
  </si>
  <si>
    <t>-1557342944</t>
  </si>
  <si>
    <t>1875570050</t>
  </si>
  <si>
    <t>Uživatelský SW - 5 licencí (dodávka zdarma, pouze instalace)</t>
  </si>
  <si>
    <t>-1491175770</t>
  </si>
  <si>
    <t>-409218316</t>
  </si>
  <si>
    <t>670364916</t>
  </si>
  <si>
    <t>-1482957770</t>
  </si>
  <si>
    <t>HZS (kamerové zkoušky)</t>
  </si>
  <si>
    <t>945442955</t>
  </si>
  <si>
    <t>-1010491948</t>
  </si>
  <si>
    <t>-792474033</t>
  </si>
  <si>
    <t>Revize, měření, zaškolení obsluhy, odzkoušení systému</t>
  </si>
  <si>
    <t>-159768424</t>
  </si>
  <si>
    <t>D.1.4.2.4 - AV technika</t>
  </si>
  <si>
    <t xml:space="preserve">    742-1 - AV technika - materiál</t>
  </si>
  <si>
    <t xml:space="preserve">      742-1.1 - AV - Audio/video technika</t>
  </si>
  <si>
    <t xml:space="preserve">    742-2 - AV technika - montáž</t>
  </si>
  <si>
    <t xml:space="preserve">      742-2.1 - AV - Audio/video technika</t>
  </si>
  <si>
    <t xml:space="preserve">      742-2.2 - Ostatní </t>
  </si>
  <si>
    <t>AV technika - materiál</t>
  </si>
  <si>
    <t>AV - Audio/video technika</t>
  </si>
  <si>
    <t>HDMI 3D propojovací kabel. 10m, zlacené konektory, černý</t>
  </si>
  <si>
    <t>-298657880</t>
  </si>
  <si>
    <t>USB KABEL 5 m</t>
  </si>
  <si>
    <t>1118882393</t>
  </si>
  <si>
    <t>USB zásuvka</t>
  </si>
  <si>
    <t>294978630</t>
  </si>
  <si>
    <t>Zásuvka HDMI včetně rámečku</t>
  </si>
  <si>
    <t>-1278636523</t>
  </si>
  <si>
    <t>Reproduktorová dvojlinka 2x2,5</t>
  </si>
  <si>
    <t>-2097965948</t>
  </si>
  <si>
    <t>Zásuvka - repro konektor - stereo včetně rámečku</t>
  </si>
  <si>
    <t>-1927749688</t>
  </si>
  <si>
    <t>Zásuvka - repro konektor - mono včetně rámečku</t>
  </si>
  <si>
    <t>-865132575</t>
  </si>
  <si>
    <t>Drobný elektrointslační materiál</t>
  </si>
  <si>
    <t>375569551</t>
  </si>
  <si>
    <t>AV technika - montáž</t>
  </si>
  <si>
    <t>-151907886</t>
  </si>
  <si>
    <t>1948098673</t>
  </si>
  <si>
    <t>883617969</t>
  </si>
  <si>
    <t>6594945</t>
  </si>
  <si>
    <t>-1619675611</t>
  </si>
  <si>
    <t>905450664</t>
  </si>
  <si>
    <t>-936942816</t>
  </si>
  <si>
    <t>1471066578</t>
  </si>
  <si>
    <t>Demontáž stávajících rozvodů a prvků AV a jejich uskladnění po dobu rekonstrukce</t>
  </si>
  <si>
    <t>-967103410</t>
  </si>
  <si>
    <t>HZS - práce spojené s reinstalací stávajících prvků AV Techniky</t>
  </si>
  <si>
    <t>-2003216562</t>
  </si>
  <si>
    <t>2059700235</t>
  </si>
  <si>
    <t>Oživení systému, revize</t>
  </si>
  <si>
    <t>-309930136</t>
  </si>
  <si>
    <t>D.1.4.2.5 - EVS a EKV</t>
  </si>
  <si>
    <t xml:space="preserve">    742-1 - EVS a EKV - materiál</t>
  </si>
  <si>
    <t xml:space="preserve">      742-1.1 - EVS a EKV (vstupní systém)</t>
  </si>
  <si>
    <t xml:space="preserve">    742-2 - EVS a EKV - montáž</t>
  </si>
  <si>
    <t xml:space="preserve">      742-2.1 - EVS a EKV (vstupní systém)</t>
  </si>
  <si>
    <t>EVS a EKV - materiál</t>
  </si>
  <si>
    <t>EVS a EKV (vstupní systém)</t>
  </si>
  <si>
    <t>Řídící modul  pro povrchovou instalaci, IP verze s kamerou, 1 tlačítko</t>
  </si>
  <si>
    <t>1959540786</t>
  </si>
  <si>
    <t>modul se šesti zvonkovými tlačítky, 2. gen. pro IP systém</t>
  </si>
  <si>
    <t>-1833037667</t>
  </si>
  <si>
    <t>povrchový instalační rámeček pro 3 moduly, 2. gen.</t>
  </si>
  <si>
    <t>-149539371</t>
  </si>
  <si>
    <t>IP videotelefon 7", LAN, WiFi, bílý</t>
  </si>
  <si>
    <t>319685829</t>
  </si>
  <si>
    <t>Elektro zámek 12VDC, 360 mA, momentový kolík</t>
  </si>
  <si>
    <t>-1705240629</t>
  </si>
  <si>
    <t>1344852200</t>
  </si>
  <si>
    <t>1310520338</t>
  </si>
  <si>
    <t>EVS a EKV - montáž</t>
  </si>
  <si>
    <t>Řídící modul pro povrchovou instalaci, IP verze s kamerou, 1 tlačítko</t>
  </si>
  <si>
    <t>1538244483</t>
  </si>
  <si>
    <t>-1451697325</t>
  </si>
  <si>
    <t>-578761511</t>
  </si>
  <si>
    <t>-1405713834</t>
  </si>
  <si>
    <t>-511197191</t>
  </si>
  <si>
    <t>734312012</t>
  </si>
  <si>
    <t>518800064</t>
  </si>
  <si>
    <t>650314976</t>
  </si>
  <si>
    <t>HZS - práce spojené s reinstalací stávajících prvků</t>
  </si>
  <si>
    <t>82667506</t>
  </si>
  <si>
    <t>-1135057270</t>
  </si>
  <si>
    <t>-243307941</t>
  </si>
  <si>
    <t>D.1.4.2.6 - Školní rozhlas</t>
  </si>
  <si>
    <t xml:space="preserve">    742-1 - Školní rozhlas - materiál</t>
  </si>
  <si>
    <t xml:space="preserve">      742-1.1 - Hardware ŠR</t>
  </si>
  <si>
    <t xml:space="preserve">      742-1.2 - Kabely</t>
  </si>
  <si>
    <t xml:space="preserve">    742-2 - Školní rozhlas - montáž</t>
  </si>
  <si>
    <t xml:space="preserve">      742-2.1 - Hardware ŠR</t>
  </si>
  <si>
    <t xml:space="preserve">      742-2.2 - Kabely</t>
  </si>
  <si>
    <t>Školní rozhlas - materiál</t>
  </si>
  <si>
    <t>Hardware ŠR</t>
  </si>
  <si>
    <t>IP koncový zesilovač,  1× 500 W / 100 V i 8 Ω, D třída, účinnost 87 %, korekce účiníku APFC, limiter, pásmová propust, vzdálené řízení, digitální IP technologie audio ozvučení, LAN vstup, vysoký komfort softwaru systému IP Audio: mp3 playlisty, internetová rádia, časový plánovač, zachytávání zvukové karty, automatizace, centralizovaná správa médií a uživatelů, provoz v LAN i WAN, serverové řešení, vysoká účinnost, kvalitní zvuk, ochrany proti přetížení a zkratu</t>
  </si>
  <si>
    <t>211853463</t>
  </si>
  <si>
    <t>Mikrofon IP,funkce hlášení do IP zařízení, volání na jiné mikrofony a interkomy, nebo příjmu vysílání ze serveru, režim online nebo offline (bez serveru), LCD displej, vestavěný reproduktor, line vstup a výstup, dekódování z 8 – 320 kb/s, vysílání 128 kb/s, zpoždění &lt; 30 ms, provoz v LAN i WAN</t>
  </si>
  <si>
    <t>-540526145</t>
  </si>
  <si>
    <t>Datový rozvaěč 9U 600x450, včetně napájecí lišty</t>
  </si>
  <si>
    <t>-616224684</t>
  </si>
  <si>
    <t>reprosoustava standardní, 6W/100V, 92dB, 130-17kHz, montáž na zeď, plastová</t>
  </si>
  <si>
    <t>-1999348491</t>
  </si>
  <si>
    <t>podhledový reproduktor plastový koš, kovová mřížka, 6 W / 100 V, 90 dB, 90 – 20 000 Hz, Ø 187 mm</t>
  </si>
  <si>
    <t>207705893</t>
  </si>
  <si>
    <t>Propojovací krabice vč svorkovnice, montáž pod omítku do KU68</t>
  </si>
  <si>
    <t>77753011</t>
  </si>
  <si>
    <t>Drobný elektroinstalační a montážní materiál pro uchycení do 19" rozvaděče</t>
  </si>
  <si>
    <t>set</t>
  </si>
  <si>
    <t>401663059</t>
  </si>
  <si>
    <t>Kabel CYKY-O 2x2,5</t>
  </si>
  <si>
    <t>-21738787</t>
  </si>
  <si>
    <t>Kabelové kovové příchytky (příchytka +šroub), pro max. 2 kabely</t>
  </si>
  <si>
    <t>-1019507151</t>
  </si>
  <si>
    <t>Školní rozhlas - montáž</t>
  </si>
  <si>
    <t>IP koncový zesilovač, 1× 500 W / 100 V i 8 Ω, D třída, účinnost 87 %, korekce účiníku APFC, limiter, pásmová propust, vzdálené řízení, digitální IP technologie audio ozvučení, LAN vstup, vysoký komfort softwaru systému IP Audio: mp3 playlisty, internetová rádia, časový plánovač, zachytávání zvukové karty, automatizace, centralizovaná správa médií a uživatelů, provoz v LAN i WAN, serverové řešení, vysoká účinnost, kvalitní zvuk, ochrany proti přetížení a zkratu</t>
  </si>
  <si>
    <t>-1004470743</t>
  </si>
  <si>
    <t>1359350188</t>
  </si>
  <si>
    <t>724189501</t>
  </si>
  <si>
    <t>525004083</t>
  </si>
  <si>
    <t>-987554376</t>
  </si>
  <si>
    <t>295478945</t>
  </si>
  <si>
    <t>-930214178</t>
  </si>
  <si>
    <t>436815324</t>
  </si>
  <si>
    <t>436054352</t>
  </si>
  <si>
    <t>Demontáž stávajících rozvodů a prvků ŠR a jejich ekologická likvidace</t>
  </si>
  <si>
    <t>-1571276035</t>
  </si>
  <si>
    <t>Funkční zkouška rozhlasu</t>
  </si>
  <si>
    <t>-31163054</t>
  </si>
  <si>
    <t>HZS - práce spojené s napojením zesilovače a nových prvků systému ŠR</t>
  </si>
  <si>
    <t>-1532937386</t>
  </si>
  <si>
    <t>1790442445</t>
  </si>
  <si>
    <t>1134072840</t>
  </si>
  <si>
    <t>D.1.4.2.7 - Jednotný čas</t>
  </si>
  <si>
    <t xml:space="preserve">    742-1 - Jednotný čas - materiál</t>
  </si>
  <si>
    <t xml:space="preserve">      742-1.1 - Hardware JČ</t>
  </si>
  <si>
    <t xml:space="preserve">    742-2 - Jednotný čas - montáž</t>
  </si>
  <si>
    <t xml:space="preserve">      742-2.1 - Hardware JČ</t>
  </si>
  <si>
    <t>Jednotný čas - materiál</t>
  </si>
  <si>
    <t>Hardware JČ</t>
  </si>
  <si>
    <t>Hlavní řídicí hodiny, včetně GPS přijímače a napájecího zdroje</t>
  </si>
  <si>
    <t>137334688</t>
  </si>
  <si>
    <t>jednostranné analogové hodiny s ciferníkem, průměr 28 cm</t>
  </si>
  <si>
    <t>420057501</t>
  </si>
  <si>
    <t>oboustané analogové hodiny s ciferníkem, průměr 28 cm, montáž na strop</t>
  </si>
  <si>
    <t>1794615987</t>
  </si>
  <si>
    <t>BOX plastový pro řídící hodiny s DIN lištou, propojovací box min rozměry 600x400x150</t>
  </si>
  <si>
    <t>-879558751</t>
  </si>
  <si>
    <t>kabel CYKY 2x1,5</t>
  </si>
  <si>
    <t>2125003520</t>
  </si>
  <si>
    <t>kabel CYKY 2x2,5</t>
  </si>
  <si>
    <t>713782987</t>
  </si>
  <si>
    <t>pomocný materiál</t>
  </si>
  <si>
    <t>713995980</t>
  </si>
  <si>
    <t>Jednotný čas - montáž</t>
  </si>
  <si>
    <t>79913042</t>
  </si>
  <si>
    <t>-1305404172</t>
  </si>
  <si>
    <t>1950131399</t>
  </si>
  <si>
    <t>211123978</t>
  </si>
  <si>
    <t>2145217636</t>
  </si>
  <si>
    <t>-2085800185</t>
  </si>
  <si>
    <t>1752405920</t>
  </si>
  <si>
    <t>Demontáž stávajících rozvodů a prvků JČ a jejich ekologická likvidace</t>
  </si>
  <si>
    <t>-423363642</t>
  </si>
  <si>
    <t>Proponí se stávajícím sytsémem jednotného času</t>
  </si>
  <si>
    <t>1510928426</t>
  </si>
  <si>
    <t>HZS - práce spojené s napojením hodinové linky do stávajícího systému JČ</t>
  </si>
  <si>
    <t>967606942</t>
  </si>
  <si>
    <t>1180751910</t>
  </si>
  <si>
    <t>775307630</t>
  </si>
  <si>
    <t>D.1.4.2.8 - Měření a regulace</t>
  </si>
  <si>
    <t xml:space="preserve">    742-1 - Měření a regulace - materiál</t>
  </si>
  <si>
    <t xml:space="preserve">      742-1.2 - Ostatní </t>
  </si>
  <si>
    <t xml:space="preserve">    742-2 - Měření a regulace - momtáž</t>
  </si>
  <si>
    <t>Měření a regulace - materiál</t>
  </si>
  <si>
    <t>Prostorové čidlo teploty a vlhkost,RS485</t>
  </si>
  <si>
    <t>-1458729379</t>
  </si>
  <si>
    <t>TFT, 800x480 bodů, 7", dotyk., 2x RS485, Ethernet, SD, webserver</t>
  </si>
  <si>
    <t>146019358</t>
  </si>
  <si>
    <t>Rozvaděč včetně výzbroje a výroby( jistič,zdroj,svorky)</t>
  </si>
  <si>
    <t>-579211185</t>
  </si>
  <si>
    <t>CYKY  3CX1,5</t>
  </si>
  <si>
    <t>526634710</t>
  </si>
  <si>
    <t>J-Y(ST)Y 2X2X0.8</t>
  </si>
  <si>
    <t>-1738376455</t>
  </si>
  <si>
    <t>1565826196</t>
  </si>
  <si>
    <t>Aplikační SW dle počtu datových bodů</t>
  </si>
  <si>
    <t>-1674868688</t>
  </si>
  <si>
    <t>Vizualizační SW dle počtu datových bodů</t>
  </si>
  <si>
    <t>-2066141524</t>
  </si>
  <si>
    <t>Měření a regulace - momtáž</t>
  </si>
  <si>
    <t>-1760468211</t>
  </si>
  <si>
    <t>461626435</t>
  </si>
  <si>
    <t>-583598617</t>
  </si>
  <si>
    <t>CYKY 3CX1,5</t>
  </si>
  <si>
    <t>1289446560</t>
  </si>
  <si>
    <t>1254101745</t>
  </si>
  <si>
    <t>-1821518910</t>
  </si>
  <si>
    <t>-1792256428</t>
  </si>
  <si>
    <t>2027533521</t>
  </si>
  <si>
    <t>1602879350</t>
  </si>
  <si>
    <t>-833762837</t>
  </si>
  <si>
    <t>1176392706</t>
  </si>
  <si>
    <t>D.1.4.2.9 - Kabelové trasy pro slaboproudou elektrotechniku</t>
  </si>
  <si>
    <t xml:space="preserve">    742-1 - Kabelové trasy - materiál</t>
  </si>
  <si>
    <t xml:space="preserve">    742-2 - Kabelové trasy - montáž</t>
  </si>
  <si>
    <t>846487452</t>
  </si>
  <si>
    <t>857744142</t>
  </si>
  <si>
    <t>400,00*0,07</t>
  </si>
  <si>
    <t>(400,00*0,10)*2</t>
  </si>
  <si>
    <t>-808630770</t>
  </si>
  <si>
    <t>400,00*0,10</t>
  </si>
  <si>
    <t>-961447568</t>
  </si>
  <si>
    <t>25+250+32</t>
  </si>
  <si>
    <t>(50+50)*2</t>
  </si>
  <si>
    <t>457221697</t>
  </si>
  <si>
    <t>-1064565869</t>
  </si>
  <si>
    <t>974049122</t>
  </si>
  <si>
    <t>Vysekání rýh v betonových zdech do hl. 30 mm a šířky do 70 mm</t>
  </si>
  <si>
    <t>1811137040</t>
  </si>
  <si>
    <t>https://podminky.urs.cz/item/CS_URS_2024_01/974049122</t>
  </si>
  <si>
    <t>974049133</t>
  </si>
  <si>
    <t>Vysekání rýh v betonových zdech do hl. 50 mm a šířky do 100 mm</t>
  </si>
  <si>
    <t>-371303036</t>
  </si>
  <si>
    <t>https://podminky.urs.cz/item/CS_URS_2024_01/974049133</t>
  </si>
  <si>
    <t>849134087</t>
  </si>
  <si>
    <t>977142112</t>
  </si>
  <si>
    <t>Vyvrtání otvorů pro elektroinstalační krabice ve stěnách z betonu, hloubky přes 60 do 90 mm</t>
  </si>
  <si>
    <t>-746142973</t>
  </si>
  <si>
    <t>https://podminky.urs.cz/item/CS_URS_2024_01/977142112</t>
  </si>
  <si>
    <t>977151114</t>
  </si>
  <si>
    <t>Jádrové vrty diamantovými korunkami do stavebních materiálů (železobetonu, betonu, cihel, obkladů, dlažeb, kamene) průměru přes 50 do 60 mm</t>
  </si>
  <si>
    <t>1653216413</t>
  </si>
  <si>
    <t>https://podminky.urs.cz/item/CS_URS_2024_01/977151114</t>
  </si>
  <si>
    <t>0,15*50</t>
  </si>
  <si>
    <t>0,30*50</t>
  </si>
  <si>
    <t>-1351977654</t>
  </si>
  <si>
    <t>0,60*8</t>
  </si>
  <si>
    <t>-1366349332</t>
  </si>
  <si>
    <t>-478024011</t>
  </si>
  <si>
    <t>1305763902</t>
  </si>
  <si>
    <t>6,955*14 'Přepočtené koeficientem množství</t>
  </si>
  <si>
    <t>596666408</t>
  </si>
  <si>
    <t>1430989281</t>
  </si>
  <si>
    <t>Kabelové trasy - materiál</t>
  </si>
  <si>
    <t>Trubka ohebná PVC volně nebo pod omítkou 20 mm</t>
  </si>
  <si>
    <t>-1544587070</t>
  </si>
  <si>
    <t>Trubka ohebná PVC volně nebo pod omítkou 23 mm</t>
  </si>
  <si>
    <t>1720386034</t>
  </si>
  <si>
    <t>Trubka ohebná PVC volně nebo pod omítkou 29 mm</t>
  </si>
  <si>
    <t>-276224850</t>
  </si>
  <si>
    <t>Trubka ohebná PVC volně nebo pod omítkou 36 mm</t>
  </si>
  <si>
    <t>1937809555</t>
  </si>
  <si>
    <t>Trubka ohebná PVC volně nebo pod omítkou 48 mm</t>
  </si>
  <si>
    <t>8338750</t>
  </si>
  <si>
    <t>Krabice přístrojová /KU68 - hloubka 41 mm</t>
  </si>
  <si>
    <t>-1834472453</t>
  </si>
  <si>
    <t>Krabice přístrojová  68 - hloubka 68 mm</t>
  </si>
  <si>
    <t>-1445144293</t>
  </si>
  <si>
    <t>Krabice odbočná KO 97/100 s víčkem a šroubky</t>
  </si>
  <si>
    <t>-997385790</t>
  </si>
  <si>
    <t>1.10MAT</t>
  </si>
  <si>
    <t>Sádra - stavební šedá</t>
  </si>
  <si>
    <t>-652761573</t>
  </si>
  <si>
    <t>1.11MAT</t>
  </si>
  <si>
    <t>1989030336</t>
  </si>
  <si>
    <t>1.13MAT</t>
  </si>
  <si>
    <t>Sběrný kabelový držák, 15x kabel 3x1,5mm2, univerzální, PP, bezhalogenní.</t>
  </si>
  <si>
    <t>1012067559</t>
  </si>
  <si>
    <t>1.14MAT</t>
  </si>
  <si>
    <t>plastové stahovací pásky, UV stabilní, 200x4,8, 100ks</t>
  </si>
  <si>
    <t>bal</t>
  </si>
  <si>
    <t>-1586648504</t>
  </si>
  <si>
    <t>1.15MAT</t>
  </si>
  <si>
    <t>Osazení hmoždinky 8 mm beton, cihla</t>
  </si>
  <si>
    <t>1857773811</t>
  </si>
  <si>
    <t>1.27MAT</t>
  </si>
  <si>
    <t>Požární ucpávky</t>
  </si>
  <si>
    <t>1797179662</t>
  </si>
  <si>
    <t>Kabelové trasy - montáž</t>
  </si>
  <si>
    <t>1326405262</t>
  </si>
  <si>
    <t>-886670041</t>
  </si>
  <si>
    <t>628152058</t>
  </si>
  <si>
    <t>697560761</t>
  </si>
  <si>
    <t>-764854102</t>
  </si>
  <si>
    <t>571774559</t>
  </si>
  <si>
    <t>Krabice přístrojová 68 - hloubka 68 mm</t>
  </si>
  <si>
    <t>848078668</t>
  </si>
  <si>
    <t>-223747397</t>
  </si>
  <si>
    <t>1.10</t>
  </si>
  <si>
    <t>1492353110</t>
  </si>
  <si>
    <t>1.11</t>
  </si>
  <si>
    <t>-668829337</t>
  </si>
  <si>
    <t>1.13</t>
  </si>
  <si>
    <t>1983538451</t>
  </si>
  <si>
    <t>1.14</t>
  </si>
  <si>
    <t>-177345940</t>
  </si>
  <si>
    <t>1.15</t>
  </si>
  <si>
    <t>1219624234</t>
  </si>
  <si>
    <t>1.19</t>
  </si>
  <si>
    <t>chránička průrazu vč. začištění</t>
  </si>
  <si>
    <t>-401405546</t>
  </si>
  <si>
    <t>1.20</t>
  </si>
  <si>
    <t>Značení trasy trubkového vedení</t>
  </si>
  <si>
    <t>840902436</t>
  </si>
  <si>
    <t>1.25</t>
  </si>
  <si>
    <t>Demontáže stávajících slaboproudých prvků vč. kabelů a kabelových tras</t>
  </si>
  <si>
    <t>1343458599</t>
  </si>
  <si>
    <t>1.26</t>
  </si>
  <si>
    <t>Ekologická likvidace elektroinstalačního materiálu</t>
  </si>
  <si>
    <t>-913394494</t>
  </si>
  <si>
    <t>1.27</t>
  </si>
  <si>
    <t>36845159</t>
  </si>
  <si>
    <t>1.31</t>
  </si>
  <si>
    <t>Koordinace a spolupráce s jinými profesemi</t>
  </si>
  <si>
    <t>-925154338</t>
  </si>
  <si>
    <t>1.32</t>
  </si>
  <si>
    <t>HZS (účast na KD, práce spojeně se zajištěním provozuschopnosti stávajících systémů po dobu rekonstrukce)</t>
  </si>
  <si>
    <t>-250734614</t>
  </si>
  <si>
    <t>-1036261076</t>
  </si>
  <si>
    <t>stropy</t>
  </si>
  <si>
    <t>0,09*8</t>
  </si>
  <si>
    <t>stěny</t>
  </si>
  <si>
    <t>400,00*0,07*1,25</t>
  </si>
  <si>
    <t>400,00*0,10*1,25</t>
  </si>
  <si>
    <t>0,09*507</t>
  </si>
  <si>
    <t>D.2 - Stavební část</t>
  </si>
  <si>
    <t>D.2.1 - Pavilon UV13Z-0</t>
  </si>
  <si>
    <t xml:space="preserve">    95 - Různé dokončovací konstrukce a práce pozemních staveb</t>
  </si>
  <si>
    <t xml:space="preserve">    763 - Konstrukce suché výstavby</t>
  </si>
  <si>
    <t xml:space="preserve">    766 - Konstrukce truhlářské</t>
  </si>
  <si>
    <t xml:space="preserve">    767 - Konstrukce zámečnické</t>
  </si>
  <si>
    <t>61.R01</t>
  </si>
  <si>
    <t>Zakrytí podlah před poškozením a znečištěním včetně pozdějšího odkrytí ochrannou plachtou vyšší gramáže a textilií vč. oblepení lepící páskou - kompletní provedení vč. dodávky materiálu</t>
  </si>
  <si>
    <t>686392289</t>
  </si>
  <si>
    <t>1.NP</t>
  </si>
  <si>
    <t>"m.č. 108"  7,60</t>
  </si>
  <si>
    <t>"m.č. 122"  61,94</t>
  </si>
  <si>
    <t>"m.č. 122a"  20,36</t>
  </si>
  <si>
    <t>"m.č. 123"  6,96</t>
  </si>
  <si>
    <t>"m.č. 124"  14,40*1,5</t>
  </si>
  <si>
    <t>2.NP</t>
  </si>
  <si>
    <t xml:space="preserve">"m.č. 201"  24,16 </t>
  </si>
  <si>
    <t>"m.č. 202"  14,65</t>
  </si>
  <si>
    <t>"m.č. 203"  3,91</t>
  </si>
  <si>
    <t>"m.č. 204"  3,51</t>
  </si>
  <si>
    <t>"m.č. 205"  18,41</t>
  </si>
  <si>
    <t>"m.č. 206"  3,48</t>
  </si>
  <si>
    <t>"m.č. 207"  59,04</t>
  </si>
  <si>
    <t>"m.č. 208"  6,40</t>
  </si>
  <si>
    <t>"m.č. 209"  70,41</t>
  </si>
  <si>
    <t>"m.č. 210"  69,10</t>
  </si>
  <si>
    <t>"m.č. 211"  68,12</t>
  </si>
  <si>
    <t>"m.č. 212"  72,19</t>
  </si>
  <si>
    <t>"m.č. 213"  163,89</t>
  </si>
  <si>
    <t>"m.č. 214"  14,40*1,5</t>
  </si>
  <si>
    <t>3.NP</t>
  </si>
  <si>
    <t>"m.č. 301"  32,26</t>
  </si>
  <si>
    <t>"m.č. 302"  15,49</t>
  </si>
  <si>
    <t>"m.č. 303"  13,99</t>
  </si>
  <si>
    <t>"m.č. 304"  24,69</t>
  </si>
  <si>
    <t>"m.č. 304a"  2,30</t>
  </si>
  <si>
    <t>"m.č. 304b"  2,47</t>
  </si>
  <si>
    <t>"m.č. 304c"  2,28</t>
  </si>
  <si>
    <t>"m.č. 305"  6,40</t>
  </si>
  <si>
    <t>"m.č. 306"  70,45</t>
  </si>
  <si>
    <t>"m.č. 307"  69,10</t>
  </si>
  <si>
    <t>"m.č. 308"  68,12</t>
  </si>
  <si>
    <t>"m.č. 309"  72,03</t>
  </si>
  <si>
    <t>"m.č. 310"  112,66</t>
  </si>
  <si>
    <t>"m.č. 311"  85,12</t>
  </si>
  <si>
    <t>"m.č. 312"  14,40*1,5</t>
  </si>
  <si>
    <t>61R.02</t>
  </si>
  <si>
    <t>Zakrytí vnitřních předmětů a konstrukcí před poškozením a znečištěním včetně pozdějšího odkrytí ochrannou plachtou vyšší gramáže a textilií vč. oblepení lepící páskou - kompletní provedení vč. dodávky materiálu</t>
  </si>
  <si>
    <t>1789885250</t>
  </si>
  <si>
    <t>1693526509</t>
  </si>
  <si>
    <t>949101112</t>
  </si>
  <si>
    <t>Lešení pomocné pracovní pro objekty pozemních staveb pro zatížení do 150 kg/m2, o výšce lešeňové podlahy přes 1,9 do 3,5 m</t>
  </si>
  <si>
    <t>1763189028</t>
  </si>
  <si>
    <t>https://podminky.urs.cz/item/CS_URS_2024_01/949101112</t>
  </si>
  <si>
    <t>"m.č. 124"  14,40</t>
  </si>
  <si>
    <t>"m.č. 214"  14,40</t>
  </si>
  <si>
    <t>"m.č. 312"  14,40</t>
  </si>
  <si>
    <t>952901111</t>
  </si>
  <si>
    <t>Vyčištění budov nebo objektů před předáním do užívání budov bytové nebo občanské výstavby, světlé výšky podlaží do 4 m</t>
  </si>
  <si>
    <t>-1349974005</t>
  </si>
  <si>
    <t>https://podminky.urs.cz/item/CS_URS_2024_01/952901111</t>
  </si>
  <si>
    <t>12,55*8,95</t>
  </si>
  <si>
    <t>37,50*17,10</t>
  </si>
  <si>
    <t>968072455</t>
  </si>
  <si>
    <t>Vybourání kovových rámů oken s křídly, dveřních zárubní, vrat, stěn, ostění nebo obkladů dveřních zárubní, plochy do 2 m2</t>
  </si>
  <si>
    <t>1957610150</t>
  </si>
  <si>
    <t>https://podminky.urs.cz/item/CS_URS_2024_01/968072455</t>
  </si>
  <si>
    <t>"mezi m.č. 122-122a"  0,80*1,97</t>
  </si>
  <si>
    <t>Různé dokončovací konstrukce a práce pozemních staveb</t>
  </si>
  <si>
    <t>95R.01</t>
  </si>
  <si>
    <t>Stěhování nábytku a ostatního vybavení učeben, kanceláří a ostatních dotčených místností do prostor tělocvičny k dočasnému uskladnění a následné ustavení nábytku a ostatního vybavení po ukončení elektroinstalačních a stavebních prací na původní místo</t>
  </si>
  <si>
    <t>-262051053</t>
  </si>
  <si>
    <t>"1.NP"  15</t>
  </si>
  <si>
    <t>"2.NP"  100</t>
  </si>
  <si>
    <t>"3.NP"  100</t>
  </si>
  <si>
    <t>95R.02</t>
  </si>
  <si>
    <t>Demontáž a přemístění klasické školní tabule v rámci prostor školy k dočasnému uložení po dobu trvání elektroinstalačních a stavebních prací a následná zpětná montáž na původní místo</t>
  </si>
  <si>
    <t>-986612029</t>
  </si>
  <si>
    <t>1307822018</t>
  </si>
  <si>
    <t>1702395190</t>
  </si>
  <si>
    <t>2090909403</t>
  </si>
  <si>
    <t>0,61*14 'Přepočtené koeficientem množství</t>
  </si>
  <si>
    <t>-1478410174</t>
  </si>
  <si>
    <t>623804753</t>
  </si>
  <si>
    <t>763</t>
  </si>
  <si>
    <t>Konstrukce suché výstavby</t>
  </si>
  <si>
    <t>763111314</t>
  </si>
  <si>
    <t>Příčka ze sádrokartonových desek s nosnou konstrukcí z jednoduchých ocelových profilů UW, CW jednoduše opláštěná deskou standardní A tl. 12,5 mm, příčka tl. 100 mm, profil 75, s izolací, EI 30, Rw do 45 dB</t>
  </si>
  <si>
    <t>-1568371052</t>
  </si>
  <si>
    <t>https://podminky.urs.cz/item/CS_URS_2024_01/763111314</t>
  </si>
  <si>
    <t>mezi m.č. 122 a 122a</t>
  </si>
  <si>
    <t>(6,05+0,30)*3,275</t>
  </si>
  <si>
    <t>-0,80*1,97</t>
  </si>
  <si>
    <t>763131411</t>
  </si>
  <si>
    <t>Podhled ze sádrokartonových desek dvouvrstvá zavěšená spodní konstrukce z ocelových profilů CD, UD jednoduše opláštěná deskou standardní A, tl. 12,5 mm, bez izolace</t>
  </si>
  <si>
    <t>1109324084</t>
  </si>
  <si>
    <t>https://podminky.urs.cz/item/CS_URS_2024_01/763131411</t>
  </si>
  <si>
    <t>"m.č. 201"  24,16</t>
  </si>
  <si>
    <t xml:space="preserve">"m.č. 305"  6,40  </t>
  </si>
  <si>
    <t>763131431</t>
  </si>
  <si>
    <t>Podhled ze sádrokartonových desek dvouvrstvá zavěšená spodní konstrukce z ocelových profilů CD, UD jednoduše opláštěná deskou protipožární DF, tl. 12,5 mm, bez izolace, REI do 90</t>
  </si>
  <si>
    <t>344380361</t>
  </si>
  <si>
    <t>https://podminky.urs.cz/item/CS_URS_2024_01/763131431</t>
  </si>
  <si>
    <t>"m.č. 122"   61,94</t>
  </si>
  <si>
    <t>763131451</t>
  </si>
  <si>
    <t>Podhled ze sádrokartonových desek dvouvrstvá zavěšená spodní konstrukce z ocelových profilů CD, UD jednoduše opláštěná deskou impregnovanou H2, tl. 12,5 mm, bez izolace</t>
  </si>
  <si>
    <t>-213675104</t>
  </si>
  <si>
    <t>https://podminky.urs.cz/item/CS_URS_2024_01/763131451</t>
  </si>
  <si>
    <t>763131721.1</t>
  </si>
  <si>
    <t>Podhled ze sádrokartonových desek ostatní práce a konstrukce na podhledech ze sádrokartonových desek skokové změny výšky podhledu do 0,5 m (opláštění sdk deska DF tl. 12,5 mm)</t>
  </si>
  <si>
    <t>-741083401</t>
  </si>
  <si>
    <t>1.NP, m.č. 122</t>
  </si>
  <si>
    <t>v. 3,100-2,700=0,400 m</t>
  </si>
  <si>
    <t>6,00+3,60</t>
  </si>
  <si>
    <t>v. 3,275-3,100=0,175 m</t>
  </si>
  <si>
    <t>3,75+2,70+3,75</t>
  </si>
  <si>
    <t>2.NP, m.č. 213</t>
  </si>
  <si>
    <t>v. 3,100-2,800=0,300 m</t>
  </si>
  <si>
    <t>4,80+2,70+4,80</t>
  </si>
  <si>
    <t>3.NP, m.č. 310</t>
  </si>
  <si>
    <t>6,30</t>
  </si>
  <si>
    <t>763131714</t>
  </si>
  <si>
    <t>Podhled ze sádrokartonových desek ostatní práce a konstrukce na podhledech ze sádrokartonových desek základní penetrační nátěr</t>
  </si>
  <si>
    <t>-86026550</t>
  </si>
  <si>
    <t>https://podminky.urs.cz/item/CS_URS_2024_01/763131714</t>
  </si>
  <si>
    <t>sdk podhledy</t>
  </si>
  <si>
    <t>813,32+444,97+7,60</t>
  </si>
  <si>
    <t>čela sdk podhledů</t>
  </si>
  <si>
    <t>(6,00+3,60)*0,40</t>
  </si>
  <si>
    <t>(3,75+2,70+3,75)*0,175</t>
  </si>
  <si>
    <t>(6,00+3,60)*0,30</t>
  </si>
  <si>
    <t>(4,80+2,70+4,80)*0,175</t>
  </si>
  <si>
    <t>6,30*0,30</t>
  </si>
  <si>
    <t>763131761</t>
  </si>
  <si>
    <t>Podhled ze sádrokartonových desek Příplatek k cenám za plochu do 3 m2 jednotlivě</t>
  </si>
  <si>
    <t>-584874577</t>
  </si>
  <si>
    <t>https://podminky.urs.cz/item/CS_URS_2024_01/763131761</t>
  </si>
  <si>
    <t>763131765</t>
  </si>
  <si>
    <t>Podhled ze sádrokartonových desek Příplatek k cenám za výšku zavěšení přes 0,5 do 1,0 m</t>
  </si>
  <si>
    <t>-1038332507</t>
  </si>
  <si>
    <t>https://podminky.urs.cz/item/CS_URS_2024_01/763131765</t>
  </si>
  <si>
    <t>"m.č. 122"   6,00*3,60</t>
  </si>
  <si>
    <t>763172452</t>
  </si>
  <si>
    <t>Montáž dvířek pro konstrukce ze sádrokartonových desek revizních protipožárních pro podhledy velikost (šxv) 300 x 300 mm</t>
  </si>
  <si>
    <t>858438668</t>
  </si>
  <si>
    <t>https://podminky.urs.cz/item/CS_URS_2024_01/763172452</t>
  </si>
  <si>
    <t>"1.NP"  14</t>
  </si>
  <si>
    <t>"2.NP"  14</t>
  </si>
  <si>
    <t>"3.NP"  14</t>
  </si>
  <si>
    <t>59030770</t>
  </si>
  <si>
    <t>protipožární revizní dvířka do sádrokartonového podhledu, požární odolnost EI30, rozměru 300x300 mm, zavírání tlačným zámkem</t>
  </si>
  <si>
    <t>-65995486</t>
  </si>
  <si>
    <t>763181311</t>
  </si>
  <si>
    <t>Výplně otvorů konstrukcí ze sádrokartonových desek montáž zárubně kovové s konstrukcí jednokřídlové</t>
  </si>
  <si>
    <t>-2056266457</t>
  </si>
  <si>
    <t>https://podminky.urs.cz/item/CS_URS_2024_01/763181311</t>
  </si>
  <si>
    <t>nová příčka mezi m.č. 122 a 122a</t>
  </si>
  <si>
    <t>55331590</t>
  </si>
  <si>
    <t>zárubeň jednokřídlá ocelová pro sádrokartonové příčky tl stěny 75-100mm rozměru 800/1970, 2100mm</t>
  </si>
  <si>
    <t>-1065530202</t>
  </si>
  <si>
    <t>998763412</t>
  </si>
  <si>
    <t>Přesun hmot pro konstrukce montované z desek sádrokartonových, sádrovláknitých, cementovláknitých nebo cementových stanovený procentní sazbou (%) z ceny vodorovná dopravní vzdálenost do 50 m s omezením mechanizace v objektech výšky přes 6 do 12 m</t>
  </si>
  <si>
    <t>%</t>
  </si>
  <si>
    <t>1857440942</t>
  </si>
  <si>
    <t>https://podminky.urs.cz/item/CS_URS_2024_01/998763412</t>
  </si>
  <si>
    <t>766</t>
  </si>
  <si>
    <t>Konstrukce truhlářské</t>
  </si>
  <si>
    <t>766111820</t>
  </si>
  <si>
    <t>Demontáž dřevěných stěn plných</t>
  </si>
  <si>
    <t>858211896</t>
  </si>
  <si>
    <t>https://podminky.urs.cz/item/CS_URS_2024_01/766111820</t>
  </si>
  <si>
    <t>mezi m.č. 122-122a</t>
  </si>
  <si>
    <t>766660001</t>
  </si>
  <si>
    <t>Montáž dveřních křídel dřevěných nebo plastových otevíravých do ocelové zárubně povrchově upravených jednokřídlových, šířky do 800 mm</t>
  </si>
  <si>
    <t>-677738675</t>
  </si>
  <si>
    <t>https://podminky.urs.cz/item/CS_URS_2024_01/766660001</t>
  </si>
  <si>
    <t>61162074</t>
  </si>
  <si>
    <t>dveře jednokřídlé voštinové povrch laminátový plné 800x1970-2100mm</t>
  </si>
  <si>
    <t>415477237</t>
  </si>
  <si>
    <t>766660728</t>
  </si>
  <si>
    <t>Montáž dveřních doplňků dveřního kování interiérového zámku</t>
  </si>
  <si>
    <t>893820480</t>
  </si>
  <si>
    <t>https://podminky.urs.cz/item/CS_URS_2024_01/766660728</t>
  </si>
  <si>
    <t>54924013</t>
  </si>
  <si>
    <t>zámek zadlabací vložkový pravolevý rozteč 72x60mm</t>
  </si>
  <si>
    <t>1612203058</t>
  </si>
  <si>
    <t>54964100</t>
  </si>
  <si>
    <t>vložka cylindrická 29+29</t>
  </si>
  <si>
    <t>928695096</t>
  </si>
  <si>
    <t>766660729</t>
  </si>
  <si>
    <t>Montáž dveřních doplňků dveřního kování interiérového štítku s klikou</t>
  </si>
  <si>
    <t>-1069391312</t>
  </si>
  <si>
    <t>https://podminky.urs.cz/item/CS_URS_2024_01/766660729</t>
  </si>
  <si>
    <t>54914123</t>
  </si>
  <si>
    <t>kování rozetové klika/klika</t>
  </si>
  <si>
    <t>-381245051</t>
  </si>
  <si>
    <t>998766212</t>
  </si>
  <si>
    <t>Přesun hmot pro konstrukce truhlářské stanovený procentní sazbou (%) z ceny vodorovná dopravní vzdálenost do 50 m s omezením mechanizace v objektech výšky přes 6 do 12 m</t>
  </si>
  <si>
    <t>602450631</t>
  </si>
  <si>
    <t>https://podminky.urs.cz/item/CS_URS_2024_01/998766212</t>
  </si>
  <si>
    <t>767</t>
  </si>
  <si>
    <t>Konstrukce zámečnické</t>
  </si>
  <si>
    <t>767581802</t>
  </si>
  <si>
    <t>Demontáž podhledů lamel</t>
  </si>
  <si>
    <t>-1442665697</t>
  </si>
  <si>
    <t>https://podminky.urs.cz/item/CS_URS_2024_01/767581802</t>
  </si>
  <si>
    <t xml:space="preserve">6,00*3,60 </t>
  </si>
  <si>
    <t>(6,00+3,60)*0,60</t>
  </si>
  <si>
    <t>767582800</t>
  </si>
  <si>
    <t>Demontáž podhledů roštů</t>
  </si>
  <si>
    <t>-1988677722</t>
  </si>
  <si>
    <t>https://podminky.urs.cz/item/CS_URS_2024_01/767582800</t>
  </si>
  <si>
    <t>767R.01</t>
  </si>
  <si>
    <t>Zakrytí otvoru v ocelové zárubni po demontovaném vypínači krycím nerezovým plechem rozm. 100x400 mm - kompletní provedení vč. dodávky materiálu</t>
  </si>
  <si>
    <t>-913994061</t>
  </si>
  <si>
    <t>dveře do učeben</t>
  </si>
  <si>
    <t>"2.NP - m.č. 209, 210, 211, 212"  4</t>
  </si>
  <si>
    <t xml:space="preserve">"3.NP - m.č. 306, 307, 308"  3 </t>
  </si>
  <si>
    <t>998767212</t>
  </si>
  <si>
    <t>Přesun hmot pro zámečnické konstrukce stanovený procentní sazbou (%) z ceny vodorovná dopravní vzdálenost do 50 m s omezením mechanizace v objektech výšky přes 6 do 12 m</t>
  </si>
  <si>
    <t>1344454955</t>
  </si>
  <si>
    <t>https://podminky.urs.cz/item/CS_URS_2024_01/998767212</t>
  </si>
  <si>
    <t>784111001</t>
  </si>
  <si>
    <t>Oprášení (ometení) podkladu v místnostech výšky do 3,80 m</t>
  </si>
  <si>
    <t>20719142</t>
  </si>
  <si>
    <t>https://podminky.urs.cz/item/CS_URS_2024_01/784111001</t>
  </si>
  <si>
    <t>m.č. 108</t>
  </si>
  <si>
    <t>(1,60+0,08+1,045+4,00)*2*3,20</t>
  </si>
  <si>
    <t>m.č. 122</t>
  </si>
  <si>
    <t>(6,00+3,60+0,30*2)*2,70</t>
  </si>
  <si>
    <t>(0,43+0,43)*2*2,70</t>
  </si>
  <si>
    <t>(1,00+2,80+0,18+1,25+5,925+8,70+0,35+3,15)*3,10</t>
  </si>
  <si>
    <t>(0,43+0,43)*2*3,10</t>
  </si>
  <si>
    <t>-2,35*2,25+4,00</t>
  </si>
  <si>
    <t>-2,66*3,10+4,00</t>
  </si>
  <si>
    <t>m.č. 122a</t>
  </si>
  <si>
    <t>(3,45+5,90+0,15)*2*3,20</t>
  </si>
  <si>
    <t>-2,40*2,25+4,00</t>
  </si>
  <si>
    <t>m.č. 123</t>
  </si>
  <si>
    <t>(3,30+0,40)*3,10</t>
  </si>
  <si>
    <t>m.č. 201</t>
  </si>
  <si>
    <t>(4,60+5,425+0,35)*2*3,20</t>
  </si>
  <si>
    <t>m.č. 202</t>
  </si>
  <si>
    <t>(4,52+3,25)*2*3,20</t>
  </si>
  <si>
    <t>(0,43+0,43)*2*3,20</t>
  </si>
  <si>
    <t>m.č. 203</t>
  </si>
  <si>
    <t>(1,95+2,15)*2*3,20</t>
  </si>
  <si>
    <t>m.č. 204</t>
  </si>
  <si>
    <t>(1,65+2,15)*2*3,20</t>
  </si>
  <si>
    <t>m.č. 205</t>
  </si>
  <si>
    <t>(4,10+5,32)*2*3,20</t>
  </si>
  <si>
    <t>m.č. 206</t>
  </si>
  <si>
    <t>(1,50+2,35)*2*3,20</t>
  </si>
  <si>
    <t>m.č. 207</t>
  </si>
  <si>
    <t>(11,82+5,425+0,25)*2*3,20</t>
  </si>
  <si>
    <t>m.č. 208</t>
  </si>
  <si>
    <t>(1,58+4,00)*2*3,20</t>
  </si>
  <si>
    <t>m.č. 209</t>
  </si>
  <si>
    <t>(9,165+7,82+0,35)*2*3,20</t>
  </si>
  <si>
    <t>-4,80*2,25+4,00</t>
  </si>
  <si>
    <t>m.č. 210</t>
  </si>
  <si>
    <t>(8,95+7,82+0,25)*2*3,20</t>
  </si>
  <si>
    <t>m.č. 211</t>
  </si>
  <si>
    <t>(8,865+7,82+0,43)*2*3,20</t>
  </si>
  <si>
    <t>m.č. 212</t>
  </si>
  <si>
    <t>(9,45+7,82+0,25)*2*3,20</t>
  </si>
  <si>
    <t>m.č. 213</t>
  </si>
  <si>
    <t>(0,30+0,43+25,00+3,20+30,75)*2,80</t>
  </si>
  <si>
    <t>(0,43+0,43)*2*2,80</t>
  </si>
  <si>
    <t>-1,90*2,80+4,00</t>
  </si>
  <si>
    <t>(-2,00*2,80+4,00)*4</t>
  </si>
  <si>
    <t>(1,00+1,76+1,10+10,62+8,70+6,25)*3,10</t>
  </si>
  <si>
    <t>((1,25+0,18)*1,80)*2</t>
  </si>
  <si>
    <t>((0,43+0,43)*2*3,10)*2</t>
  </si>
  <si>
    <t>m.č. 301</t>
  </si>
  <si>
    <t>(6,14+0,35+5,32)*2*3,20</t>
  </si>
  <si>
    <t>m.č. 302</t>
  </si>
  <si>
    <t>(2,90+5,32)*2*3,20</t>
  </si>
  <si>
    <t>m.č. 303</t>
  </si>
  <si>
    <t>(2,62+5,32)*2*3,20</t>
  </si>
  <si>
    <t>m.č. 304</t>
  </si>
  <si>
    <t>(6,14+5,425)*2*3,20</t>
  </si>
  <si>
    <t>m.č. 304a</t>
  </si>
  <si>
    <t>(1,25+1,90)*2*3,20</t>
  </si>
  <si>
    <t>m.č. 304b</t>
  </si>
  <si>
    <t>(1,30+1,90)*2*3,20</t>
  </si>
  <si>
    <t>m.č. 304c</t>
  </si>
  <si>
    <t>m.č. 305</t>
  </si>
  <si>
    <t>m.č. 306</t>
  </si>
  <si>
    <t>m.č. 307</t>
  </si>
  <si>
    <t>m.č. 308</t>
  </si>
  <si>
    <t>(8,855+7,82+0,43)*2*3,20</t>
  </si>
  <si>
    <t>m.č. 309</t>
  </si>
  <si>
    <t>(9,48+8,72+0,25)*2*3,20</t>
  </si>
  <si>
    <t>m.č. 310</t>
  </si>
  <si>
    <t>(6,30+5,07*2)*3,10</t>
  </si>
  <si>
    <t>((24,62+3,20)*2-6,30)*2,80</t>
  </si>
  <si>
    <t>(-2,00*2,80+4,00)*3</t>
  </si>
  <si>
    <t>-1,75*2,80+4,00</t>
  </si>
  <si>
    <t>m.č. 311</t>
  </si>
  <si>
    <t>(1,10+10,62+8,70+12,30+4,55)*3,10</t>
  </si>
  <si>
    <t>((0,43+0,43)*2*3,10)*3</t>
  </si>
  <si>
    <t>-1,75*3,10+4,00</t>
  </si>
  <si>
    <t>784111007</t>
  </si>
  <si>
    <t>Oprášení (ometení) podkladu na schodišti o výšce podlaží do 3,80 m</t>
  </si>
  <si>
    <t>2094904274</t>
  </si>
  <si>
    <t>https://podminky.urs.cz/item/CS_URS_2024_01/784111007</t>
  </si>
  <si>
    <t>784181101</t>
  </si>
  <si>
    <t>Penetrace podkladu jednonásobná základní akrylátová bezbarvá v místnostech výšky do 3,80 m</t>
  </si>
  <si>
    <t>-736953086</t>
  </si>
  <si>
    <t>https://podminky.urs.cz/item/CS_URS_2024_01/784181101</t>
  </si>
  <si>
    <t>784181107</t>
  </si>
  <si>
    <t>Penetrace podkladu jednonásobná základní akrylátová bezbarvá na schodišti o výšce podlaží do 3,80 m</t>
  </si>
  <si>
    <t>-325680729</t>
  </si>
  <si>
    <t>https://podminky.urs.cz/item/CS_URS_2024_01/784181107</t>
  </si>
  <si>
    <t>784211101</t>
  </si>
  <si>
    <t>Malby z malířských směsí oděruvzdorných za mokra dvojnásobné, bílé za mokra oděruvzdorné výborně v místnostech výšky do 3,80 m</t>
  </si>
  <si>
    <t>263440165</t>
  </si>
  <si>
    <t>https://podminky.urs.cz/item/CS_URS_2024_01/784211101</t>
  </si>
  <si>
    <t>"nové sdk podhledy</t>
  </si>
  <si>
    <t>"m.č. 122"   61,94+(6,00+3,60)*0,40+(3,75+2,70+3,75)*0,175</t>
  </si>
  <si>
    <t>"m.č. 213"  163,89+(6,00+3,60)*0,30+(4,80+2,70+4,80)*0,175</t>
  </si>
  <si>
    <t>"m.č. 310"  112,66+6,30*0,30</t>
  </si>
  <si>
    <t>784211107</t>
  </si>
  <si>
    <t>Malby z malířských směsí oděruvzdorných za mokra dvojnásobné, bílé za mokra oděruvzdorné výborně na schodišti o výšce podlaží do 3,80 m</t>
  </si>
  <si>
    <t>2013324390</t>
  </si>
  <si>
    <t>https://podminky.urs.cz/item/CS_URS_2024_01/784211107</t>
  </si>
  <si>
    <t>m.č. 124</t>
  </si>
  <si>
    <t>1,20*4,15*2+2,70*1,05</t>
  </si>
  <si>
    <t>(4,15*0,30*2)*2</t>
  </si>
  <si>
    <t>(1,05+2,70+1,05)*3,30</t>
  </si>
  <si>
    <t>(3,75+2,70)*2*0,30</t>
  </si>
  <si>
    <t>m.č. 214</t>
  </si>
  <si>
    <t>2,70*3,30+1,05*1,80*2</t>
  </si>
  <si>
    <t>784211163</t>
  </si>
  <si>
    <t>Malby z malířských směsí oděruvzdorných za mokra Příplatek k cenám dvojnásobných maleb za provádění barevné malby tónované na tónovacích automatech, v odstínu středně sytém</t>
  </si>
  <si>
    <t>25203970</t>
  </si>
  <si>
    <t>https://podminky.urs.cz/item/CS_URS_2024_01/784211163</t>
  </si>
  <si>
    <t>"schodiště</t>
  </si>
  <si>
    <t>D.2.2 - Pavilon K2VZ-A</t>
  </si>
  <si>
    <t>"m.č. 1.01"  13,53</t>
  </si>
  <si>
    <t>"m.č. 1.02"  1,22</t>
  </si>
  <si>
    <t>"m.č. 1.03"  0,88</t>
  </si>
  <si>
    <t>"m.č. 1.04"  0,88</t>
  </si>
  <si>
    <t>"m.č. 1.05"  0,89</t>
  </si>
  <si>
    <t>"m.č. 1.06"  0,93</t>
  </si>
  <si>
    <t>"m.č. 1.07"  16,57</t>
  </si>
  <si>
    <t>"m.č. 1.08"  1,14</t>
  </si>
  <si>
    <t>"m.č. 1.10"  2,63</t>
  </si>
  <si>
    <t>"m.č. 1.11"  50,08</t>
  </si>
  <si>
    <t>"m.č. 1.11a"  8,29</t>
  </si>
  <si>
    <t>"m.č. 1.12"  27,72*1,5</t>
  </si>
  <si>
    <t xml:space="preserve">"m.č. 2.01"  13,53 </t>
  </si>
  <si>
    <t>"m.č. 2.02"  1,22</t>
  </si>
  <si>
    <t>"m.č. 2.03"  0,88</t>
  </si>
  <si>
    <t>"m.č. 2.04"  0,88</t>
  </si>
  <si>
    <t>"m.č. 2.05"  0,89</t>
  </si>
  <si>
    <t>"m.č. 2.06"  0,93</t>
  </si>
  <si>
    <t>"m.č. 2.07"  16,57</t>
  </si>
  <si>
    <t>"m.č. 2.08"  1,14</t>
  </si>
  <si>
    <t>"m.č. 2.09"  2,63</t>
  </si>
  <si>
    <t>"m.č. 2.10"  58,98</t>
  </si>
  <si>
    <t>"m.č. 2.11"  27,72*1,5</t>
  </si>
  <si>
    <t>"m.č. 3.01"  13,53</t>
  </si>
  <si>
    <t>"m.č. 3.02"  1,22</t>
  </si>
  <si>
    <t>"m.č. 3.03"  0,88</t>
  </si>
  <si>
    <t>"m.č. 3.04"  0,88</t>
  </si>
  <si>
    <t>"m.č. 3.05"  0,89</t>
  </si>
  <si>
    <t>"m.č. 3.06"  0,93</t>
  </si>
  <si>
    <t>"m.č. 3.07"  16,57</t>
  </si>
  <si>
    <t>"m.č. 3.08"  1,14</t>
  </si>
  <si>
    <t>"m.č. 3.09"  1,21</t>
  </si>
  <si>
    <t>"m.č. 3.10"  1,26</t>
  </si>
  <si>
    <t>"m.č. 3.11"  58,83</t>
  </si>
  <si>
    <t>"m.č. 3.12"  27,72*1,5</t>
  </si>
  <si>
    <t>1511284172</t>
  </si>
  <si>
    <t>"m.č. 1.12"  27,72</t>
  </si>
  <si>
    <t>"m.č. 2.11"  27,72</t>
  </si>
  <si>
    <t>"m.č. 3.12"  27,72</t>
  </si>
  <si>
    <t>14,725*11,10</t>
  </si>
  <si>
    <t>"1.NP"  10</t>
  </si>
  <si>
    <t>"2.NP"  10</t>
  </si>
  <si>
    <t>"3.NP"  10</t>
  </si>
  <si>
    <t>616364055</t>
  </si>
  <si>
    <t>-114536407</t>
  </si>
  <si>
    <t>-366086744</t>
  </si>
  <si>
    <t>0,413*14 'Přepočtené koeficientem množství</t>
  </si>
  <si>
    <t>Poplatek za uložení stavebního odpadu na skládce (skládkovné) směsného stavebního a demoličního</t>
  </si>
  <si>
    <t>-691453192</t>
  </si>
  <si>
    <t>425014447</t>
  </si>
  <si>
    <t>2.NP, m.č. 2.10</t>
  </si>
  <si>
    <t>5,60</t>
  </si>
  <si>
    <t>763131722.1</t>
  </si>
  <si>
    <t>Podhled ze sádrokartonových desek ostatní práce a konstrukce na podhledech ze sádrokartonových desek skokové změny výšky podhledu přes 0,5 m (opláštění sdk deska DF tl. 12,5 mm)</t>
  </si>
  <si>
    <t>1297107729</t>
  </si>
  <si>
    <t>1.NP, m.č. 1.11</t>
  </si>
  <si>
    <t>v. 3,275-2,700=0,575 m</t>
  </si>
  <si>
    <t>203,90</t>
  </si>
  <si>
    <t>5,60*0,175</t>
  </si>
  <si>
    <t>5,60*0,575</t>
  </si>
  <si>
    <t>763164535</t>
  </si>
  <si>
    <t>Obklad konstrukcí sádrokartonovými deskami včetně ochranných úhelníků ve tvaru L rozvinuté šíře přes 0,4 do 0,8 m, opláštěný deskou protipožární DF, tl. 12,5 mm</t>
  </si>
  <si>
    <t>1997710925</t>
  </si>
  <si>
    <t>https://podminky.urs.cz/item/CS_URS_2024_01/763164535</t>
  </si>
  <si>
    <t>obkložení stoupacího vedení silnoproudu a slaboproudu</t>
  </si>
  <si>
    <t>3,30*3</t>
  </si>
  <si>
    <t>763121714</t>
  </si>
  <si>
    <t>Stěna předsazená ze sádrokartonových desek ostatní konstrukce a práce na předsazených stěnách ze sádrokartonových desek základní penetrační nátěr</t>
  </si>
  <si>
    <t>2102019008</t>
  </si>
  <si>
    <t>https://podminky.urs.cz/item/CS_URS_2024_01/763121714</t>
  </si>
  <si>
    <t>(0,30+0,20)*9,90</t>
  </si>
  <si>
    <t>"1.NP"  7</t>
  </si>
  <si>
    <t>"2.NP"  7</t>
  </si>
  <si>
    <t>"3.NP"  7</t>
  </si>
  <si>
    <t>50,08</t>
  </si>
  <si>
    <t>6,30*0,60</t>
  </si>
  <si>
    <t>pavilon ŠM3 (1/2) - demontáž pro zpětné použití</t>
  </si>
  <si>
    <t>45,00*1,00/2</t>
  </si>
  <si>
    <t>767583341.1</t>
  </si>
  <si>
    <t>Zpětná montáž kovových podhledů lamelových</t>
  </si>
  <si>
    <t>-1447481612</t>
  </si>
  <si>
    <t>https://podminky.urs.cz/item/CS_URS_2024_01/767583341.1</t>
  </si>
  <si>
    <t>pavilon ŠM3 (1/2)</t>
  </si>
  <si>
    <t>"stávající stropy</t>
  </si>
  <si>
    <t>m.č. 1.11</t>
  </si>
  <si>
    <t>(9,645+0,40+4,05+0,72)*2*2,70</t>
  </si>
  <si>
    <t>-5,00*2,70</t>
  </si>
  <si>
    <t>-5,60*2,70</t>
  </si>
  <si>
    <t>-1,80*2,70+4,00</t>
  </si>
  <si>
    <t>(1,70+6,45)*2*2,70</t>
  </si>
  <si>
    <t>-6,45*(2,70-2,10)</t>
  </si>
  <si>
    <t>m.č. 1.11a</t>
  </si>
  <si>
    <t>(1,605+6,45)*2*2,70</t>
  </si>
  <si>
    <t>m.č. 2.10</t>
  </si>
  <si>
    <t>(9,645+0,40+4,05+0,72)*2*3,10</t>
  </si>
  <si>
    <t>-5,00*3,10</t>
  </si>
  <si>
    <t>-1,80*3,10+4,00</t>
  </si>
  <si>
    <t>(3,245+6,42)*2*3,10</t>
  </si>
  <si>
    <t>m.č. 3.11</t>
  </si>
  <si>
    <t>(9,645+0,40+4,05+0,72+0,50)*2*3,10</t>
  </si>
  <si>
    <t>-5,20*3,10</t>
  </si>
  <si>
    <t>"m.č. 1.11"  50,08+5,60*0,575</t>
  </si>
  <si>
    <t>"m.č. 2.10"  58,98+5,60*0,175</t>
  </si>
  <si>
    <t>m.č. 1.12</t>
  </si>
  <si>
    <t>1,80*3,75*2+6,30*2,40</t>
  </si>
  <si>
    <t>(3,75*0,30*2)*2+1,20*0,30</t>
  </si>
  <si>
    <t>0,40*(6,30-2,40)+1,10*(6,30-2,40)</t>
  </si>
  <si>
    <t>0,40*6,30+1,10*6,30+0,60*(6,30-0,40-1,10)</t>
  </si>
  <si>
    <t>(6,30+6,40)*2*3,30</t>
  </si>
  <si>
    <t>-4,515*3,30+4,00</t>
  </si>
  <si>
    <t>(4,80+(5,70-0,60))*2*0,30</t>
  </si>
  <si>
    <t>m.č. 2.11</t>
  </si>
  <si>
    <t>(6,40+6,30+6,05+0,32*2+0,70)*3,10</t>
  </si>
  <si>
    <t>-4,515*2,60+4,00</t>
  </si>
  <si>
    <t>288,58</t>
  </si>
  <si>
    <t>D.2.3 - Pavilon K4V-A</t>
  </si>
  <si>
    <t>"m.č. 101"  88,80</t>
  </si>
  <si>
    <t>"m.č. 102"  25,92*1,5</t>
  </si>
  <si>
    <t>"m.č. 103"  2,61</t>
  </si>
  <si>
    <t>"m.č. 104"  3,34</t>
  </si>
  <si>
    <t>"m.č. 105"  1,37</t>
  </si>
  <si>
    <t>"m.č. 106"  3,42</t>
  </si>
  <si>
    <t>"m.č. 107"  1,37</t>
  </si>
  <si>
    <t>"m.č. 108"  3,90</t>
  </si>
  <si>
    <t>"m.č. 109"  1,57</t>
  </si>
  <si>
    <t xml:space="preserve">"m.č. 201"  72,67 </t>
  </si>
  <si>
    <t>"m.č. 202"  36,05*1,5</t>
  </si>
  <si>
    <t>"m.č. 203"  33,34</t>
  </si>
  <si>
    <t>"m.č. 301"  72,67</t>
  </si>
  <si>
    <t>"m.č. 302"  36,05*1,5</t>
  </si>
  <si>
    <t>"m.č. 303"  33,34</t>
  </si>
  <si>
    <t>-2122930114</t>
  </si>
  <si>
    <t>"m.č. 102"  25,92</t>
  </si>
  <si>
    <t>"m.č. 202"  36,05</t>
  </si>
  <si>
    <t>"m.č. 302"  36,05</t>
  </si>
  <si>
    <t>12,27*13,40</t>
  </si>
  <si>
    <t>0,643*14 'Přepočtené koeficientem množství</t>
  </si>
  <si>
    <t>-891429809</t>
  </si>
  <si>
    <t>"m.č. 101"  16,13</t>
  </si>
  <si>
    <t>"m.č. 101"  72,67</t>
  </si>
  <si>
    <t>2.NP, m.č. 201</t>
  </si>
  <si>
    <t>1.NP, m.č. 101</t>
  </si>
  <si>
    <t>5,60+2,586</t>
  </si>
  <si>
    <t>82,81+254,06</t>
  </si>
  <si>
    <t>8,186*0,575</t>
  </si>
  <si>
    <t>"1.NP"  6</t>
  </si>
  <si>
    <t>"2.NP"  6</t>
  </si>
  <si>
    <t>"3.NP"  6</t>
  </si>
  <si>
    <t>m.č. 101</t>
  </si>
  <si>
    <t>72,67+16,13</t>
  </si>
  <si>
    <t>5,60*0,60</t>
  </si>
  <si>
    <t>(11,80+6,55+0,70+0,40)*2*2,70</t>
  </si>
  <si>
    <t>(0,42+0,42)*2*2,70</t>
  </si>
  <si>
    <t>-1,75*2,70+4,00</t>
  </si>
  <si>
    <t>(2,586+6,52)*2*2,70</t>
  </si>
  <si>
    <t>(11,79+6,55+0,70+0,40)*2*3,10</t>
  </si>
  <si>
    <t>(0,42+0,42)*2*(3,10-1,20)</t>
  </si>
  <si>
    <t>-5,60*3,10</t>
  </si>
  <si>
    <t>(5,495+6,52)*2*3,10</t>
  </si>
  <si>
    <t>(11,79+6,55+0,70)*2*3,10</t>
  </si>
  <si>
    <t>(0,42+0,42)*2*3,10</t>
  </si>
  <si>
    <t>"m.č. 101"  72,67+16,13+8,186*0,575</t>
  </si>
  <si>
    <t>"m.č. 201"  72,67+5,60*0,175</t>
  </si>
  <si>
    <t>1,80*3,85*2+6,30*2,60</t>
  </si>
  <si>
    <t>0,40*(6,00-2,60)+1,10*(6,00-2,60)</t>
  </si>
  <si>
    <t>0,40*6,00+1,10*6,00+0,60*(6,00-0,40-1,10)</t>
  </si>
  <si>
    <t>(6,30+6,00)*2*3,30</t>
  </si>
  <si>
    <t>(4,80+(6,00-0,60))*2*0,30</t>
  </si>
  <si>
    <t>(6,30+6,00)*2*3,10</t>
  </si>
  <si>
    <t>277,521</t>
  </si>
  <si>
    <t>D.2.4 - Pavilon K1V-A</t>
  </si>
  <si>
    <t>"m.č. 1.01"  18,99</t>
  </si>
  <si>
    <t>"m.č. 1.02"  1,89</t>
  </si>
  <si>
    <t>"m.č. 1.03"  1,01</t>
  </si>
  <si>
    <t>"m.č. 1.04"  1,01</t>
  </si>
  <si>
    <t>"m.č. 1.05"  1,01</t>
  </si>
  <si>
    <t>"m.č. 1.06"  4,60</t>
  </si>
  <si>
    <t>"m.č. 1.08"  23,30</t>
  </si>
  <si>
    <t>"m.č. 1.09"  1,18</t>
  </si>
  <si>
    <t>"m.č. 1.10"  2,00</t>
  </si>
  <si>
    <t>"m.č. 1.11"  1,70</t>
  </si>
  <si>
    <t>"m.č. 1.12"  1,18</t>
  </si>
  <si>
    <t>"m.č. 1.13"  61,85</t>
  </si>
  <si>
    <t>"m.č. 1.14"  30,48*1,5</t>
  </si>
  <si>
    <t>"m.č. 1,16"  3,70</t>
  </si>
  <si>
    <t xml:space="preserve">"m.č. 2.01"  18,99 </t>
  </si>
  <si>
    <t>"m.č. 2.02"  1,89</t>
  </si>
  <si>
    <t>"m.č. 2.03"  1,01</t>
  </si>
  <si>
    <t>"m.č. 2.04"  1,01</t>
  </si>
  <si>
    <t>"m.č. 2.05"  1,01</t>
  </si>
  <si>
    <t>"m.č. 2.06"  4,60</t>
  </si>
  <si>
    <t>"m.č. 2.08"  23,30</t>
  </si>
  <si>
    <t>"m.č. 2.09"  1,18</t>
  </si>
  <si>
    <t>"m.č. 2.10"  2,00</t>
  </si>
  <si>
    <t>"m.č. 2.11"  1,70</t>
  </si>
  <si>
    <t>"m.č. 2.12"  1,18</t>
  </si>
  <si>
    <t>"m.č. 2.13"  65,90</t>
  </si>
  <si>
    <t>"m.č. 2.14"  30,48*1,5</t>
  </si>
  <si>
    <t>"m.č. 3.01"  18,99</t>
  </si>
  <si>
    <t>"m.č. 3.02"  1,89</t>
  </si>
  <si>
    <t>"m.č. 3.03"  1,01</t>
  </si>
  <si>
    <t>"m.č. 3.04"  1,01</t>
  </si>
  <si>
    <t>"m.č. 3.05"  1,01</t>
  </si>
  <si>
    <t>"m.č. 3.06"  4,60</t>
  </si>
  <si>
    <t>"m.č. 3.07"  1,18</t>
  </si>
  <si>
    <t>"m.č. 3.08"  21,72</t>
  </si>
  <si>
    <t>"m.č. 3.09"  1,18</t>
  </si>
  <si>
    <t>"m.č. 3.10"  2,00</t>
  </si>
  <si>
    <t>"m.č. 3.11"  1,70</t>
  </si>
  <si>
    <t>"m.č. 3.12"  1,18</t>
  </si>
  <si>
    <t>"m.č. 3.13"  65,90</t>
  </si>
  <si>
    <t>"m.č. 3.14"  30,48*1,5</t>
  </si>
  <si>
    <t>"m.č. 1.14"  30,48</t>
  </si>
  <si>
    <t>"m.č. 2.14"  30,48</t>
  </si>
  <si>
    <t>"m.č. 3.14"  30,48</t>
  </si>
  <si>
    <t>17,25*11,10</t>
  </si>
  <si>
    <t>0,443*14 'Přepočtené koeficientem množství</t>
  </si>
  <si>
    <t>2.NP, m.č. 2.13</t>
  </si>
  <si>
    <t>6,30+6,35</t>
  </si>
  <si>
    <t>1.NP, m.č. 1.13</t>
  </si>
  <si>
    <t>7,32</t>
  </si>
  <si>
    <t>224,13</t>
  </si>
  <si>
    <t>12,65*0,175</t>
  </si>
  <si>
    <t>19,97*0,575</t>
  </si>
  <si>
    <t>61,85</t>
  </si>
  <si>
    <t>(6,30+6,35)*0,60</t>
  </si>
  <si>
    <t>7,32*0,60</t>
  </si>
  <si>
    <t>"m.č. 1.16"  3,70</t>
  </si>
  <si>
    <t>m.č. 1.13</t>
  </si>
  <si>
    <t>(2,30+0,17+2,75+1,80+7,32+0,75*2+10,60+2,30+0,15+0,90+0,55+0,45)*2,70</t>
  </si>
  <si>
    <t>(0,75*4+7,32)*(3,10-2,70)</t>
  </si>
  <si>
    <t>(0,42+0,75)*2*2,70</t>
  </si>
  <si>
    <t>m.č. 1.16</t>
  </si>
  <si>
    <t>(2,67+1,72)*2*3,275</t>
  </si>
  <si>
    <t>m.č. 2.13</t>
  </si>
  <si>
    <t>(4,10+0,17+10,07+0,75*2+10,60+2,55+0,15+1,05)*3,10</t>
  </si>
  <si>
    <t>(0,42+0,75)*2*3,10</t>
  </si>
  <si>
    <t>m.č. 3.13</t>
  </si>
  <si>
    <t>(4,10+10,07+0,75*2+10,60+4,145)*3,10</t>
  </si>
  <si>
    <t>"m.č. 1.13"  61,85+19,97*0,575</t>
  </si>
  <si>
    <t>"m.č. 2.13"  65,90+12,65*0,175</t>
  </si>
  <si>
    <t>m.č. 1.14</t>
  </si>
  <si>
    <t>1,80*3,75*2+4,95*3,00</t>
  </si>
  <si>
    <t>(3,75*0,30*2)*2+1,35*0,30</t>
  </si>
  <si>
    <t>0,95*(6,85+1,80+1,50)+6,85*0,30+1,50*0,10</t>
  </si>
  <si>
    <t>1,124*(6,85+1,80+1,50)+6,85*0,30*2+1,50*0,10*2</t>
  </si>
  <si>
    <t>0,95*6,35+0,60*4,95+0,40*6,35+(4,95+6,35)*2*0,30</t>
  </si>
  <si>
    <t>(6,35+6,30)*3,30</t>
  </si>
  <si>
    <t>(0,42+0,42)*2*3,30</t>
  </si>
  <si>
    <t>m.č. 2.14</t>
  </si>
  <si>
    <t>m.č. 3.14</t>
  </si>
  <si>
    <t>(6,35+0,17+6,30)*3,10</t>
  </si>
  <si>
    <t>284,775</t>
  </si>
  <si>
    <t>VON - Vedlejší a ostatní rozpočtové náklady</t>
  </si>
  <si>
    <t>VRN - Vedlejší rozpočtové náklady</t>
  </si>
  <si>
    <t>VRN</t>
  </si>
  <si>
    <t>Vedlejší rozpočtové náklady</t>
  </si>
  <si>
    <t>VRN.01</t>
  </si>
  <si>
    <t>Označení stavby (D+M informační tabule s uvedením názvu stavby, investora stavby, zhotovitele stavby, uvedením termínu a realizace stavby, uvedení kontaktu na odpovědného stavbyvedoucího)</t>
  </si>
  <si>
    <t>-1598360726</t>
  </si>
  <si>
    <t>VRN.02</t>
  </si>
  <si>
    <t>Zařízení staveniště (ZS sociální objekty včetně vnitrostaveništního rozvodu a napojení na media energii, mobilní oplocení staveniště) - kompletní zajištění včetně veškerých prací související s přípravou, vybudování, zabezpečením a zrušením zařízení staveniště</t>
  </si>
  <si>
    <t>18089675</t>
  </si>
  <si>
    <t>VRN.03</t>
  </si>
  <si>
    <t>Náklady zhotovitele na nutné konzultace se zpracovatelem PD při realizaci stavby</t>
  </si>
  <si>
    <t>-540818654</t>
  </si>
  <si>
    <t>VRN.04</t>
  </si>
  <si>
    <t>Vyhotovení fotodokumentace původního stavu, průběhu realizace a nového stavu</t>
  </si>
  <si>
    <t>-676403205</t>
  </si>
  <si>
    <t>VRN.05</t>
  </si>
  <si>
    <t>Koordinační činnost</t>
  </si>
  <si>
    <t>1024</t>
  </si>
  <si>
    <t>901287865</t>
  </si>
  <si>
    <t>VRN.06</t>
  </si>
  <si>
    <t>Zajištění dokumentace skutečného provedení staveby (3xgrafická forma, 1xdigitální forma dle požadavků objednatele), veškeré doklady nutné k vydání kolaudačního souhlasu</t>
  </si>
  <si>
    <t>1200772457</t>
  </si>
  <si>
    <t>VRN.07</t>
  </si>
  <si>
    <t>Závěrečný úklid objektu před předáním stavby uživateli do trvalého užívání - finální úklid stavby</t>
  </si>
  <si>
    <t>-516781791</t>
  </si>
  <si>
    <t>VRN.08</t>
  </si>
  <si>
    <t>Ostatní náklady spojené s požadavky objednatele, které jsou uvedeny v jednotlivých článcích smlouvy o dílo, pokud nejsou zahrnuty v soupisech prací</t>
  </si>
  <si>
    <t>-951144622</t>
  </si>
  <si>
    <t>VRN.09</t>
  </si>
  <si>
    <t>Povinná rezerva na nepředvídatelné konstrukce a práce - pevná částka ve výši 500.000,- Kč</t>
  </si>
  <si>
    <t>-1569171032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</si>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</sst>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4" fontId="23" fillId="2" borderId="2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1325221" TargetMode="External" /><Relationship Id="rId2" Type="http://schemas.openxmlformats.org/officeDocument/2006/relationships/hyperlink" Target="https://podminky.urs.cz/item/CS_URS_2024_01/612135101" TargetMode="External" /><Relationship Id="rId3" Type="http://schemas.openxmlformats.org/officeDocument/2006/relationships/hyperlink" Target="https://podminky.urs.cz/item/CS_URS_2024_01/612325121" TargetMode="External" /><Relationship Id="rId4" Type="http://schemas.openxmlformats.org/officeDocument/2006/relationships/hyperlink" Target="https://podminky.urs.cz/item/CS_URS_2024_01/612325221" TargetMode="External" /><Relationship Id="rId5" Type="http://schemas.openxmlformats.org/officeDocument/2006/relationships/hyperlink" Target="https://podminky.urs.cz/item/CS_URS_2024_01/949101111" TargetMode="External" /><Relationship Id="rId6" Type="http://schemas.openxmlformats.org/officeDocument/2006/relationships/hyperlink" Target="https://podminky.urs.cz/item/CS_URS_2024_01/973046191" TargetMode="External" /><Relationship Id="rId7" Type="http://schemas.openxmlformats.org/officeDocument/2006/relationships/hyperlink" Target="https://podminky.urs.cz/item/CS_URS_2024_01/974049122" TargetMode="External" /><Relationship Id="rId8" Type="http://schemas.openxmlformats.org/officeDocument/2006/relationships/hyperlink" Target="https://podminky.urs.cz/item/CS_URS_2024_01/974049133" TargetMode="External" /><Relationship Id="rId9" Type="http://schemas.openxmlformats.org/officeDocument/2006/relationships/hyperlink" Target="https://podminky.urs.cz/item/CS_URS_2024_01/977142111" TargetMode="External" /><Relationship Id="rId10" Type="http://schemas.openxmlformats.org/officeDocument/2006/relationships/hyperlink" Target="https://podminky.urs.cz/item/CS_URS_2024_01/977142112" TargetMode="External" /><Relationship Id="rId11" Type="http://schemas.openxmlformats.org/officeDocument/2006/relationships/hyperlink" Target="https://podminky.urs.cz/item/CS_URS_2024_01/977151114" TargetMode="External" /><Relationship Id="rId12" Type="http://schemas.openxmlformats.org/officeDocument/2006/relationships/hyperlink" Target="https://podminky.urs.cz/item/CS_URS_2024_01/977151218" TargetMode="External" /><Relationship Id="rId13" Type="http://schemas.openxmlformats.org/officeDocument/2006/relationships/hyperlink" Target="https://podminky.urs.cz/item/CS_URS_2024_01/997013213" TargetMode="External" /><Relationship Id="rId14" Type="http://schemas.openxmlformats.org/officeDocument/2006/relationships/hyperlink" Target="https://podminky.urs.cz/item/CS_URS_2024_01/997013501" TargetMode="External" /><Relationship Id="rId15" Type="http://schemas.openxmlformats.org/officeDocument/2006/relationships/hyperlink" Target="https://podminky.urs.cz/item/CS_URS_2024_01/997013509" TargetMode="External" /><Relationship Id="rId16" Type="http://schemas.openxmlformats.org/officeDocument/2006/relationships/hyperlink" Target="https://podminky.urs.cz/item/CS_URS_2024_01/997013631" TargetMode="External" /><Relationship Id="rId17" Type="http://schemas.openxmlformats.org/officeDocument/2006/relationships/hyperlink" Target="https://podminky.urs.cz/item/CS_URS_2024_01/998018002" TargetMode="External" /><Relationship Id="rId18" Type="http://schemas.openxmlformats.org/officeDocument/2006/relationships/hyperlink" Target="https://podminky.urs.cz/item/CS_URS_2024_01/784161401" TargetMode="External" /><Relationship Id="rId19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49101111" TargetMode="External" /><Relationship Id="rId2" Type="http://schemas.openxmlformats.org/officeDocument/2006/relationships/hyperlink" Target="https://podminky.urs.cz/item/CS_URS_2024_01/949101112" TargetMode="External" /><Relationship Id="rId3" Type="http://schemas.openxmlformats.org/officeDocument/2006/relationships/hyperlink" Target="https://podminky.urs.cz/item/CS_URS_2024_01/952901111" TargetMode="External" /><Relationship Id="rId4" Type="http://schemas.openxmlformats.org/officeDocument/2006/relationships/hyperlink" Target="https://podminky.urs.cz/item/CS_URS_2024_01/968072455" TargetMode="External" /><Relationship Id="rId5" Type="http://schemas.openxmlformats.org/officeDocument/2006/relationships/hyperlink" Target="https://podminky.urs.cz/item/CS_URS_2024_01/997013213" TargetMode="External" /><Relationship Id="rId6" Type="http://schemas.openxmlformats.org/officeDocument/2006/relationships/hyperlink" Target="https://podminky.urs.cz/item/CS_URS_2024_01/997013501" TargetMode="External" /><Relationship Id="rId7" Type="http://schemas.openxmlformats.org/officeDocument/2006/relationships/hyperlink" Target="https://podminky.urs.cz/item/CS_URS_2024_01/997013509" TargetMode="External" /><Relationship Id="rId8" Type="http://schemas.openxmlformats.org/officeDocument/2006/relationships/hyperlink" Target="https://podminky.urs.cz/item/CS_URS_2024_01/997013631" TargetMode="External" /><Relationship Id="rId9" Type="http://schemas.openxmlformats.org/officeDocument/2006/relationships/hyperlink" Target="https://podminky.urs.cz/item/CS_URS_2024_01/998018002" TargetMode="External" /><Relationship Id="rId10" Type="http://schemas.openxmlformats.org/officeDocument/2006/relationships/hyperlink" Target="https://podminky.urs.cz/item/CS_URS_2024_01/763111314" TargetMode="External" /><Relationship Id="rId11" Type="http://schemas.openxmlformats.org/officeDocument/2006/relationships/hyperlink" Target="https://podminky.urs.cz/item/CS_URS_2024_01/763131411" TargetMode="External" /><Relationship Id="rId12" Type="http://schemas.openxmlformats.org/officeDocument/2006/relationships/hyperlink" Target="https://podminky.urs.cz/item/CS_URS_2024_01/763131431" TargetMode="External" /><Relationship Id="rId13" Type="http://schemas.openxmlformats.org/officeDocument/2006/relationships/hyperlink" Target="https://podminky.urs.cz/item/CS_URS_2024_01/763131451" TargetMode="External" /><Relationship Id="rId14" Type="http://schemas.openxmlformats.org/officeDocument/2006/relationships/hyperlink" Target="https://podminky.urs.cz/item/CS_URS_2024_01/763131714" TargetMode="External" /><Relationship Id="rId15" Type="http://schemas.openxmlformats.org/officeDocument/2006/relationships/hyperlink" Target="https://podminky.urs.cz/item/CS_URS_2024_01/763131761" TargetMode="External" /><Relationship Id="rId16" Type="http://schemas.openxmlformats.org/officeDocument/2006/relationships/hyperlink" Target="https://podminky.urs.cz/item/CS_URS_2024_01/763131765" TargetMode="External" /><Relationship Id="rId17" Type="http://schemas.openxmlformats.org/officeDocument/2006/relationships/hyperlink" Target="https://podminky.urs.cz/item/CS_URS_2024_01/763172452" TargetMode="External" /><Relationship Id="rId18" Type="http://schemas.openxmlformats.org/officeDocument/2006/relationships/hyperlink" Target="https://podminky.urs.cz/item/CS_URS_2024_01/763181311" TargetMode="External" /><Relationship Id="rId19" Type="http://schemas.openxmlformats.org/officeDocument/2006/relationships/hyperlink" Target="https://podminky.urs.cz/item/CS_URS_2024_01/998763412" TargetMode="External" /><Relationship Id="rId20" Type="http://schemas.openxmlformats.org/officeDocument/2006/relationships/hyperlink" Target="https://podminky.urs.cz/item/CS_URS_2024_01/766111820" TargetMode="External" /><Relationship Id="rId21" Type="http://schemas.openxmlformats.org/officeDocument/2006/relationships/hyperlink" Target="https://podminky.urs.cz/item/CS_URS_2024_01/766660001" TargetMode="External" /><Relationship Id="rId22" Type="http://schemas.openxmlformats.org/officeDocument/2006/relationships/hyperlink" Target="https://podminky.urs.cz/item/CS_URS_2024_01/766660728" TargetMode="External" /><Relationship Id="rId23" Type="http://schemas.openxmlformats.org/officeDocument/2006/relationships/hyperlink" Target="https://podminky.urs.cz/item/CS_URS_2024_01/766660729" TargetMode="External" /><Relationship Id="rId24" Type="http://schemas.openxmlformats.org/officeDocument/2006/relationships/hyperlink" Target="https://podminky.urs.cz/item/CS_URS_2024_01/998766212" TargetMode="External" /><Relationship Id="rId25" Type="http://schemas.openxmlformats.org/officeDocument/2006/relationships/hyperlink" Target="https://podminky.urs.cz/item/CS_URS_2024_01/767581802" TargetMode="External" /><Relationship Id="rId26" Type="http://schemas.openxmlformats.org/officeDocument/2006/relationships/hyperlink" Target="https://podminky.urs.cz/item/CS_URS_2024_01/767582800" TargetMode="External" /><Relationship Id="rId27" Type="http://schemas.openxmlformats.org/officeDocument/2006/relationships/hyperlink" Target="https://podminky.urs.cz/item/CS_URS_2024_01/998767212" TargetMode="External" /><Relationship Id="rId28" Type="http://schemas.openxmlformats.org/officeDocument/2006/relationships/hyperlink" Target="https://podminky.urs.cz/item/CS_URS_2024_01/784111001" TargetMode="External" /><Relationship Id="rId29" Type="http://schemas.openxmlformats.org/officeDocument/2006/relationships/hyperlink" Target="https://podminky.urs.cz/item/CS_URS_2024_01/784111007" TargetMode="External" /><Relationship Id="rId30" Type="http://schemas.openxmlformats.org/officeDocument/2006/relationships/hyperlink" Target="https://podminky.urs.cz/item/CS_URS_2024_01/784181101" TargetMode="External" /><Relationship Id="rId31" Type="http://schemas.openxmlformats.org/officeDocument/2006/relationships/hyperlink" Target="https://podminky.urs.cz/item/CS_URS_2024_01/784181107" TargetMode="External" /><Relationship Id="rId32" Type="http://schemas.openxmlformats.org/officeDocument/2006/relationships/hyperlink" Target="https://podminky.urs.cz/item/CS_URS_2024_01/784211101" TargetMode="External" /><Relationship Id="rId33" Type="http://schemas.openxmlformats.org/officeDocument/2006/relationships/hyperlink" Target="https://podminky.urs.cz/item/CS_URS_2024_01/784211107" TargetMode="External" /><Relationship Id="rId34" Type="http://schemas.openxmlformats.org/officeDocument/2006/relationships/hyperlink" Target="https://podminky.urs.cz/item/CS_URS_2024_01/784211163" TargetMode="External" /><Relationship Id="rId35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49101111" TargetMode="External" /><Relationship Id="rId2" Type="http://schemas.openxmlformats.org/officeDocument/2006/relationships/hyperlink" Target="https://podminky.urs.cz/item/CS_URS_2024_01/949101112" TargetMode="External" /><Relationship Id="rId3" Type="http://schemas.openxmlformats.org/officeDocument/2006/relationships/hyperlink" Target="https://podminky.urs.cz/item/CS_URS_2024_01/952901111" TargetMode="External" /><Relationship Id="rId4" Type="http://schemas.openxmlformats.org/officeDocument/2006/relationships/hyperlink" Target="https://podminky.urs.cz/item/CS_URS_2024_01/997013213" TargetMode="External" /><Relationship Id="rId5" Type="http://schemas.openxmlformats.org/officeDocument/2006/relationships/hyperlink" Target="https://podminky.urs.cz/item/CS_URS_2024_01/997013501" TargetMode="External" /><Relationship Id="rId6" Type="http://schemas.openxmlformats.org/officeDocument/2006/relationships/hyperlink" Target="https://podminky.urs.cz/item/CS_URS_2024_01/997013509" TargetMode="External" /><Relationship Id="rId7" Type="http://schemas.openxmlformats.org/officeDocument/2006/relationships/hyperlink" Target="https://podminky.urs.cz/item/CS_URS_2024_01/997013631" TargetMode="External" /><Relationship Id="rId8" Type="http://schemas.openxmlformats.org/officeDocument/2006/relationships/hyperlink" Target="https://podminky.urs.cz/item/CS_URS_2024_01/998018002" TargetMode="External" /><Relationship Id="rId9" Type="http://schemas.openxmlformats.org/officeDocument/2006/relationships/hyperlink" Target="https://podminky.urs.cz/item/CS_URS_2024_01/763131431" TargetMode="External" /><Relationship Id="rId10" Type="http://schemas.openxmlformats.org/officeDocument/2006/relationships/hyperlink" Target="https://podminky.urs.cz/item/CS_URS_2024_01/763131714" TargetMode="External" /><Relationship Id="rId11" Type="http://schemas.openxmlformats.org/officeDocument/2006/relationships/hyperlink" Target="https://podminky.urs.cz/item/CS_URS_2024_01/763164535" TargetMode="External" /><Relationship Id="rId12" Type="http://schemas.openxmlformats.org/officeDocument/2006/relationships/hyperlink" Target="https://podminky.urs.cz/item/CS_URS_2024_01/763121714" TargetMode="External" /><Relationship Id="rId13" Type="http://schemas.openxmlformats.org/officeDocument/2006/relationships/hyperlink" Target="https://podminky.urs.cz/item/CS_URS_2024_01/763172452" TargetMode="External" /><Relationship Id="rId14" Type="http://schemas.openxmlformats.org/officeDocument/2006/relationships/hyperlink" Target="https://podminky.urs.cz/item/CS_URS_2024_01/998763412" TargetMode="External" /><Relationship Id="rId15" Type="http://schemas.openxmlformats.org/officeDocument/2006/relationships/hyperlink" Target="https://podminky.urs.cz/item/CS_URS_2024_01/767581802" TargetMode="External" /><Relationship Id="rId16" Type="http://schemas.openxmlformats.org/officeDocument/2006/relationships/hyperlink" Target="https://podminky.urs.cz/item/CS_URS_2024_01/767582800" TargetMode="External" /><Relationship Id="rId17" Type="http://schemas.openxmlformats.org/officeDocument/2006/relationships/hyperlink" Target="https://podminky.urs.cz/item/CS_URS_2024_01/767583341.1" TargetMode="External" /><Relationship Id="rId18" Type="http://schemas.openxmlformats.org/officeDocument/2006/relationships/hyperlink" Target="https://podminky.urs.cz/item/CS_URS_2024_01/998767212" TargetMode="External" /><Relationship Id="rId19" Type="http://schemas.openxmlformats.org/officeDocument/2006/relationships/hyperlink" Target="https://podminky.urs.cz/item/CS_URS_2024_01/784111001" TargetMode="External" /><Relationship Id="rId20" Type="http://schemas.openxmlformats.org/officeDocument/2006/relationships/hyperlink" Target="https://podminky.urs.cz/item/CS_URS_2024_01/784111007" TargetMode="External" /><Relationship Id="rId21" Type="http://schemas.openxmlformats.org/officeDocument/2006/relationships/hyperlink" Target="https://podminky.urs.cz/item/CS_URS_2024_01/784181101" TargetMode="External" /><Relationship Id="rId22" Type="http://schemas.openxmlformats.org/officeDocument/2006/relationships/hyperlink" Target="https://podminky.urs.cz/item/CS_URS_2024_01/784181107" TargetMode="External" /><Relationship Id="rId23" Type="http://schemas.openxmlformats.org/officeDocument/2006/relationships/hyperlink" Target="https://podminky.urs.cz/item/CS_URS_2024_01/784211101" TargetMode="External" /><Relationship Id="rId24" Type="http://schemas.openxmlformats.org/officeDocument/2006/relationships/hyperlink" Target="https://podminky.urs.cz/item/CS_URS_2024_01/784211107" TargetMode="External" /><Relationship Id="rId25" Type="http://schemas.openxmlformats.org/officeDocument/2006/relationships/hyperlink" Target="https://podminky.urs.cz/item/CS_URS_2024_01/784211163" TargetMode="External" /><Relationship Id="rId26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49101111" TargetMode="External" /><Relationship Id="rId2" Type="http://schemas.openxmlformats.org/officeDocument/2006/relationships/hyperlink" Target="https://podminky.urs.cz/item/CS_URS_2024_01/949101112" TargetMode="External" /><Relationship Id="rId3" Type="http://schemas.openxmlformats.org/officeDocument/2006/relationships/hyperlink" Target="https://podminky.urs.cz/item/CS_URS_2024_01/952901111" TargetMode="External" /><Relationship Id="rId4" Type="http://schemas.openxmlformats.org/officeDocument/2006/relationships/hyperlink" Target="https://podminky.urs.cz/item/CS_URS_2024_01/997013213" TargetMode="External" /><Relationship Id="rId5" Type="http://schemas.openxmlformats.org/officeDocument/2006/relationships/hyperlink" Target="https://podminky.urs.cz/item/CS_URS_2024_01/997013501" TargetMode="External" /><Relationship Id="rId6" Type="http://schemas.openxmlformats.org/officeDocument/2006/relationships/hyperlink" Target="https://podminky.urs.cz/item/CS_URS_2024_01/997013509" TargetMode="External" /><Relationship Id="rId7" Type="http://schemas.openxmlformats.org/officeDocument/2006/relationships/hyperlink" Target="https://podminky.urs.cz/item/CS_URS_2024_01/997013631" TargetMode="External" /><Relationship Id="rId8" Type="http://schemas.openxmlformats.org/officeDocument/2006/relationships/hyperlink" Target="https://podminky.urs.cz/item/CS_URS_2024_01/998018002" TargetMode="External" /><Relationship Id="rId9" Type="http://schemas.openxmlformats.org/officeDocument/2006/relationships/hyperlink" Target="https://podminky.urs.cz/item/CS_URS_2024_01/763131411" TargetMode="External" /><Relationship Id="rId10" Type="http://schemas.openxmlformats.org/officeDocument/2006/relationships/hyperlink" Target="https://podminky.urs.cz/item/CS_URS_2024_01/763131431" TargetMode="External" /><Relationship Id="rId11" Type="http://schemas.openxmlformats.org/officeDocument/2006/relationships/hyperlink" Target="https://podminky.urs.cz/item/CS_URS_2024_01/763131714" TargetMode="External" /><Relationship Id="rId12" Type="http://schemas.openxmlformats.org/officeDocument/2006/relationships/hyperlink" Target="https://podminky.urs.cz/item/CS_URS_2024_01/763164535" TargetMode="External" /><Relationship Id="rId13" Type="http://schemas.openxmlformats.org/officeDocument/2006/relationships/hyperlink" Target="https://podminky.urs.cz/item/CS_URS_2024_01/763121714" TargetMode="External" /><Relationship Id="rId14" Type="http://schemas.openxmlformats.org/officeDocument/2006/relationships/hyperlink" Target="https://podminky.urs.cz/item/CS_URS_2024_01/763172452" TargetMode="External" /><Relationship Id="rId15" Type="http://schemas.openxmlformats.org/officeDocument/2006/relationships/hyperlink" Target="https://podminky.urs.cz/item/CS_URS_2024_01/998763412" TargetMode="External" /><Relationship Id="rId16" Type="http://schemas.openxmlformats.org/officeDocument/2006/relationships/hyperlink" Target="https://podminky.urs.cz/item/CS_URS_2024_01/767581802" TargetMode="External" /><Relationship Id="rId17" Type="http://schemas.openxmlformats.org/officeDocument/2006/relationships/hyperlink" Target="https://podminky.urs.cz/item/CS_URS_2024_01/767582800" TargetMode="External" /><Relationship Id="rId18" Type="http://schemas.openxmlformats.org/officeDocument/2006/relationships/hyperlink" Target="https://podminky.urs.cz/item/CS_URS_2024_01/767583341.1" TargetMode="External" /><Relationship Id="rId19" Type="http://schemas.openxmlformats.org/officeDocument/2006/relationships/hyperlink" Target="https://podminky.urs.cz/item/CS_URS_2024_01/998767212" TargetMode="External" /><Relationship Id="rId20" Type="http://schemas.openxmlformats.org/officeDocument/2006/relationships/hyperlink" Target="https://podminky.urs.cz/item/CS_URS_2024_01/784111001" TargetMode="External" /><Relationship Id="rId21" Type="http://schemas.openxmlformats.org/officeDocument/2006/relationships/hyperlink" Target="https://podminky.urs.cz/item/CS_URS_2024_01/784111007" TargetMode="External" /><Relationship Id="rId22" Type="http://schemas.openxmlformats.org/officeDocument/2006/relationships/hyperlink" Target="https://podminky.urs.cz/item/CS_URS_2024_01/784181101" TargetMode="External" /><Relationship Id="rId23" Type="http://schemas.openxmlformats.org/officeDocument/2006/relationships/hyperlink" Target="https://podminky.urs.cz/item/CS_URS_2024_01/784181107" TargetMode="External" /><Relationship Id="rId24" Type="http://schemas.openxmlformats.org/officeDocument/2006/relationships/hyperlink" Target="https://podminky.urs.cz/item/CS_URS_2024_01/784211101" TargetMode="External" /><Relationship Id="rId25" Type="http://schemas.openxmlformats.org/officeDocument/2006/relationships/hyperlink" Target="https://podminky.urs.cz/item/CS_URS_2024_01/784211107" TargetMode="External" /><Relationship Id="rId26" Type="http://schemas.openxmlformats.org/officeDocument/2006/relationships/hyperlink" Target="https://podminky.urs.cz/item/CS_URS_2024_01/784211163" TargetMode="External" /><Relationship Id="rId27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49101111" TargetMode="External" /><Relationship Id="rId2" Type="http://schemas.openxmlformats.org/officeDocument/2006/relationships/hyperlink" Target="https://podminky.urs.cz/item/CS_URS_2024_01/949101112" TargetMode="External" /><Relationship Id="rId3" Type="http://schemas.openxmlformats.org/officeDocument/2006/relationships/hyperlink" Target="https://podminky.urs.cz/item/CS_URS_2024_01/952901111" TargetMode="External" /><Relationship Id="rId4" Type="http://schemas.openxmlformats.org/officeDocument/2006/relationships/hyperlink" Target="https://podminky.urs.cz/item/CS_URS_2024_01/997013213" TargetMode="External" /><Relationship Id="rId5" Type="http://schemas.openxmlformats.org/officeDocument/2006/relationships/hyperlink" Target="https://podminky.urs.cz/item/CS_URS_2024_01/997013501" TargetMode="External" /><Relationship Id="rId6" Type="http://schemas.openxmlformats.org/officeDocument/2006/relationships/hyperlink" Target="https://podminky.urs.cz/item/CS_URS_2024_01/997013509" TargetMode="External" /><Relationship Id="rId7" Type="http://schemas.openxmlformats.org/officeDocument/2006/relationships/hyperlink" Target="https://podminky.urs.cz/item/CS_URS_2024_01/997013631" TargetMode="External" /><Relationship Id="rId8" Type="http://schemas.openxmlformats.org/officeDocument/2006/relationships/hyperlink" Target="https://podminky.urs.cz/item/CS_URS_2024_01/998018002" TargetMode="External" /><Relationship Id="rId9" Type="http://schemas.openxmlformats.org/officeDocument/2006/relationships/hyperlink" Target="https://podminky.urs.cz/item/CS_URS_2024_01/763131431" TargetMode="External" /><Relationship Id="rId10" Type="http://schemas.openxmlformats.org/officeDocument/2006/relationships/hyperlink" Target="https://podminky.urs.cz/item/CS_URS_2024_01/763131714" TargetMode="External" /><Relationship Id="rId11" Type="http://schemas.openxmlformats.org/officeDocument/2006/relationships/hyperlink" Target="https://podminky.urs.cz/item/CS_URS_2024_01/763172452" TargetMode="External" /><Relationship Id="rId12" Type="http://schemas.openxmlformats.org/officeDocument/2006/relationships/hyperlink" Target="https://podminky.urs.cz/item/CS_URS_2024_01/998763412" TargetMode="External" /><Relationship Id="rId13" Type="http://schemas.openxmlformats.org/officeDocument/2006/relationships/hyperlink" Target="https://podminky.urs.cz/item/CS_URS_2024_01/767581802" TargetMode="External" /><Relationship Id="rId14" Type="http://schemas.openxmlformats.org/officeDocument/2006/relationships/hyperlink" Target="https://podminky.urs.cz/item/CS_URS_2024_01/767582800" TargetMode="External" /><Relationship Id="rId15" Type="http://schemas.openxmlformats.org/officeDocument/2006/relationships/hyperlink" Target="https://podminky.urs.cz/item/CS_URS_2024_01/998767212" TargetMode="External" /><Relationship Id="rId16" Type="http://schemas.openxmlformats.org/officeDocument/2006/relationships/hyperlink" Target="https://podminky.urs.cz/item/CS_URS_2024_01/784111001" TargetMode="External" /><Relationship Id="rId17" Type="http://schemas.openxmlformats.org/officeDocument/2006/relationships/hyperlink" Target="https://podminky.urs.cz/item/CS_URS_2024_01/784111007" TargetMode="External" /><Relationship Id="rId18" Type="http://schemas.openxmlformats.org/officeDocument/2006/relationships/hyperlink" Target="https://podminky.urs.cz/item/CS_URS_2024_01/784181101" TargetMode="External" /><Relationship Id="rId19" Type="http://schemas.openxmlformats.org/officeDocument/2006/relationships/hyperlink" Target="https://podminky.urs.cz/item/CS_URS_2024_01/784181107" TargetMode="External" /><Relationship Id="rId20" Type="http://schemas.openxmlformats.org/officeDocument/2006/relationships/hyperlink" Target="https://podminky.urs.cz/item/CS_URS_2024_01/784211101" TargetMode="External" /><Relationship Id="rId21" Type="http://schemas.openxmlformats.org/officeDocument/2006/relationships/hyperlink" Target="https://podminky.urs.cz/item/CS_URS_2024_01/784211107" TargetMode="External" /><Relationship Id="rId22" Type="http://schemas.openxmlformats.org/officeDocument/2006/relationships/hyperlink" Target="https://podminky.urs.cz/item/CS_URS_2024_01/784211163" TargetMode="External" /><Relationship Id="rId2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1135101" TargetMode="External" /><Relationship Id="rId2" Type="http://schemas.openxmlformats.org/officeDocument/2006/relationships/hyperlink" Target="https://podminky.urs.cz/item/CS_URS_2024_01/611325121" TargetMode="External" /><Relationship Id="rId3" Type="http://schemas.openxmlformats.org/officeDocument/2006/relationships/hyperlink" Target="https://podminky.urs.cz/item/CS_URS_2024_01/611325221" TargetMode="External" /><Relationship Id="rId4" Type="http://schemas.openxmlformats.org/officeDocument/2006/relationships/hyperlink" Target="https://podminky.urs.cz/item/CS_URS_2024_01/612135101" TargetMode="External" /><Relationship Id="rId5" Type="http://schemas.openxmlformats.org/officeDocument/2006/relationships/hyperlink" Target="https://podminky.urs.cz/item/CS_URS_2024_01/612325121" TargetMode="External" /><Relationship Id="rId6" Type="http://schemas.openxmlformats.org/officeDocument/2006/relationships/hyperlink" Target="https://podminky.urs.cz/item/CS_URS_2024_01/612325221" TargetMode="External" /><Relationship Id="rId7" Type="http://schemas.openxmlformats.org/officeDocument/2006/relationships/hyperlink" Target="https://podminky.urs.cz/item/CS_URS_2024_01/612325223" TargetMode="External" /><Relationship Id="rId8" Type="http://schemas.openxmlformats.org/officeDocument/2006/relationships/hyperlink" Target="https://podminky.urs.cz/item/CS_URS_2024_01/612325225" TargetMode="External" /><Relationship Id="rId9" Type="http://schemas.openxmlformats.org/officeDocument/2006/relationships/hyperlink" Target="https://podminky.urs.cz/item/CS_URS_2024_01/949101111" TargetMode="External" /><Relationship Id="rId10" Type="http://schemas.openxmlformats.org/officeDocument/2006/relationships/hyperlink" Target="https://podminky.urs.cz/item/CS_URS_2024_01/973041511" TargetMode="External" /><Relationship Id="rId11" Type="http://schemas.openxmlformats.org/officeDocument/2006/relationships/hyperlink" Target="https://podminky.urs.cz/item/CS_URS_2024_01/973046191" TargetMode="External" /><Relationship Id="rId12" Type="http://schemas.openxmlformats.org/officeDocument/2006/relationships/hyperlink" Target="https://podminky.urs.cz/item/CS_URS_2024_01/974049132" TargetMode="External" /><Relationship Id="rId13" Type="http://schemas.openxmlformats.org/officeDocument/2006/relationships/hyperlink" Target="https://podminky.urs.cz/item/CS_URS_2024_01/974049134" TargetMode="External" /><Relationship Id="rId14" Type="http://schemas.openxmlformats.org/officeDocument/2006/relationships/hyperlink" Target="https://podminky.urs.cz/item/CS_URS_2024_01/977142111" TargetMode="External" /><Relationship Id="rId15" Type="http://schemas.openxmlformats.org/officeDocument/2006/relationships/hyperlink" Target="https://podminky.urs.cz/item/CS_URS_2024_01/977151118" TargetMode="External" /><Relationship Id="rId16" Type="http://schemas.openxmlformats.org/officeDocument/2006/relationships/hyperlink" Target="https://podminky.urs.cz/item/CS_URS_2024_01/977151218" TargetMode="External" /><Relationship Id="rId17" Type="http://schemas.openxmlformats.org/officeDocument/2006/relationships/hyperlink" Target="https://podminky.urs.cz/item/CS_URS_2024_01/977342121" TargetMode="External" /><Relationship Id="rId18" Type="http://schemas.openxmlformats.org/officeDocument/2006/relationships/hyperlink" Target="https://podminky.urs.cz/item/CS_URS_2024_01/977342122" TargetMode="External" /><Relationship Id="rId19" Type="http://schemas.openxmlformats.org/officeDocument/2006/relationships/hyperlink" Target="https://podminky.urs.cz/item/CS_URS_2024_01/977343121" TargetMode="External" /><Relationship Id="rId20" Type="http://schemas.openxmlformats.org/officeDocument/2006/relationships/hyperlink" Target="https://podminky.urs.cz/item/CS_URS_2024_01/997013213" TargetMode="External" /><Relationship Id="rId21" Type="http://schemas.openxmlformats.org/officeDocument/2006/relationships/hyperlink" Target="https://podminky.urs.cz/item/CS_URS_2024_01/997013501" TargetMode="External" /><Relationship Id="rId22" Type="http://schemas.openxmlformats.org/officeDocument/2006/relationships/hyperlink" Target="https://podminky.urs.cz/item/CS_URS_2024_01/997013509" TargetMode="External" /><Relationship Id="rId23" Type="http://schemas.openxmlformats.org/officeDocument/2006/relationships/hyperlink" Target="https://podminky.urs.cz/item/CS_URS_2024_01/997013631" TargetMode="External" /><Relationship Id="rId24" Type="http://schemas.openxmlformats.org/officeDocument/2006/relationships/hyperlink" Target="https://podminky.urs.cz/item/CS_URS_2024_01/998018002" TargetMode="External" /><Relationship Id="rId25" Type="http://schemas.openxmlformats.org/officeDocument/2006/relationships/hyperlink" Target="https://podminky.urs.cz/item/CS_URS_2024_01/784161401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60" t="s">
        <v>14</v>
      </c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25"/>
      <c r="AQ5" s="25"/>
      <c r="AR5" s="23"/>
      <c r="BE5" s="357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62" t="s">
        <v>17</v>
      </c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25"/>
      <c r="AQ6" s="25"/>
      <c r="AR6" s="23"/>
      <c r="BE6" s="358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19</v>
      </c>
      <c r="AO7" s="25"/>
      <c r="AP7" s="25"/>
      <c r="AQ7" s="25"/>
      <c r="AR7" s="23"/>
      <c r="BE7" s="358"/>
      <c r="BS7" s="20" t="s">
        <v>6</v>
      </c>
    </row>
    <row r="8" spans="2:71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33" t="s">
        <v>24</v>
      </c>
      <c r="AO8" s="25"/>
      <c r="AP8" s="25"/>
      <c r="AQ8" s="25"/>
      <c r="AR8" s="23"/>
      <c r="BE8" s="358"/>
      <c r="BS8" s="20" t="s">
        <v>6</v>
      </c>
    </row>
    <row r="9" spans="2:71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58"/>
      <c r="BS9" s="20" t="s">
        <v>6</v>
      </c>
    </row>
    <row r="10" spans="2:71" s="1" customFormat="1" ht="12" customHeight="1">
      <c r="B10" s="24"/>
      <c r="C10" s="25"/>
      <c r="D10" s="32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58"/>
      <c r="BS10" s="20" t="s">
        <v>6</v>
      </c>
    </row>
    <row r="11" spans="2:71" s="1" customFormat="1" ht="18.4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58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58"/>
      <c r="BS12" s="20" t="s">
        <v>6</v>
      </c>
    </row>
    <row r="13" spans="2:71" s="1" customFormat="1" ht="12" customHeight="1">
      <c r="B13" s="24"/>
      <c r="C13" s="25"/>
      <c r="D13" s="32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26</v>
      </c>
      <c r="AL13" s="25"/>
      <c r="AM13" s="25"/>
      <c r="AN13" s="34" t="s">
        <v>30</v>
      </c>
      <c r="AO13" s="25"/>
      <c r="AP13" s="25"/>
      <c r="AQ13" s="25"/>
      <c r="AR13" s="23"/>
      <c r="BE13" s="358"/>
      <c r="BS13" s="20" t="s">
        <v>6</v>
      </c>
    </row>
    <row r="14" spans="2:71" ht="12.75">
      <c r="B14" s="24"/>
      <c r="C14" s="25"/>
      <c r="D14" s="25"/>
      <c r="E14" s="363" t="s">
        <v>30</v>
      </c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2" t="s">
        <v>28</v>
      </c>
      <c r="AL14" s="25"/>
      <c r="AM14" s="25"/>
      <c r="AN14" s="34" t="s">
        <v>30</v>
      </c>
      <c r="AO14" s="25"/>
      <c r="AP14" s="25"/>
      <c r="AQ14" s="25"/>
      <c r="AR14" s="23"/>
      <c r="BE14" s="358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58"/>
      <c r="BS15" s="20" t="s">
        <v>4</v>
      </c>
    </row>
    <row r="16" spans="2:71" s="1" customFormat="1" ht="12" customHeight="1">
      <c r="B16" s="24"/>
      <c r="C16" s="25"/>
      <c r="D16" s="32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58"/>
      <c r="BS16" s="20" t="s">
        <v>4</v>
      </c>
    </row>
    <row r="17" spans="2:71" s="1" customFormat="1" ht="18.4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58"/>
      <c r="BS17" s="20" t="s">
        <v>33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58"/>
      <c r="BS18" s="20" t="s">
        <v>6</v>
      </c>
    </row>
    <row r="19" spans="2:71" s="1" customFormat="1" ht="12" customHeight="1">
      <c r="B19" s="24"/>
      <c r="C19" s="25"/>
      <c r="D19" s="32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58"/>
      <c r="BS19" s="20" t="s">
        <v>6</v>
      </c>
    </row>
    <row r="20" spans="2:71" s="1" customFormat="1" ht="18.4" customHeight="1">
      <c r="B20" s="24"/>
      <c r="C20" s="25"/>
      <c r="D20" s="25"/>
      <c r="E20" s="30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58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58"/>
    </row>
    <row r="22" spans="2:57" s="1" customFormat="1" ht="12" customHeight="1">
      <c r="B22" s="24"/>
      <c r="C22" s="25"/>
      <c r="D22" s="32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58"/>
    </row>
    <row r="23" spans="2:57" s="1" customFormat="1" ht="47.25" customHeight="1">
      <c r="B23" s="24"/>
      <c r="C23" s="25"/>
      <c r="D23" s="25"/>
      <c r="E23" s="365" t="s">
        <v>37</v>
      </c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25"/>
      <c r="AP23" s="25"/>
      <c r="AQ23" s="25"/>
      <c r="AR23" s="23"/>
      <c r="BE23" s="358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58"/>
    </row>
    <row r="25" spans="2:57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58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66">
        <f>ROUND(AG54,2)</f>
        <v>500000</v>
      </c>
      <c r="AL26" s="367"/>
      <c r="AM26" s="367"/>
      <c r="AN26" s="367"/>
      <c r="AO26" s="367"/>
      <c r="AP26" s="39"/>
      <c r="AQ26" s="39"/>
      <c r="AR26" s="42"/>
      <c r="BE26" s="358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58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68" t="s">
        <v>39</v>
      </c>
      <c r="M28" s="368"/>
      <c r="N28" s="368"/>
      <c r="O28" s="368"/>
      <c r="P28" s="368"/>
      <c r="Q28" s="39"/>
      <c r="R28" s="39"/>
      <c r="S28" s="39"/>
      <c r="T28" s="39"/>
      <c r="U28" s="39"/>
      <c r="V28" s="39"/>
      <c r="W28" s="368" t="s">
        <v>40</v>
      </c>
      <c r="X28" s="368"/>
      <c r="Y28" s="368"/>
      <c r="Z28" s="368"/>
      <c r="AA28" s="368"/>
      <c r="AB28" s="368"/>
      <c r="AC28" s="368"/>
      <c r="AD28" s="368"/>
      <c r="AE28" s="368"/>
      <c r="AF28" s="39"/>
      <c r="AG28" s="39"/>
      <c r="AH28" s="39"/>
      <c r="AI28" s="39"/>
      <c r="AJ28" s="39"/>
      <c r="AK28" s="368" t="s">
        <v>41</v>
      </c>
      <c r="AL28" s="368"/>
      <c r="AM28" s="368"/>
      <c r="AN28" s="368"/>
      <c r="AO28" s="368"/>
      <c r="AP28" s="39"/>
      <c r="AQ28" s="39"/>
      <c r="AR28" s="42"/>
      <c r="BE28" s="358"/>
    </row>
    <row r="29" spans="2:57" s="3" customFormat="1" ht="14.45" customHeight="1">
      <c r="B29" s="43"/>
      <c r="C29" s="44"/>
      <c r="D29" s="32" t="s">
        <v>42</v>
      </c>
      <c r="E29" s="44"/>
      <c r="F29" s="32" t="s">
        <v>43</v>
      </c>
      <c r="G29" s="44"/>
      <c r="H29" s="44"/>
      <c r="I29" s="44"/>
      <c r="J29" s="44"/>
      <c r="K29" s="44"/>
      <c r="L29" s="371">
        <v>0.21</v>
      </c>
      <c r="M29" s="370"/>
      <c r="N29" s="370"/>
      <c r="O29" s="370"/>
      <c r="P29" s="370"/>
      <c r="Q29" s="44"/>
      <c r="R29" s="44"/>
      <c r="S29" s="44"/>
      <c r="T29" s="44"/>
      <c r="U29" s="44"/>
      <c r="V29" s="44"/>
      <c r="W29" s="369">
        <f>ROUND(AZ54,2)</f>
        <v>500000</v>
      </c>
      <c r="X29" s="370"/>
      <c r="Y29" s="370"/>
      <c r="Z29" s="370"/>
      <c r="AA29" s="370"/>
      <c r="AB29" s="370"/>
      <c r="AC29" s="370"/>
      <c r="AD29" s="370"/>
      <c r="AE29" s="370"/>
      <c r="AF29" s="44"/>
      <c r="AG29" s="44"/>
      <c r="AH29" s="44"/>
      <c r="AI29" s="44"/>
      <c r="AJ29" s="44"/>
      <c r="AK29" s="369">
        <f>ROUND(AV54,2)</f>
        <v>105000</v>
      </c>
      <c r="AL29" s="370"/>
      <c r="AM29" s="370"/>
      <c r="AN29" s="370"/>
      <c r="AO29" s="370"/>
      <c r="AP29" s="44"/>
      <c r="AQ29" s="44"/>
      <c r="AR29" s="45"/>
      <c r="BE29" s="359"/>
    </row>
    <row r="30" spans="2:57" s="3" customFormat="1" ht="14.45" customHeight="1">
      <c r="B30" s="43"/>
      <c r="C30" s="44"/>
      <c r="D30" s="44"/>
      <c r="E30" s="44"/>
      <c r="F30" s="32" t="s">
        <v>44</v>
      </c>
      <c r="G30" s="44"/>
      <c r="H30" s="44"/>
      <c r="I30" s="44"/>
      <c r="J30" s="44"/>
      <c r="K30" s="44"/>
      <c r="L30" s="371">
        <v>0.12</v>
      </c>
      <c r="M30" s="370"/>
      <c r="N30" s="370"/>
      <c r="O30" s="370"/>
      <c r="P30" s="370"/>
      <c r="Q30" s="44"/>
      <c r="R30" s="44"/>
      <c r="S30" s="44"/>
      <c r="T30" s="44"/>
      <c r="U30" s="44"/>
      <c r="V30" s="44"/>
      <c r="W30" s="369">
        <f>ROUND(BA54,2)</f>
        <v>0</v>
      </c>
      <c r="X30" s="370"/>
      <c r="Y30" s="370"/>
      <c r="Z30" s="370"/>
      <c r="AA30" s="370"/>
      <c r="AB30" s="370"/>
      <c r="AC30" s="370"/>
      <c r="AD30" s="370"/>
      <c r="AE30" s="370"/>
      <c r="AF30" s="44"/>
      <c r="AG30" s="44"/>
      <c r="AH30" s="44"/>
      <c r="AI30" s="44"/>
      <c r="AJ30" s="44"/>
      <c r="AK30" s="369">
        <f>ROUND(AW54,2)</f>
        <v>0</v>
      </c>
      <c r="AL30" s="370"/>
      <c r="AM30" s="370"/>
      <c r="AN30" s="370"/>
      <c r="AO30" s="370"/>
      <c r="AP30" s="44"/>
      <c r="AQ30" s="44"/>
      <c r="AR30" s="45"/>
      <c r="BE30" s="359"/>
    </row>
    <row r="31" spans="2:57" s="3" customFormat="1" ht="14.45" customHeight="1" hidden="1">
      <c r="B31" s="43"/>
      <c r="C31" s="44"/>
      <c r="D31" s="44"/>
      <c r="E31" s="44"/>
      <c r="F31" s="32" t="s">
        <v>45</v>
      </c>
      <c r="G31" s="44"/>
      <c r="H31" s="44"/>
      <c r="I31" s="44"/>
      <c r="J31" s="44"/>
      <c r="K31" s="44"/>
      <c r="L31" s="371">
        <v>0.21</v>
      </c>
      <c r="M31" s="370"/>
      <c r="N31" s="370"/>
      <c r="O31" s="370"/>
      <c r="P31" s="370"/>
      <c r="Q31" s="44"/>
      <c r="R31" s="44"/>
      <c r="S31" s="44"/>
      <c r="T31" s="44"/>
      <c r="U31" s="44"/>
      <c r="V31" s="44"/>
      <c r="W31" s="369">
        <f>ROUND(BB54,2)</f>
        <v>0</v>
      </c>
      <c r="X31" s="370"/>
      <c r="Y31" s="370"/>
      <c r="Z31" s="370"/>
      <c r="AA31" s="370"/>
      <c r="AB31" s="370"/>
      <c r="AC31" s="370"/>
      <c r="AD31" s="370"/>
      <c r="AE31" s="370"/>
      <c r="AF31" s="44"/>
      <c r="AG31" s="44"/>
      <c r="AH31" s="44"/>
      <c r="AI31" s="44"/>
      <c r="AJ31" s="44"/>
      <c r="AK31" s="369">
        <v>0</v>
      </c>
      <c r="AL31" s="370"/>
      <c r="AM31" s="370"/>
      <c r="AN31" s="370"/>
      <c r="AO31" s="370"/>
      <c r="AP31" s="44"/>
      <c r="AQ31" s="44"/>
      <c r="AR31" s="45"/>
      <c r="BE31" s="359"/>
    </row>
    <row r="32" spans="2:57" s="3" customFormat="1" ht="14.45" customHeight="1" hidden="1">
      <c r="B32" s="43"/>
      <c r="C32" s="44"/>
      <c r="D32" s="44"/>
      <c r="E32" s="44"/>
      <c r="F32" s="32" t="s">
        <v>46</v>
      </c>
      <c r="G32" s="44"/>
      <c r="H32" s="44"/>
      <c r="I32" s="44"/>
      <c r="J32" s="44"/>
      <c r="K32" s="44"/>
      <c r="L32" s="371">
        <v>0.12</v>
      </c>
      <c r="M32" s="370"/>
      <c r="N32" s="370"/>
      <c r="O32" s="370"/>
      <c r="P32" s="370"/>
      <c r="Q32" s="44"/>
      <c r="R32" s="44"/>
      <c r="S32" s="44"/>
      <c r="T32" s="44"/>
      <c r="U32" s="44"/>
      <c r="V32" s="44"/>
      <c r="W32" s="369">
        <f>ROUND(BC54,2)</f>
        <v>0</v>
      </c>
      <c r="X32" s="370"/>
      <c r="Y32" s="370"/>
      <c r="Z32" s="370"/>
      <c r="AA32" s="370"/>
      <c r="AB32" s="370"/>
      <c r="AC32" s="370"/>
      <c r="AD32" s="370"/>
      <c r="AE32" s="370"/>
      <c r="AF32" s="44"/>
      <c r="AG32" s="44"/>
      <c r="AH32" s="44"/>
      <c r="AI32" s="44"/>
      <c r="AJ32" s="44"/>
      <c r="AK32" s="369">
        <v>0</v>
      </c>
      <c r="AL32" s="370"/>
      <c r="AM32" s="370"/>
      <c r="AN32" s="370"/>
      <c r="AO32" s="370"/>
      <c r="AP32" s="44"/>
      <c r="AQ32" s="44"/>
      <c r="AR32" s="45"/>
      <c r="BE32" s="359"/>
    </row>
    <row r="33" spans="2:44" s="3" customFormat="1" ht="14.45" customHeight="1" hidden="1">
      <c r="B33" s="43"/>
      <c r="C33" s="44"/>
      <c r="D33" s="44"/>
      <c r="E33" s="44"/>
      <c r="F33" s="32" t="s">
        <v>47</v>
      </c>
      <c r="G33" s="44"/>
      <c r="H33" s="44"/>
      <c r="I33" s="44"/>
      <c r="J33" s="44"/>
      <c r="K33" s="44"/>
      <c r="L33" s="371">
        <v>0</v>
      </c>
      <c r="M33" s="370"/>
      <c r="N33" s="370"/>
      <c r="O33" s="370"/>
      <c r="P33" s="370"/>
      <c r="Q33" s="44"/>
      <c r="R33" s="44"/>
      <c r="S33" s="44"/>
      <c r="T33" s="44"/>
      <c r="U33" s="44"/>
      <c r="V33" s="44"/>
      <c r="W33" s="369">
        <f>ROUND(BD54,2)</f>
        <v>0</v>
      </c>
      <c r="X33" s="370"/>
      <c r="Y33" s="370"/>
      <c r="Z33" s="370"/>
      <c r="AA33" s="370"/>
      <c r="AB33" s="370"/>
      <c r="AC33" s="370"/>
      <c r="AD33" s="370"/>
      <c r="AE33" s="370"/>
      <c r="AF33" s="44"/>
      <c r="AG33" s="44"/>
      <c r="AH33" s="44"/>
      <c r="AI33" s="44"/>
      <c r="AJ33" s="44"/>
      <c r="AK33" s="369">
        <v>0</v>
      </c>
      <c r="AL33" s="370"/>
      <c r="AM33" s="370"/>
      <c r="AN33" s="370"/>
      <c r="AO33" s="370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49</v>
      </c>
      <c r="U35" s="48"/>
      <c r="V35" s="48"/>
      <c r="W35" s="48"/>
      <c r="X35" s="375" t="s">
        <v>50</v>
      </c>
      <c r="Y35" s="373"/>
      <c r="Z35" s="373"/>
      <c r="AA35" s="373"/>
      <c r="AB35" s="373"/>
      <c r="AC35" s="48"/>
      <c r="AD35" s="48"/>
      <c r="AE35" s="48"/>
      <c r="AF35" s="48"/>
      <c r="AG35" s="48"/>
      <c r="AH35" s="48"/>
      <c r="AI35" s="48"/>
      <c r="AJ35" s="48"/>
      <c r="AK35" s="372">
        <f>SUM(AK26:AK33)</f>
        <v>605000</v>
      </c>
      <c r="AL35" s="373"/>
      <c r="AM35" s="373"/>
      <c r="AN35" s="373"/>
      <c r="AO35" s="374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6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2024-004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54" t="str">
        <f>K6</f>
        <v>ZŠ Opava, Šrámkova 4 - zařízení silnoproudé a slaboproudé elektrotechniky a stavební úpravy</v>
      </c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k.ú. Kateřinky u Opavy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385" t="str">
        <f>IF(AN8="","",AN8)</f>
        <v>5. 2. 2024</v>
      </c>
      <c r="AN47" s="385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 xml:space="preserve">ZŠ Opava, Šrámkova 4, příspěvková organizace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31</v>
      </c>
      <c r="AJ49" s="39"/>
      <c r="AK49" s="39"/>
      <c r="AL49" s="39"/>
      <c r="AM49" s="383" t="str">
        <f>IF(E17="","",E17)</f>
        <v>INDETAIL s.r.o.</v>
      </c>
      <c r="AN49" s="384"/>
      <c r="AO49" s="384"/>
      <c r="AP49" s="384"/>
      <c r="AQ49" s="39"/>
      <c r="AR49" s="42"/>
      <c r="AS49" s="387" t="s">
        <v>52</v>
      </c>
      <c r="AT49" s="388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2" t="s">
        <v>29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34</v>
      </c>
      <c r="AJ50" s="39"/>
      <c r="AK50" s="39"/>
      <c r="AL50" s="39"/>
      <c r="AM50" s="383" t="str">
        <f>IF(E20="","",E20)</f>
        <v xml:space="preserve"> </v>
      </c>
      <c r="AN50" s="384"/>
      <c r="AO50" s="384"/>
      <c r="AP50" s="384"/>
      <c r="AQ50" s="39"/>
      <c r="AR50" s="42"/>
      <c r="AS50" s="389"/>
      <c r="AT50" s="390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91"/>
      <c r="AT51" s="392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49" t="s">
        <v>53</v>
      </c>
      <c r="D52" s="350"/>
      <c r="E52" s="350"/>
      <c r="F52" s="350"/>
      <c r="G52" s="350"/>
      <c r="H52" s="69"/>
      <c r="I52" s="353" t="s">
        <v>54</v>
      </c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80" t="s">
        <v>55</v>
      </c>
      <c r="AH52" s="350"/>
      <c r="AI52" s="350"/>
      <c r="AJ52" s="350"/>
      <c r="AK52" s="350"/>
      <c r="AL52" s="350"/>
      <c r="AM52" s="350"/>
      <c r="AN52" s="353" t="s">
        <v>56</v>
      </c>
      <c r="AO52" s="350"/>
      <c r="AP52" s="350"/>
      <c r="AQ52" s="70" t="s">
        <v>57</v>
      </c>
      <c r="AR52" s="42"/>
      <c r="AS52" s="71" t="s">
        <v>58</v>
      </c>
      <c r="AT52" s="72" t="s">
        <v>59</v>
      </c>
      <c r="AU52" s="72" t="s">
        <v>60</v>
      </c>
      <c r="AV52" s="72" t="s">
        <v>61</v>
      </c>
      <c r="AW52" s="72" t="s">
        <v>62</v>
      </c>
      <c r="AX52" s="72" t="s">
        <v>63</v>
      </c>
      <c r="AY52" s="72" t="s">
        <v>64</v>
      </c>
      <c r="AZ52" s="72" t="s">
        <v>65</v>
      </c>
      <c r="BA52" s="72" t="s">
        <v>66</v>
      </c>
      <c r="BB52" s="72" t="s">
        <v>67</v>
      </c>
      <c r="BC52" s="72" t="s">
        <v>68</v>
      </c>
      <c r="BD52" s="73" t="s">
        <v>69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70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56">
        <f>ROUND(AG55+AG67+AG72,2)</f>
        <v>500000</v>
      </c>
      <c r="AH54" s="356"/>
      <c r="AI54" s="356"/>
      <c r="AJ54" s="356"/>
      <c r="AK54" s="356"/>
      <c r="AL54" s="356"/>
      <c r="AM54" s="356"/>
      <c r="AN54" s="393">
        <f aca="true" t="shared" si="0" ref="AN54:AN72">SUM(AG54,AT54)</f>
        <v>605000</v>
      </c>
      <c r="AO54" s="393"/>
      <c r="AP54" s="393"/>
      <c r="AQ54" s="81" t="s">
        <v>19</v>
      </c>
      <c r="AR54" s="82"/>
      <c r="AS54" s="83">
        <f>ROUND(AS55+AS67+AS72,2)</f>
        <v>0</v>
      </c>
      <c r="AT54" s="84">
        <f aca="true" t="shared" si="1" ref="AT54:AT72">ROUND(SUM(AV54:AW54),2)</f>
        <v>105000</v>
      </c>
      <c r="AU54" s="85">
        <f>ROUND(AU55+AU67+AU72,5)</f>
        <v>0</v>
      </c>
      <c r="AV54" s="84">
        <f>ROUND(AZ54*L29,2)</f>
        <v>105000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ROUND(AZ55+AZ67+AZ72,2)</f>
        <v>500000</v>
      </c>
      <c r="BA54" s="84">
        <f>ROUND(BA55+BA67+BA72,2)</f>
        <v>0</v>
      </c>
      <c r="BB54" s="84">
        <f>ROUND(BB55+BB67+BB72,2)</f>
        <v>0</v>
      </c>
      <c r="BC54" s="84">
        <f>ROUND(BC55+BC67+BC72,2)</f>
        <v>0</v>
      </c>
      <c r="BD54" s="86">
        <f>ROUND(BD55+BD67+BD72,2)</f>
        <v>0</v>
      </c>
      <c r="BS54" s="87" t="s">
        <v>71</v>
      </c>
      <c r="BT54" s="87" t="s">
        <v>72</v>
      </c>
      <c r="BU54" s="88" t="s">
        <v>73</v>
      </c>
      <c r="BV54" s="87" t="s">
        <v>74</v>
      </c>
      <c r="BW54" s="87" t="s">
        <v>5</v>
      </c>
      <c r="BX54" s="87" t="s">
        <v>75</v>
      </c>
      <c r="CL54" s="87" t="s">
        <v>19</v>
      </c>
    </row>
    <row r="55" spans="2:91" s="7" customFormat="1" ht="16.5" customHeight="1">
      <c r="B55" s="89"/>
      <c r="C55" s="90"/>
      <c r="D55" s="351" t="s">
        <v>76</v>
      </c>
      <c r="E55" s="351"/>
      <c r="F55" s="351"/>
      <c r="G55" s="351"/>
      <c r="H55" s="351"/>
      <c r="I55" s="91"/>
      <c r="J55" s="351" t="s">
        <v>77</v>
      </c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81">
        <f>ROUND(AG56+AG57,2)</f>
        <v>0</v>
      </c>
      <c r="AH55" s="382"/>
      <c r="AI55" s="382"/>
      <c r="AJ55" s="382"/>
      <c r="AK55" s="382"/>
      <c r="AL55" s="382"/>
      <c r="AM55" s="382"/>
      <c r="AN55" s="386">
        <f t="shared" si="0"/>
        <v>0</v>
      </c>
      <c r="AO55" s="382"/>
      <c r="AP55" s="382"/>
      <c r="AQ55" s="92" t="s">
        <v>78</v>
      </c>
      <c r="AR55" s="93"/>
      <c r="AS55" s="94">
        <f>ROUND(AS56+AS57,2)</f>
        <v>0</v>
      </c>
      <c r="AT55" s="95">
        <f t="shared" si="1"/>
        <v>0</v>
      </c>
      <c r="AU55" s="96">
        <f>ROUND(AU56+AU57,5)</f>
        <v>0</v>
      </c>
      <c r="AV55" s="95">
        <f>ROUND(AZ55*L29,2)</f>
        <v>0</v>
      </c>
      <c r="AW55" s="95">
        <f>ROUND(BA55*L30,2)</f>
        <v>0</v>
      </c>
      <c r="AX55" s="95">
        <f>ROUND(BB55*L29,2)</f>
        <v>0</v>
      </c>
      <c r="AY55" s="95">
        <f>ROUND(BC55*L30,2)</f>
        <v>0</v>
      </c>
      <c r="AZ55" s="95">
        <f>ROUND(AZ56+AZ57,2)</f>
        <v>0</v>
      </c>
      <c r="BA55" s="95">
        <f>ROUND(BA56+BA57,2)</f>
        <v>0</v>
      </c>
      <c r="BB55" s="95">
        <f>ROUND(BB56+BB57,2)</f>
        <v>0</v>
      </c>
      <c r="BC55" s="95">
        <f>ROUND(BC56+BC57,2)</f>
        <v>0</v>
      </c>
      <c r="BD55" s="97">
        <f>ROUND(BD56+BD57,2)</f>
        <v>0</v>
      </c>
      <c r="BS55" s="98" t="s">
        <v>71</v>
      </c>
      <c r="BT55" s="98" t="s">
        <v>79</v>
      </c>
      <c r="BU55" s="98" t="s">
        <v>73</v>
      </c>
      <c r="BV55" s="98" t="s">
        <v>74</v>
      </c>
      <c r="BW55" s="98" t="s">
        <v>80</v>
      </c>
      <c r="BX55" s="98" t="s">
        <v>5</v>
      </c>
      <c r="CL55" s="98" t="s">
        <v>19</v>
      </c>
      <c r="CM55" s="98" t="s">
        <v>81</v>
      </c>
    </row>
    <row r="56" spans="1:90" s="4" customFormat="1" ht="16.5" customHeight="1">
      <c r="A56" s="99" t="s">
        <v>82</v>
      </c>
      <c r="B56" s="54"/>
      <c r="C56" s="100"/>
      <c r="D56" s="100"/>
      <c r="E56" s="352" t="s">
        <v>83</v>
      </c>
      <c r="F56" s="352"/>
      <c r="G56" s="352"/>
      <c r="H56" s="352"/>
      <c r="I56" s="352"/>
      <c r="J56" s="100"/>
      <c r="K56" s="352" t="s">
        <v>84</v>
      </c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79">
        <f>'D.1.4.1 - Silnoproudá ele...'!J32</f>
        <v>0</v>
      </c>
      <c r="AH56" s="378"/>
      <c r="AI56" s="378"/>
      <c r="AJ56" s="378"/>
      <c r="AK56" s="378"/>
      <c r="AL56" s="378"/>
      <c r="AM56" s="378"/>
      <c r="AN56" s="379">
        <f t="shared" si="0"/>
        <v>0</v>
      </c>
      <c r="AO56" s="378"/>
      <c r="AP56" s="378"/>
      <c r="AQ56" s="101" t="s">
        <v>85</v>
      </c>
      <c r="AR56" s="56"/>
      <c r="AS56" s="102">
        <v>0</v>
      </c>
      <c r="AT56" s="103">
        <f t="shared" si="1"/>
        <v>0</v>
      </c>
      <c r="AU56" s="104">
        <f>'D.1.4.1 - Silnoproudá ele...'!P104</f>
        <v>0</v>
      </c>
      <c r="AV56" s="103">
        <f>'D.1.4.1 - Silnoproudá ele...'!J35</f>
        <v>0</v>
      </c>
      <c r="AW56" s="103">
        <f>'D.1.4.1 - Silnoproudá ele...'!J36</f>
        <v>0</v>
      </c>
      <c r="AX56" s="103">
        <f>'D.1.4.1 - Silnoproudá ele...'!J37</f>
        <v>0</v>
      </c>
      <c r="AY56" s="103">
        <f>'D.1.4.1 - Silnoproudá ele...'!J38</f>
        <v>0</v>
      </c>
      <c r="AZ56" s="103">
        <f>'D.1.4.1 - Silnoproudá ele...'!F35</f>
        <v>0</v>
      </c>
      <c r="BA56" s="103">
        <f>'D.1.4.1 - Silnoproudá ele...'!F36</f>
        <v>0</v>
      </c>
      <c r="BB56" s="103">
        <f>'D.1.4.1 - Silnoproudá ele...'!F37</f>
        <v>0</v>
      </c>
      <c r="BC56" s="103">
        <f>'D.1.4.1 - Silnoproudá ele...'!F38</f>
        <v>0</v>
      </c>
      <c r="BD56" s="105">
        <f>'D.1.4.1 - Silnoproudá ele...'!F39</f>
        <v>0</v>
      </c>
      <c r="BT56" s="106" t="s">
        <v>81</v>
      </c>
      <c r="BV56" s="106" t="s">
        <v>74</v>
      </c>
      <c r="BW56" s="106" t="s">
        <v>86</v>
      </c>
      <c r="BX56" s="106" t="s">
        <v>80</v>
      </c>
      <c r="CL56" s="106" t="s">
        <v>19</v>
      </c>
    </row>
    <row r="57" spans="2:90" s="4" customFormat="1" ht="16.5" customHeight="1">
      <c r="B57" s="54"/>
      <c r="C57" s="100"/>
      <c r="D57" s="100"/>
      <c r="E57" s="352" t="s">
        <v>87</v>
      </c>
      <c r="F57" s="352"/>
      <c r="G57" s="352"/>
      <c r="H57" s="352"/>
      <c r="I57" s="352"/>
      <c r="J57" s="100"/>
      <c r="K57" s="352" t="s">
        <v>88</v>
      </c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77">
        <f>ROUND(SUM(AG58:AG66),2)</f>
        <v>0</v>
      </c>
      <c r="AH57" s="378"/>
      <c r="AI57" s="378"/>
      <c r="AJ57" s="378"/>
      <c r="AK57" s="378"/>
      <c r="AL57" s="378"/>
      <c r="AM57" s="378"/>
      <c r="AN57" s="379">
        <f t="shared" si="0"/>
        <v>0</v>
      </c>
      <c r="AO57" s="378"/>
      <c r="AP57" s="378"/>
      <c r="AQ57" s="101" t="s">
        <v>85</v>
      </c>
      <c r="AR57" s="56"/>
      <c r="AS57" s="102">
        <f>ROUND(SUM(AS58:AS66),2)</f>
        <v>0</v>
      </c>
      <c r="AT57" s="103">
        <f t="shared" si="1"/>
        <v>0</v>
      </c>
      <c r="AU57" s="104">
        <f>ROUND(SUM(AU58:AU66),5)</f>
        <v>0</v>
      </c>
      <c r="AV57" s="103">
        <f>ROUND(AZ57*L29,2)</f>
        <v>0</v>
      </c>
      <c r="AW57" s="103">
        <f>ROUND(BA57*L30,2)</f>
        <v>0</v>
      </c>
      <c r="AX57" s="103">
        <f>ROUND(BB57*L29,2)</f>
        <v>0</v>
      </c>
      <c r="AY57" s="103">
        <f>ROUND(BC57*L30,2)</f>
        <v>0</v>
      </c>
      <c r="AZ57" s="103">
        <f>ROUND(SUM(AZ58:AZ66),2)</f>
        <v>0</v>
      </c>
      <c r="BA57" s="103">
        <f>ROUND(SUM(BA58:BA66),2)</f>
        <v>0</v>
      </c>
      <c r="BB57" s="103">
        <f>ROUND(SUM(BB58:BB66),2)</f>
        <v>0</v>
      </c>
      <c r="BC57" s="103">
        <f>ROUND(SUM(BC58:BC66),2)</f>
        <v>0</v>
      </c>
      <c r="BD57" s="105">
        <f>ROUND(SUM(BD58:BD66),2)</f>
        <v>0</v>
      </c>
      <c r="BS57" s="106" t="s">
        <v>71</v>
      </c>
      <c r="BT57" s="106" t="s">
        <v>81</v>
      </c>
      <c r="BU57" s="106" t="s">
        <v>73</v>
      </c>
      <c r="BV57" s="106" t="s">
        <v>74</v>
      </c>
      <c r="BW57" s="106" t="s">
        <v>89</v>
      </c>
      <c r="BX57" s="106" t="s">
        <v>80</v>
      </c>
      <c r="CL57" s="106" t="s">
        <v>19</v>
      </c>
    </row>
    <row r="58" spans="1:90" s="4" customFormat="1" ht="16.5" customHeight="1">
      <c r="A58" s="99" t="s">
        <v>82</v>
      </c>
      <c r="B58" s="54"/>
      <c r="C58" s="100"/>
      <c r="D58" s="100"/>
      <c r="E58" s="100"/>
      <c r="F58" s="352" t="s">
        <v>90</v>
      </c>
      <c r="G58" s="352"/>
      <c r="H58" s="352"/>
      <c r="I58" s="352"/>
      <c r="J58" s="352"/>
      <c r="K58" s="100"/>
      <c r="L58" s="352" t="s">
        <v>91</v>
      </c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79">
        <f>'D.1.4.2.1 - Strukturovaná...'!J34</f>
        <v>0</v>
      </c>
      <c r="AH58" s="378"/>
      <c r="AI58" s="378"/>
      <c r="AJ58" s="378"/>
      <c r="AK58" s="378"/>
      <c r="AL58" s="378"/>
      <c r="AM58" s="378"/>
      <c r="AN58" s="379">
        <f t="shared" si="0"/>
        <v>0</v>
      </c>
      <c r="AO58" s="378"/>
      <c r="AP58" s="378"/>
      <c r="AQ58" s="101" t="s">
        <v>85</v>
      </c>
      <c r="AR58" s="56"/>
      <c r="AS58" s="102">
        <v>0</v>
      </c>
      <c r="AT58" s="103">
        <f t="shared" si="1"/>
        <v>0</v>
      </c>
      <c r="AU58" s="104">
        <f>'D.1.4.2.1 - Strukturovaná...'!P111</f>
        <v>0</v>
      </c>
      <c r="AV58" s="103">
        <f>'D.1.4.2.1 - Strukturovaná...'!J37</f>
        <v>0</v>
      </c>
      <c r="AW58" s="103">
        <f>'D.1.4.2.1 - Strukturovaná...'!J38</f>
        <v>0</v>
      </c>
      <c r="AX58" s="103">
        <f>'D.1.4.2.1 - Strukturovaná...'!J39</f>
        <v>0</v>
      </c>
      <c r="AY58" s="103">
        <f>'D.1.4.2.1 - Strukturovaná...'!J40</f>
        <v>0</v>
      </c>
      <c r="AZ58" s="103">
        <f>'D.1.4.2.1 - Strukturovaná...'!F37</f>
        <v>0</v>
      </c>
      <c r="BA58" s="103">
        <f>'D.1.4.2.1 - Strukturovaná...'!F38</f>
        <v>0</v>
      </c>
      <c r="BB58" s="103">
        <f>'D.1.4.2.1 - Strukturovaná...'!F39</f>
        <v>0</v>
      </c>
      <c r="BC58" s="103">
        <f>'D.1.4.2.1 - Strukturovaná...'!F40</f>
        <v>0</v>
      </c>
      <c r="BD58" s="105">
        <f>'D.1.4.2.1 - Strukturovaná...'!F41</f>
        <v>0</v>
      </c>
      <c r="BT58" s="106" t="s">
        <v>92</v>
      </c>
      <c r="BV58" s="106" t="s">
        <v>74</v>
      </c>
      <c r="BW58" s="106" t="s">
        <v>93</v>
      </c>
      <c r="BX58" s="106" t="s">
        <v>89</v>
      </c>
      <c r="CL58" s="106" t="s">
        <v>19</v>
      </c>
    </row>
    <row r="59" spans="1:90" s="4" customFormat="1" ht="23.25" customHeight="1">
      <c r="A59" s="99" t="s">
        <v>82</v>
      </c>
      <c r="B59" s="54"/>
      <c r="C59" s="100"/>
      <c r="D59" s="100"/>
      <c r="E59" s="100"/>
      <c r="F59" s="352" t="s">
        <v>94</v>
      </c>
      <c r="G59" s="352"/>
      <c r="H59" s="352"/>
      <c r="I59" s="352"/>
      <c r="J59" s="352"/>
      <c r="K59" s="100"/>
      <c r="L59" s="352" t="s">
        <v>95</v>
      </c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79">
        <f>'D.1.4.2.2 - Poplachový za...'!J34</f>
        <v>0</v>
      </c>
      <c r="AH59" s="378"/>
      <c r="AI59" s="378"/>
      <c r="AJ59" s="378"/>
      <c r="AK59" s="378"/>
      <c r="AL59" s="378"/>
      <c r="AM59" s="378"/>
      <c r="AN59" s="379">
        <f t="shared" si="0"/>
        <v>0</v>
      </c>
      <c r="AO59" s="378"/>
      <c r="AP59" s="378"/>
      <c r="AQ59" s="101" t="s">
        <v>85</v>
      </c>
      <c r="AR59" s="56"/>
      <c r="AS59" s="102">
        <v>0</v>
      </c>
      <c r="AT59" s="103">
        <f t="shared" si="1"/>
        <v>0</v>
      </c>
      <c r="AU59" s="104">
        <f>'D.1.4.2.2 - Poplachový za...'!P99</f>
        <v>0</v>
      </c>
      <c r="AV59" s="103">
        <f>'D.1.4.2.2 - Poplachový za...'!J37</f>
        <v>0</v>
      </c>
      <c r="AW59" s="103">
        <f>'D.1.4.2.2 - Poplachový za...'!J38</f>
        <v>0</v>
      </c>
      <c r="AX59" s="103">
        <f>'D.1.4.2.2 - Poplachový za...'!J39</f>
        <v>0</v>
      </c>
      <c r="AY59" s="103">
        <f>'D.1.4.2.2 - Poplachový za...'!J40</f>
        <v>0</v>
      </c>
      <c r="AZ59" s="103">
        <f>'D.1.4.2.2 - Poplachový za...'!F37</f>
        <v>0</v>
      </c>
      <c r="BA59" s="103">
        <f>'D.1.4.2.2 - Poplachový za...'!F38</f>
        <v>0</v>
      </c>
      <c r="BB59" s="103">
        <f>'D.1.4.2.2 - Poplachový za...'!F39</f>
        <v>0</v>
      </c>
      <c r="BC59" s="103">
        <f>'D.1.4.2.2 - Poplachový za...'!F40</f>
        <v>0</v>
      </c>
      <c r="BD59" s="105">
        <f>'D.1.4.2.2 - Poplachový za...'!F41</f>
        <v>0</v>
      </c>
      <c r="BT59" s="106" t="s">
        <v>92</v>
      </c>
      <c r="BV59" s="106" t="s">
        <v>74</v>
      </c>
      <c r="BW59" s="106" t="s">
        <v>96</v>
      </c>
      <c r="BX59" s="106" t="s">
        <v>89</v>
      </c>
      <c r="CL59" s="106" t="s">
        <v>19</v>
      </c>
    </row>
    <row r="60" spans="1:90" s="4" customFormat="1" ht="16.5" customHeight="1">
      <c r="A60" s="99" t="s">
        <v>82</v>
      </c>
      <c r="B60" s="54"/>
      <c r="C60" s="100"/>
      <c r="D60" s="100"/>
      <c r="E60" s="100"/>
      <c r="F60" s="352" t="s">
        <v>97</v>
      </c>
      <c r="G60" s="352"/>
      <c r="H60" s="352"/>
      <c r="I60" s="352"/>
      <c r="J60" s="352"/>
      <c r="K60" s="100"/>
      <c r="L60" s="352" t="s">
        <v>98</v>
      </c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79">
        <f>'D.1.4.2.3 - Kamerový systém'!J34</f>
        <v>0</v>
      </c>
      <c r="AH60" s="378"/>
      <c r="AI60" s="378"/>
      <c r="AJ60" s="378"/>
      <c r="AK60" s="378"/>
      <c r="AL60" s="378"/>
      <c r="AM60" s="378"/>
      <c r="AN60" s="379">
        <f t="shared" si="0"/>
        <v>0</v>
      </c>
      <c r="AO60" s="378"/>
      <c r="AP60" s="378"/>
      <c r="AQ60" s="101" t="s">
        <v>85</v>
      </c>
      <c r="AR60" s="56"/>
      <c r="AS60" s="102">
        <v>0</v>
      </c>
      <c r="AT60" s="103">
        <f t="shared" si="1"/>
        <v>0</v>
      </c>
      <c r="AU60" s="104">
        <f>'D.1.4.2.3 - Kamerový systém'!P101</f>
        <v>0</v>
      </c>
      <c r="AV60" s="103">
        <f>'D.1.4.2.3 - Kamerový systém'!J37</f>
        <v>0</v>
      </c>
      <c r="AW60" s="103">
        <f>'D.1.4.2.3 - Kamerový systém'!J38</f>
        <v>0</v>
      </c>
      <c r="AX60" s="103">
        <f>'D.1.4.2.3 - Kamerový systém'!J39</f>
        <v>0</v>
      </c>
      <c r="AY60" s="103">
        <f>'D.1.4.2.3 - Kamerový systém'!J40</f>
        <v>0</v>
      </c>
      <c r="AZ60" s="103">
        <f>'D.1.4.2.3 - Kamerový systém'!F37</f>
        <v>0</v>
      </c>
      <c r="BA60" s="103">
        <f>'D.1.4.2.3 - Kamerový systém'!F38</f>
        <v>0</v>
      </c>
      <c r="BB60" s="103">
        <f>'D.1.4.2.3 - Kamerový systém'!F39</f>
        <v>0</v>
      </c>
      <c r="BC60" s="103">
        <f>'D.1.4.2.3 - Kamerový systém'!F40</f>
        <v>0</v>
      </c>
      <c r="BD60" s="105">
        <f>'D.1.4.2.3 - Kamerový systém'!F41</f>
        <v>0</v>
      </c>
      <c r="BT60" s="106" t="s">
        <v>92</v>
      </c>
      <c r="BV60" s="106" t="s">
        <v>74</v>
      </c>
      <c r="BW60" s="106" t="s">
        <v>99</v>
      </c>
      <c r="BX60" s="106" t="s">
        <v>89</v>
      </c>
      <c r="CL60" s="106" t="s">
        <v>19</v>
      </c>
    </row>
    <row r="61" spans="1:90" s="4" customFormat="1" ht="16.5" customHeight="1">
      <c r="A61" s="99" t="s">
        <v>82</v>
      </c>
      <c r="B61" s="54"/>
      <c r="C61" s="100"/>
      <c r="D61" s="100"/>
      <c r="E61" s="100"/>
      <c r="F61" s="352" t="s">
        <v>100</v>
      </c>
      <c r="G61" s="352"/>
      <c r="H61" s="352"/>
      <c r="I61" s="352"/>
      <c r="J61" s="352"/>
      <c r="K61" s="100"/>
      <c r="L61" s="352" t="s">
        <v>101</v>
      </c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79">
        <f>'D.1.4.2.4 - AV technika'!J34</f>
        <v>0</v>
      </c>
      <c r="AH61" s="378"/>
      <c r="AI61" s="378"/>
      <c r="AJ61" s="378"/>
      <c r="AK61" s="378"/>
      <c r="AL61" s="378"/>
      <c r="AM61" s="378"/>
      <c r="AN61" s="379">
        <f t="shared" si="0"/>
        <v>0</v>
      </c>
      <c r="AO61" s="378"/>
      <c r="AP61" s="378"/>
      <c r="AQ61" s="101" t="s">
        <v>85</v>
      </c>
      <c r="AR61" s="56"/>
      <c r="AS61" s="102">
        <v>0</v>
      </c>
      <c r="AT61" s="103">
        <f t="shared" si="1"/>
        <v>0</v>
      </c>
      <c r="AU61" s="104">
        <f>'D.1.4.2.4 - AV technika'!P97</f>
        <v>0</v>
      </c>
      <c r="AV61" s="103">
        <f>'D.1.4.2.4 - AV technika'!J37</f>
        <v>0</v>
      </c>
      <c r="AW61" s="103">
        <f>'D.1.4.2.4 - AV technika'!J38</f>
        <v>0</v>
      </c>
      <c r="AX61" s="103">
        <f>'D.1.4.2.4 - AV technika'!J39</f>
        <v>0</v>
      </c>
      <c r="AY61" s="103">
        <f>'D.1.4.2.4 - AV technika'!J40</f>
        <v>0</v>
      </c>
      <c r="AZ61" s="103">
        <f>'D.1.4.2.4 - AV technika'!F37</f>
        <v>0</v>
      </c>
      <c r="BA61" s="103">
        <f>'D.1.4.2.4 - AV technika'!F38</f>
        <v>0</v>
      </c>
      <c r="BB61" s="103">
        <f>'D.1.4.2.4 - AV technika'!F39</f>
        <v>0</v>
      </c>
      <c r="BC61" s="103">
        <f>'D.1.4.2.4 - AV technika'!F40</f>
        <v>0</v>
      </c>
      <c r="BD61" s="105">
        <f>'D.1.4.2.4 - AV technika'!F41</f>
        <v>0</v>
      </c>
      <c r="BT61" s="106" t="s">
        <v>92</v>
      </c>
      <c r="BV61" s="106" t="s">
        <v>74</v>
      </c>
      <c r="BW61" s="106" t="s">
        <v>102</v>
      </c>
      <c r="BX61" s="106" t="s">
        <v>89</v>
      </c>
      <c r="CL61" s="106" t="s">
        <v>19</v>
      </c>
    </row>
    <row r="62" spans="1:90" s="4" customFormat="1" ht="16.5" customHeight="1">
      <c r="A62" s="99" t="s">
        <v>82</v>
      </c>
      <c r="B62" s="54"/>
      <c r="C62" s="100"/>
      <c r="D62" s="100"/>
      <c r="E62" s="100"/>
      <c r="F62" s="352" t="s">
        <v>103</v>
      </c>
      <c r="G62" s="352"/>
      <c r="H62" s="352"/>
      <c r="I62" s="352"/>
      <c r="J62" s="352"/>
      <c r="K62" s="100"/>
      <c r="L62" s="352" t="s">
        <v>104</v>
      </c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79">
        <f>'D.1.4.2.5 - EVS a EKV'!J34</f>
        <v>0</v>
      </c>
      <c r="AH62" s="378"/>
      <c r="AI62" s="378"/>
      <c r="AJ62" s="378"/>
      <c r="AK62" s="378"/>
      <c r="AL62" s="378"/>
      <c r="AM62" s="378"/>
      <c r="AN62" s="379">
        <f t="shared" si="0"/>
        <v>0</v>
      </c>
      <c r="AO62" s="378"/>
      <c r="AP62" s="378"/>
      <c r="AQ62" s="101" t="s">
        <v>85</v>
      </c>
      <c r="AR62" s="56"/>
      <c r="AS62" s="102">
        <v>0</v>
      </c>
      <c r="AT62" s="103">
        <f t="shared" si="1"/>
        <v>0</v>
      </c>
      <c r="AU62" s="104">
        <f>'D.1.4.2.5 - EVS a EKV'!P97</f>
        <v>0</v>
      </c>
      <c r="AV62" s="103">
        <f>'D.1.4.2.5 - EVS a EKV'!J37</f>
        <v>0</v>
      </c>
      <c r="AW62" s="103">
        <f>'D.1.4.2.5 - EVS a EKV'!J38</f>
        <v>0</v>
      </c>
      <c r="AX62" s="103">
        <f>'D.1.4.2.5 - EVS a EKV'!J39</f>
        <v>0</v>
      </c>
      <c r="AY62" s="103">
        <f>'D.1.4.2.5 - EVS a EKV'!J40</f>
        <v>0</v>
      </c>
      <c r="AZ62" s="103">
        <f>'D.1.4.2.5 - EVS a EKV'!F37</f>
        <v>0</v>
      </c>
      <c r="BA62" s="103">
        <f>'D.1.4.2.5 - EVS a EKV'!F38</f>
        <v>0</v>
      </c>
      <c r="BB62" s="103">
        <f>'D.1.4.2.5 - EVS a EKV'!F39</f>
        <v>0</v>
      </c>
      <c r="BC62" s="103">
        <f>'D.1.4.2.5 - EVS a EKV'!F40</f>
        <v>0</v>
      </c>
      <c r="BD62" s="105">
        <f>'D.1.4.2.5 - EVS a EKV'!F41</f>
        <v>0</v>
      </c>
      <c r="BT62" s="106" t="s">
        <v>92</v>
      </c>
      <c r="BV62" s="106" t="s">
        <v>74</v>
      </c>
      <c r="BW62" s="106" t="s">
        <v>105</v>
      </c>
      <c r="BX62" s="106" t="s">
        <v>89</v>
      </c>
      <c r="CL62" s="106" t="s">
        <v>19</v>
      </c>
    </row>
    <row r="63" spans="1:90" s="4" customFormat="1" ht="16.5" customHeight="1">
      <c r="A63" s="99" t="s">
        <v>82</v>
      </c>
      <c r="B63" s="54"/>
      <c r="C63" s="100"/>
      <c r="D63" s="100"/>
      <c r="E63" s="100"/>
      <c r="F63" s="352" t="s">
        <v>106</v>
      </c>
      <c r="G63" s="352"/>
      <c r="H63" s="352"/>
      <c r="I63" s="352"/>
      <c r="J63" s="352"/>
      <c r="K63" s="100"/>
      <c r="L63" s="352" t="s">
        <v>107</v>
      </c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79">
        <f>'D.1.4.2.6 - Školní rozhlas'!J34</f>
        <v>0</v>
      </c>
      <c r="AH63" s="378"/>
      <c r="AI63" s="378"/>
      <c r="AJ63" s="378"/>
      <c r="AK63" s="378"/>
      <c r="AL63" s="378"/>
      <c r="AM63" s="378"/>
      <c r="AN63" s="379">
        <f t="shared" si="0"/>
        <v>0</v>
      </c>
      <c r="AO63" s="378"/>
      <c r="AP63" s="378"/>
      <c r="AQ63" s="101" t="s">
        <v>85</v>
      </c>
      <c r="AR63" s="56"/>
      <c r="AS63" s="102">
        <v>0</v>
      </c>
      <c r="AT63" s="103">
        <f t="shared" si="1"/>
        <v>0</v>
      </c>
      <c r="AU63" s="104">
        <f>'D.1.4.2.6 - Školní rozhlas'!P99</f>
        <v>0</v>
      </c>
      <c r="AV63" s="103">
        <f>'D.1.4.2.6 - Školní rozhlas'!J37</f>
        <v>0</v>
      </c>
      <c r="AW63" s="103">
        <f>'D.1.4.2.6 - Školní rozhlas'!J38</f>
        <v>0</v>
      </c>
      <c r="AX63" s="103">
        <f>'D.1.4.2.6 - Školní rozhlas'!J39</f>
        <v>0</v>
      </c>
      <c r="AY63" s="103">
        <f>'D.1.4.2.6 - Školní rozhlas'!J40</f>
        <v>0</v>
      </c>
      <c r="AZ63" s="103">
        <f>'D.1.4.2.6 - Školní rozhlas'!F37</f>
        <v>0</v>
      </c>
      <c r="BA63" s="103">
        <f>'D.1.4.2.6 - Školní rozhlas'!F38</f>
        <v>0</v>
      </c>
      <c r="BB63" s="103">
        <f>'D.1.4.2.6 - Školní rozhlas'!F39</f>
        <v>0</v>
      </c>
      <c r="BC63" s="103">
        <f>'D.1.4.2.6 - Školní rozhlas'!F40</f>
        <v>0</v>
      </c>
      <c r="BD63" s="105">
        <f>'D.1.4.2.6 - Školní rozhlas'!F41</f>
        <v>0</v>
      </c>
      <c r="BT63" s="106" t="s">
        <v>92</v>
      </c>
      <c r="BV63" s="106" t="s">
        <v>74</v>
      </c>
      <c r="BW63" s="106" t="s">
        <v>108</v>
      </c>
      <c r="BX63" s="106" t="s">
        <v>89</v>
      </c>
      <c r="CL63" s="106" t="s">
        <v>19</v>
      </c>
    </row>
    <row r="64" spans="1:90" s="4" customFormat="1" ht="16.5" customHeight="1">
      <c r="A64" s="99" t="s">
        <v>82</v>
      </c>
      <c r="B64" s="54"/>
      <c r="C64" s="100"/>
      <c r="D64" s="100"/>
      <c r="E64" s="100"/>
      <c r="F64" s="352" t="s">
        <v>109</v>
      </c>
      <c r="G64" s="352"/>
      <c r="H64" s="352"/>
      <c r="I64" s="352"/>
      <c r="J64" s="352"/>
      <c r="K64" s="100"/>
      <c r="L64" s="352" t="s">
        <v>110</v>
      </c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79">
        <f>'D.1.4.2.7 - Jednotný čas'!J34</f>
        <v>0</v>
      </c>
      <c r="AH64" s="378"/>
      <c r="AI64" s="378"/>
      <c r="AJ64" s="378"/>
      <c r="AK64" s="378"/>
      <c r="AL64" s="378"/>
      <c r="AM64" s="378"/>
      <c r="AN64" s="379">
        <f t="shared" si="0"/>
        <v>0</v>
      </c>
      <c r="AO64" s="378"/>
      <c r="AP64" s="378"/>
      <c r="AQ64" s="101" t="s">
        <v>85</v>
      </c>
      <c r="AR64" s="56"/>
      <c r="AS64" s="102">
        <v>0</v>
      </c>
      <c r="AT64" s="103">
        <f t="shared" si="1"/>
        <v>0</v>
      </c>
      <c r="AU64" s="104">
        <f>'D.1.4.2.7 - Jednotný čas'!P97</f>
        <v>0</v>
      </c>
      <c r="AV64" s="103">
        <f>'D.1.4.2.7 - Jednotný čas'!J37</f>
        <v>0</v>
      </c>
      <c r="AW64" s="103">
        <f>'D.1.4.2.7 - Jednotný čas'!J38</f>
        <v>0</v>
      </c>
      <c r="AX64" s="103">
        <f>'D.1.4.2.7 - Jednotný čas'!J39</f>
        <v>0</v>
      </c>
      <c r="AY64" s="103">
        <f>'D.1.4.2.7 - Jednotný čas'!J40</f>
        <v>0</v>
      </c>
      <c r="AZ64" s="103">
        <f>'D.1.4.2.7 - Jednotný čas'!F37</f>
        <v>0</v>
      </c>
      <c r="BA64" s="103">
        <f>'D.1.4.2.7 - Jednotný čas'!F38</f>
        <v>0</v>
      </c>
      <c r="BB64" s="103">
        <f>'D.1.4.2.7 - Jednotný čas'!F39</f>
        <v>0</v>
      </c>
      <c r="BC64" s="103">
        <f>'D.1.4.2.7 - Jednotný čas'!F40</f>
        <v>0</v>
      </c>
      <c r="BD64" s="105">
        <f>'D.1.4.2.7 - Jednotný čas'!F41</f>
        <v>0</v>
      </c>
      <c r="BT64" s="106" t="s">
        <v>92</v>
      </c>
      <c r="BV64" s="106" t="s">
        <v>74</v>
      </c>
      <c r="BW64" s="106" t="s">
        <v>111</v>
      </c>
      <c r="BX64" s="106" t="s">
        <v>89</v>
      </c>
      <c r="CL64" s="106" t="s">
        <v>19</v>
      </c>
    </row>
    <row r="65" spans="1:90" s="4" customFormat="1" ht="16.5" customHeight="1">
      <c r="A65" s="99" t="s">
        <v>82</v>
      </c>
      <c r="B65" s="54"/>
      <c r="C65" s="100"/>
      <c r="D65" s="100"/>
      <c r="E65" s="100"/>
      <c r="F65" s="352" t="s">
        <v>112</v>
      </c>
      <c r="G65" s="352"/>
      <c r="H65" s="352"/>
      <c r="I65" s="352"/>
      <c r="J65" s="352"/>
      <c r="K65" s="100"/>
      <c r="L65" s="352" t="s">
        <v>113</v>
      </c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79">
        <f>'D.1.4.2.8 - Měření a regu...'!J34</f>
        <v>0</v>
      </c>
      <c r="AH65" s="378"/>
      <c r="AI65" s="378"/>
      <c r="AJ65" s="378"/>
      <c r="AK65" s="378"/>
      <c r="AL65" s="378"/>
      <c r="AM65" s="378"/>
      <c r="AN65" s="379">
        <f t="shared" si="0"/>
        <v>0</v>
      </c>
      <c r="AO65" s="378"/>
      <c r="AP65" s="378"/>
      <c r="AQ65" s="101" t="s">
        <v>85</v>
      </c>
      <c r="AR65" s="56"/>
      <c r="AS65" s="102">
        <v>0</v>
      </c>
      <c r="AT65" s="103">
        <f t="shared" si="1"/>
        <v>0</v>
      </c>
      <c r="AU65" s="104">
        <f>'D.1.4.2.8 - Měření a regu...'!P98</f>
        <v>0</v>
      </c>
      <c r="AV65" s="103">
        <f>'D.1.4.2.8 - Měření a regu...'!J37</f>
        <v>0</v>
      </c>
      <c r="AW65" s="103">
        <f>'D.1.4.2.8 - Měření a regu...'!J38</f>
        <v>0</v>
      </c>
      <c r="AX65" s="103">
        <f>'D.1.4.2.8 - Měření a regu...'!J39</f>
        <v>0</v>
      </c>
      <c r="AY65" s="103">
        <f>'D.1.4.2.8 - Měření a regu...'!J40</f>
        <v>0</v>
      </c>
      <c r="AZ65" s="103">
        <f>'D.1.4.2.8 - Měření a regu...'!F37</f>
        <v>0</v>
      </c>
      <c r="BA65" s="103">
        <f>'D.1.4.2.8 - Měření a regu...'!F38</f>
        <v>0</v>
      </c>
      <c r="BB65" s="103">
        <f>'D.1.4.2.8 - Měření a regu...'!F39</f>
        <v>0</v>
      </c>
      <c r="BC65" s="103">
        <f>'D.1.4.2.8 - Měření a regu...'!F40</f>
        <v>0</v>
      </c>
      <c r="BD65" s="105">
        <f>'D.1.4.2.8 - Měření a regu...'!F41</f>
        <v>0</v>
      </c>
      <c r="BT65" s="106" t="s">
        <v>92</v>
      </c>
      <c r="BV65" s="106" t="s">
        <v>74</v>
      </c>
      <c r="BW65" s="106" t="s">
        <v>114</v>
      </c>
      <c r="BX65" s="106" t="s">
        <v>89</v>
      </c>
      <c r="CL65" s="106" t="s">
        <v>19</v>
      </c>
    </row>
    <row r="66" spans="1:90" s="4" customFormat="1" ht="23.25" customHeight="1">
      <c r="A66" s="99" t="s">
        <v>82</v>
      </c>
      <c r="B66" s="54"/>
      <c r="C66" s="100"/>
      <c r="D66" s="100"/>
      <c r="E66" s="100"/>
      <c r="F66" s="352" t="s">
        <v>115</v>
      </c>
      <c r="G66" s="352"/>
      <c r="H66" s="352"/>
      <c r="I66" s="352"/>
      <c r="J66" s="352"/>
      <c r="K66" s="100"/>
      <c r="L66" s="352" t="s">
        <v>116</v>
      </c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79">
        <f>'D.1.4.2.9 - Kabelové tras...'!J34</f>
        <v>0</v>
      </c>
      <c r="AH66" s="378"/>
      <c r="AI66" s="378"/>
      <c r="AJ66" s="378"/>
      <c r="AK66" s="378"/>
      <c r="AL66" s="378"/>
      <c r="AM66" s="378"/>
      <c r="AN66" s="379">
        <f t="shared" si="0"/>
        <v>0</v>
      </c>
      <c r="AO66" s="378"/>
      <c r="AP66" s="378"/>
      <c r="AQ66" s="101" t="s">
        <v>85</v>
      </c>
      <c r="AR66" s="56"/>
      <c r="AS66" s="102">
        <v>0</v>
      </c>
      <c r="AT66" s="103">
        <f t="shared" si="1"/>
        <v>0</v>
      </c>
      <c r="AU66" s="104">
        <f>'D.1.4.2.9 - Kabelové tras...'!P101</f>
        <v>0</v>
      </c>
      <c r="AV66" s="103">
        <f>'D.1.4.2.9 - Kabelové tras...'!J37</f>
        <v>0</v>
      </c>
      <c r="AW66" s="103">
        <f>'D.1.4.2.9 - Kabelové tras...'!J38</f>
        <v>0</v>
      </c>
      <c r="AX66" s="103">
        <f>'D.1.4.2.9 - Kabelové tras...'!J39</f>
        <v>0</v>
      </c>
      <c r="AY66" s="103">
        <f>'D.1.4.2.9 - Kabelové tras...'!J40</f>
        <v>0</v>
      </c>
      <c r="AZ66" s="103">
        <f>'D.1.4.2.9 - Kabelové tras...'!F37</f>
        <v>0</v>
      </c>
      <c r="BA66" s="103">
        <f>'D.1.4.2.9 - Kabelové tras...'!F38</f>
        <v>0</v>
      </c>
      <c r="BB66" s="103">
        <f>'D.1.4.2.9 - Kabelové tras...'!F39</f>
        <v>0</v>
      </c>
      <c r="BC66" s="103">
        <f>'D.1.4.2.9 - Kabelové tras...'!F40</f>
        <v>0</v>
      </c>
      <c r="BD66" s="105">
        <f>'D.1.4.2.9 - Kabelové tras...'!F41</f>
        <v>0</v>
      </c>
      <c r="BT66" s="106" t="s">
        <v>92</v>
      </c>
      <c r="BV66" s="106" t="s">
        <v>74</v>
      </c>
      <c r="BW66" s="106" t="s">
        <v>117</v>
      </c>
      <c r="BX66" s="106" t="s">
        <v>89</v>
      </c>
      <c r="CL66" s="106" t="s">
        <v>19</v>
      </c>
    </row>
    <row r="67" spans="2:91" s="7" customFormat="1" ht="16.5" customHeight="1">
      <c r="B67" s="89"/>
      <c r="C67" s="90"/>
      <c r="D67" s="351" t="s">
        <v>118</v>
      </c>
      <c r="E67" s="351"/>
      <c r="F67" s="351"/>
      <c r="G67" s="351"/>
      <c r="H67" s="351"/>
      <c r="I67" s="91"/>
      <c r="J67" s="351" t="s">
        <v>119</v>
      </c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81">
        <f>ROUND(SUM(AG68:AG71),2)</f>
        <v>0</v>
      </c>
      <c r="AH67" s="382"/>
      <c r="AI67" s="382"/>
      <c r="AJ67" s="382"/>
      <c r="AK67" s="382"/>
      <c r="AL67" s="382"/>
      <c r="AM67" s="382"/>
      <c r="AN67" s="386">
        <f t="shared" si="0"/>
        <v>0</v>
      </c>
      <c r="AO67" s="382"/>
      <c r="AP67" s="382"/>
      <c r="AQ67" s="92" t="s">
        <v>78</v>
      </c>
      <c r="AR67" s="93"/>
      <c r="AS67" s="94">
        <f>ROUND(SUM(AS68:AS71),2)</f>
        <v>0</v>
      </c>
      <c r="AT67" s="95">
        <f t="shared" si="1"/>
        <v>0</v>
      </c>
      <c r="AU67" s="96">
        <f>ROUND(SUM(AU68:AU71),5)</f>
        <v>0</v>
      </c>
      <c r="AV67" s="95">
        <f>ROUND(AZ67*L29,2)</f>
        <v>0</v>
      </c>
      <c r="AW67" s="95">
        <f>ROUND(BA67*L30,2)</f>
        <v>0</v>
      </c>
      <c r="AX67" s="95">
        <f>ROUND(BB67*L29,2)</f>
        <v>0</v>
      </c>
      <c r="AY67" s="95">
        <f>ROUND(BC67*L30,2)</f>
        <v>0</v>
      </c>
      <c r="AZ67" s="95">
        <f>ROUND(SUM(AZ68:AZ71),2)</f>
        <v>0</v>
      </c>
      <c r="BA67" s="95">
        <f>ROUND(SUM(BA68:BA71),2)</f>
        <v>0</v>
      </c>
      <c r="BB67" s="95">
        <f>ROUND(SUM(BB68:BB71),2)</f>
        <v>0</v>
      </c>
      <c r="BC67" s="95">
        <f>ROUND(SUM(BC68:BC71),2)</f>
        <v>0</v>
      </c>
      <c r="BD67" s="97">
        <f>ROUND(SUM(BD68:BD71),2)</f>
        <v>0</v>
      </c>
      <c r="BS67" s="98" t="s">
        <v>71</v>
      </c>
      <c r="BT67" s="98" t="s">
        <v>79</v>
      </c>
      <c r="BU67" s="98" t="s">
        <v>73</v>
      </c>
      <c r="BV67" s="98" t="s">
        <v>74</v>
      </c>
      <c r="BW67" s="98" t="s">
        <v>120</v>
      </c>
      <c r="BX67" s="98" t="s">
        <v>5</v>
      </c>
      <c r="CL67" s="98" t="s">
        <v>19</v>
      </c>
      <c r="CM67" s="98" t="s">
        <v>81</v>
      </c>
    </row>
    <row r="68" spans="1:90" s="4" customFormat="1" ht="16.5" customHeight="1">
      <c r="A68" s="99" t="s">
        <v>82</v>
      </c>
      <c r="B68" s="54"/>
      <c r="C68" s="100"/>
      <c r="D68" s="100"/>
      <c r="E68" s="352" t="s">
        <v>121</v>
      </c>
      <c r="F68" s="352"/>
      <c r="G68" s="352"/>
      <c r="H68" s="352"/>
      <c r="I68" s="352"/>
      <c r="J68" s="100"/>
      <c r="K68" s="352" t="s">
        <v>122</v>
      </c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2"/>
      <c r="W68" s="352"/>
      <c r="X68" s="352"/>
      <c r="Y68" s="352"/>
      <c r="Z68" s="352"/>
      <c r="AA68" s="352"/>
      <c r="AB68" s="352"/>
      <c r="AC68" s="352"/>
      <c r="AD68" s="352"/>
      <c r="AE68" s="352"/>
      <c r="AF68" s="352"/>
      <c r="AG68" s="379">
        <f>'D.2.1 - Pavilon UV13Z-0'!J32</f>
        <v>0</v>
      </c>
      <c r="AH68" s="378"/>
      <c r="AI68" s="378"/>
      <c r="AJ68" s="378"/>
      <c r="AK68" s="378"/>
      <c r="AL68" s="378"/>
      <c r="AM68" s="378"/>
      <c r="AN68" s="379">
        <f t="shared" si="0"/>
        <v>0</v>
      </c>
      <c r="AO68" s="378"/>
      <c r="AP68" s="378"/>
      <c r="AQ68" s="101" t="s">
        <v>85</v>
      </c>
      <c r="AR68" s="56"/>
      <c r="AS68" s="102">
        <v>0</v>
      </c>
      <c r="AT68" s="103">
        <f t="shared" si="1"/>
        <v>0</v>
      </c>
      <c r="AU68" s="104">
        <f>'D.2.1 - Pavilon UV13Z-0'!P96</f>
        <v>0</v>
      </c>
      <c r="AV68" s="103">
        <f>'D.2.1 - Pavilon UV13Z-0'!J35</f>
        <v>0</v>
      </c>
      <c r="AW68" s="103">
        <f>'D.2.1 - Pavilon UV13Z-0'!J36</f>
        <v>0</v>
      </c>
      <c r="AX68" s="103">
        <f>'D.2.1 - Pavilon UV13Z-0'!J37</f>
        <v>0</v>
      </c>
      <c r="AY68" s="103">
        <f>'D.2.1 - Pavilon UV13Z-0'!J38</f>
        <v>0</v>
      </c>
      <c r="AZ68" s="103">
        <f>'D.2.1 - Pavilon UV13Z-0'!F35</f>
        <v>0</v>
      </c>
      <c r="BA68" s="103">
        <f>'D.2.1 - Pavilon UV13Z-0'!F36</f>
        <v>0</v>
      </c>
      <c r="BB68" s="103">
        <f>'D.2.1 - Pavilon UV13Z-0'!F37</f>
        <v>0</v>
      </c>
      <c r="BC68" s="103">
        <f>'D.2.1 - Pavilon UV13Z-0'!F38</f>
        <v>0</v>
      </c>
      <c r="BD68" s="105">
        <f>'D.2.1 - Pavilon UV13Z-0'!F39</f>
        <v>0</v>
      </c>
      <c r="BT68" s="106" t="s">
        <v>81</v>
      </c>
      <c r="BV68" s="106" t="s">
        <v>74</v>
      </c>
      <c r="BW68" s="106" t="s">
        <v>123</v>
      </c>
      <c r="BX68" s="106" t="s">
        <v>120</v>
      </c>
      <c r="CL68" s="106" t="s">
        <v>19</v>
      </c>
    </row>
    <row r="69" spans="1:90" s="4" customFormat="1" ht="16.5" customHeight="1">
      <c r="A69" s="99" t="s">
        <v>82</v>
      </c>
      <c r="B69" s="54"/>
      <c r="C69" s="100"/>
      <c r="D69" s="100"/>
      <c r="E69" s="352" t="s">
        <v>124</v>
      </c>
      <c r="F69" s="352"/>
      <c r="G69" s="352"/>
      <c r="H69" s="352"/>
      <c r="I69" s="352"/>
      <c r="J69" s="100"/>
      <c r="K69" s="352" t="s">
        <v>125</v>
      </c>
      <c r="L69" s="352"/>
      <c r="M69" s="352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352"/>
      <c r="AA69" s="352"/>
      <c r="AB69" s="352"/>
      <c r="AC69" s="352"/>
      <c r="AD69" s="352"/>
      <c r="AE69" s="352"/>
      <c r="AF69" s="352"/>
      <c r="AG69" s="379">
        <f>'D.2.2 - Pavilon K2VZ-A'!J32</f>
        <v>0</v>
      </c>
      <c r="AH69" s="378"/>
      <c r="AI69" s="378"/>
      <c r="AJ69" s="378"/>
      <c r="AK69" s="378"/>
      <c r="AL69" s="378"/>
      <c r="AM69" s="378"/>
      <c r="AN69" s="379">
        <f t="shared" si="0"/>
        <v>0</v>
      </c>
      <c r="AO69" s="378"/>
      <c r="AP69" s="378"/>
      <c r="AQ69" s="101" t="s">
        <v>85</v>
      </c>
      <c r="AR69" s="56"/>
      <c r="AS69" s="102">
        <v>0</v>
      </c>
      <c r="AT69" s="103">
        <f t="shared" si="1"/>
        <v>0</v>
      </c>
      <c r="AU69" s="104">
        <f>'D.2.2 - Pavilon K2VZ-A'!P95</f>
        <v>0</v>
      </c>
      <c r="AV69" s="103">
        <f>'D.2.2 - Pavilon K2VZ-A'!J35</f>
        <v>0</v>
      </c>
      <c r="AW69" s="103">
        <f>'D.2.2 - Pavilon K2VZ-A'!J36</f>
        <v>0</v>
      </c>
      <c r="AX69" s="103">
        <f>'D.2.2 - Pavilon K2VZ-A'!J37</f>
        <v>0</v>
      </c>
      <c r="AY69" s="103">
        <f>'D.2.2 - Pavilon K2VZ-A'!J38</f>
        <v>0</v>
      </c>
      <c r="AZ69" s="103">
        <f>'D.2.2 - Pavilon K2VZ-A'!F35</f>
        <v>0</v>
      </c>
      <c r="BA69" s="103">
        <f>'D.2.2 - Pavilon K2VZ-A'!F36</f>
        <v>0</v>
      </c>
      <c r="BB69" s="103">
        <f>'D.2.2 - Pavilon K2VZ-A'!F37</f>
        <v>0</v>
      </c>
      <c r="BC69" s="103">
        <f>'D.2.2 - Pavilon K2VZ-A'!F38</f>
        <v>0</v>
      </c>
      <c r="BD69" s="105">
        <f>'D.2.2 - Pavilon K2VZ-A'!F39</f>
        <v>0</v>
      </c>
      <c r="BT69" s="106" t="s">
        <v>81</v>
      </c>
      <c r="BV69" s="106" t="s">
        <v>74</v>
      </c>
      <c r="BW69" s="106" t="s">
        <v>126</v>
      </c>
      <c r="BX69" s="106" t="s">
        <v>120</v>
      </c>
      <c r="CL69" s="106" t="s">
        <v>19</v>
      </c>
    </row>
    <row r="70" spans="1:90" s="4" customFormat="1" ht="16.5" customHeight="1">
      <c r="A70" s="99" t="s">
        <v>82</v>
      </c>
      <c r="B70" s="54"/>
      <c r="C70" s="100"/>
      <c r="D70" s="100"/>
      <c r="E70" s="352" t="s">
        <v>127</v>
      </c>
      <c r="F70" s="352"/>
      <c r="G70" s="352"/>
      <c r="H70" s="352"/>
      <c r="I70" s="352"/>
      <c r="J70" s="100"/>
      <c r="K70" s="352" t="s">
        <v>128</v>
      </c>
      <c r="L70" s="352"/>
      <c r="M70" s="352"/>
      <c r="N70" s="352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  <c r="AA70" s="352"/>
      <c r="AB70" s="352"/>
      <c r="AC70" s="352"/>
      <c r="AD70" s="352"/>
      <c r="AE70" s="352"/>
      <c r="AF70" s="352"/>
      <c r="AG70" s="379">
        <f>'D.2.3 - Pavilon K4V-A'!J32</f>
        <v>0</v>
      </c>
      <c r="AH70" s="378"/>
      <c r="AI70" s="378"/>
      <c r="AJ70" s="378"/>
      <c r="AK70" s="378"/>
      <c r="AL70" s="378"/>
      <c r="AM70" s="378"/>
      <c r="AN70" s="379">
        <f t="shared" si="0"/>
        <v>0</v>
      </c>
      <c r="AO70" s="378"/>
      <c r="AP70" s="378"/>
      <c r="AQ70" s="101" t="s">
        <v>85</v>
      </c>
      <c r="AR70" s="56"/>
      <c r="AS70" s="102">
        <v>0</v>
      </c>
      <c r="AT70" s="103">
        <f t="shared" si="1"/>
        <v>0</v>
      </c>
      <c r="AU70" s="104">
        <f>'D.2.3 - Pavilon K4V-A'!P95</f>
        <v>0</v>
      </c>
      <c r="AV70" s="103">
        <f>'D.2.3 - Pavilon K4V-A'!J35</f>
        <v>0</v>
      </c>
      <c r="AW70" s="103">
        <f>'D.2.3 - Pavilon K4V-A'!J36</f>
        <v>0</v>
      </c>
      <c r="AX70" s="103">
        <f>'D.2.3 - Pavilon K4V-A'!J37</f>
        <v>0</v>
      </c>
      <c r="AY70" s="103">
        <f>'D.2.3 - Pavilon K4V-A'!J38</f>
        <v>0</v>
      </c>
      <c r="AZ70" s="103">
        <f>'D.2.3 - Pavilon K4V-A'!F35</f>
        <v>0</v>
      </c>
      <c r="BA70" s="103">
        <f>'D.2.3 - Pavilon K4V-A'!F36</f>
        <v>0</v>
      </c>
      <c r="BB70" s="103">
        <f>'D.2.3 - Pavilon K4V-A'!F37</f>
        <v>0</v>
      </c>
      <c r="BC70" s="103">
        <f>'D.2.3 - Pavilon K4V-A'!F38</f>
        <v>0</v>
      </c>
      <c r="BD70" s="105">
        <f>'D.2.3 - Pavilon K4V-A'!F39</f>
        <v>0</v>
      </c>
      <c r="BT70" s="106" t="s">
        <v>81</v>
      </c>
      <c r="BV70" s="106" t="s">
        <v>74</v>
      </c>
      <c r="BW70" s="106" t="s">
        <v>129</v>
      </c>
      <c r="BX70" s="106" t="s">
        <v>120</v>
      </c>
      <c r="CL70" s="106" t="s">
        <v>19</v>
      </c>
    </row>
    <row r="71" spans="1:90" s="4" customFormat="1" ht="16.5" customHeight="1">
      <c r="A71" s="99" t="s">
        <v>82</v>
      </c>
      <c r="B71" s="54"/>
      <c r="C71" s="100"/>
      <c r="D71" s="100"/>
      <c r="E71" s="352" t="s">
        <v>130</v>
      </c>
      <c r="F71" s="352"/>
      <c r="G71" s="352"/>
      <c r="H71" s="352"/>
      <c r="I71" s="352"/>
      <c r="J71" s="100"/>
      <c r="K71" s="352" t="s">
        <v>131</v>
      </c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79">
        <f>'D.2.4 - Pavilon K1V-A'!J32</f>
        <v>0</v>
      </c>
      <c r="AH71" s="378"/>
      <c r="AI71" s="378"/>
      <c r="AJ71" s="378"/>
      <c r="AK71" s="378"/>
      <c r="AL71" s="378"/>
      <c r="AM71" s="378"/>
      <c r="AN71" s="379">
        <f t="shared" si="0"/>
        <v>0</v>
      </c>
      <c r="AO71" s="378"/>
      <c r="AP71" s="378"/>
      <c r="AQ71" s="101" t="s">
        <v>85</v>
      </c>
      <c r="AR71" s="56"/>
      <c r="AS71" s="102">
        <v>0</v>
      </c>
      <c r="AT71" s="103">
        <f t="shared" si="1"/>
        <v>0</v>
      </c>
      <c r="AU71" s="104">
        <f>'D.2.4 - Pavilon K1V-A'!P95</f>
        <v>0</v>
      </c>
      <c r="AV71" s="103">
        <f>'D.2.4 - Pavilon K1V-A'!J35</f>
        <v>0</v>
      </c>
      <c r="AW71" s="103">
        <f>'D.2.4 - Pavilon K1V-A'!J36</f>
        <v>0</v>
      </c>
      <c r="AX71" s="103">
        <f>'D.2.4 - Pavilon K1V-A'!J37</f>
        <v>0</v>
      </c>
      <c r="AY71" s="103">
        <f>'D.2.4 - Pavilon K1V-A'!J38</f>
        <v>0</v>
      </c>
      <c r="AZ71" s="103">
        <f>'D.2.4 - Pavilon K1V-A'!F35</f>
        <v>0</v>
      </c>
      <c r="BA71" s="103">
        <f>'D.2.4 - Pavilon K1V-A'!F36</f>
        <v>0</v>
      </c>
      <c r="BB71" s="103">
        <f>'D.2.4 - Pavilon K1V-A'!F37</f>
        <v>0</v>
      </c>
      <c r="BC71" s="103">
        <f>'D.2.4 - Pavilon K1V-A'!F38</f>
        <v>0</v>
      </c>
      <c r="BD71" s="105">
        <f>'D.2.4 - Pavilon K1V-A'!F39</f>
        <v>0</v>
      </c>
      <c r="BT71" s="106" t="s">
        <v>81</v>
      </c>
      <c r="BV71" s="106" t="s">
        <v>74</v>
      </c>
      <c r="BW71" s="106" t="s">
        <v>132</v>
      </c>
      <c r="BX71" s="106" t="s">
        <v>120</v>
      </c>
      <c r="CL71" s="106" t="s">
        <v>19</v>
      </c>
    </row>
    <row r="72" spans="1:91" s="7" customFormat="1" ht="16.5" customHeight="1">
      <c r="A72" s="99" t="s">
        <v>82</v>
      </c>
      <c r="B72" s="89"/>
      <c r="C72" s="90"/>
      <c r="D72" s="351" t="s">
        <v>133</v>
      </c>
      <c r="E72" s="351"/>
      <c r="F72" s="351"/>
      <c r="G72" s="351"/>
      <c r="H72" s="351"/>
      <c r="I72" s="91"/>
      <c r="J72" s="351" t="s">
        <v>134</v>
      </c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86">
        <f>'VON - Vedlejší a ostatní ...'!J30</f>
        <v>500000</v>
      </c>
      <c r="AH72" s="382"/>
      <c r="AI72" s="382"/>
      <c r="AJ72" s="382"/>
      <c r="AK72" s="382"/>
      <c r="AL72" s="382"/>
      <c r="AM72" s="382"/>
      <c r="AN72" s="386">
        <f t="shared" si="0"/>
        <v>605000</v>
      </c>
      <c r="AO72" s="382"/>
      <c r="AP72" s="382"/>
      <c r="AQ72" s="92" t="s">
        <v>133</v>
      </c>
      <c r="AR72" s="93"/>
      <c r="AS72" s="107">
        <v>0</v>
      </c>
      <c r="AT72" s="108">
        <f t="shared" si="1"/>
        <v>105000</v>
      </c>
      <c r="AU72" s="109">
        <f>'VON - Vedlejší a ostatní ...'!P80</f>
        <v>0</v>
      </c>
      <c r="AV72" s="108">
        <f>'VON - Vedlejší a ostatní ...'!J33</f>
        <v>105000</v>
      </c>
      <c r="AW72" s="108">
        <f>'VON - Vedlejší a ostatní ...'!J34</f>
        <v>0</v>
      </c>
      <c r="AX72" s="108">
        <f>'VON - Vedlejší a ostatní ...'!J35</f>
        <v>0</v>
      </c>
      <c r="AY72" s="108">
        <f>'VON - Vedlejší a ostatní ...'!J36</f>
        <v>0</v>
      </c>
      <c r="AZ72" s="108">
        <f>'VON - Vedlejší a ostatní ...'!F33</f>
        <v>500000</v>
      </c>
      <c r="BA72" s="108">
        <f>'VON - Vedlejší a ostatní ...'!F34</f>
        <v>0</v>
      </c>
      <c r="BB72" s="108">
        <f>'VON - Vedlejší a ostatní ...'!F35</f>
        <v>0</v>
      </c>
      <c r="BC72" s="108">
        <f>'VON - Vedlejší a ostatní ...'!F36</f>
        <v>0</v>
      </c>
      <c r="BD72" s="110">
        <f>'VON - Vedlejší a ostatní ...'!F37</f>
        <v>0</v>
      </c>
      <c r="BT72" s="98" t="s">
        <v>79</v>
      </c>
      <c r="BV72" s="98" t="s">
        <v>74</v>
      </c>
      <c r="BW72" s="98" t="s">
        <v>135</v>
      </c>
      <c r="BX72" s="98" t="s">
        <v>5</v>
      </c>
      <c r="CL72" s="98" t="s">
        <v>19</v>
      </c>
      <c r="CM72" s="98" t="s">
        <v>81</v>
      </c>
    </row>
    <row r="73" spans="1:57" s="2" customFormat="1" ht="30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42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s="2" customFormat="1" ht="6.95" customHeight="1">
      <c r="A74" s="37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42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</sheetData>
  <sheetProtection algorithmName="SHA-512" hashValue="Fu0d/KQEVxrmILmPYlY6FNsASIGt+Su4+I/89+x1aELTidznMv2Z8bNwCBTHf86RSN9/U87hbnzERL1GHROpYw==" saltValue="YxhVnMKNvl1zrCnBq77ityGmjNp+3nStSUxhbt8HWT8sU0XkA76XrjNzYCo06aFRZ0KhonyxBAyoPYy4NE3Jrg==" spinCount="100000" sheet="1" objects="1" scenarios="1" formatColumns="0" formatRows="0"/>
  <mergeCells count="110"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54:AP5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L33:P33"/>
    <mergeCell ref="AK33:AO33"/>
    <mergeCell ref="W33:AE33"/>
    <mergeCell ref="AK35:AO35"/>
    <mergeCell ref="X35:AB35"/>
    <mergeCell ref="AR2:BE2"/>
    <mergeCell ref="AG57:AM57"/>
    <mergeCell ref="AG63:AM63"/>
    <mergeCell ref="AG62:AM62"/>
    <mergeCell ref="AG52:AM52"/>
    <mergeCell ref="AG61:AM61"/>
    <mergeCell ref="AG60:AM60"/>
    <mergeCell ref="AG55:AM55"/>
    <mergeCell ref="AG56:AM56"/>
    <mergeCell ref="AG59:AM59"/>
    <mergeCell ref="AG58:AM58"/>
    <mergeCell ref="AM50:AP50"/>
    <mergeCell ref="AM49:AP49"/>
    <mergeCell ref="AM47:AN47"/>
    <mergeCell ref="AN59:AP59"/>
    <mergeCell ref="AN57:AP57"/>
    <mergeCell ref="AN58:AP58"/>
    <mergeCell ref="AN61:AP61"/>
    <mergeCell ref="AN62:AP6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E69:I69"/>
    <mergeCell ref="K69:AF69"/>
    <mergeCell ref="E70:I70"/>
    <mergeCell ref="K70:AF70"/>
    <mergeCell ref="E71:I71"/>
    <mergeCell ref="K71:AF71"/>
    <mergeCell ref="D72:H72"/>
    <mergeCell ref="J72:AF72"/>
    <mergeCell ref="AG54:AM54"/>
    <mergeCell ref="AG64:AM64"/>
    <mergeCell ref="L45:AO45"/>
    <mergeCell ref="L64:AF64"/>
    <mergeCell ref="F65:J65"/>
    <mergeCell ref="L65:AF65"/>
    <mergeCell ref="F66:J66"/>
    <mergeCell ref="L66:AF66"/>
    <mergeCell ref="D67:H67"/>
    <mergeCell ref="J67:AF67"/>
    <mergeCell ref="E68:I68"/>
    <mergeCell ref="K68:AF68"/>
    <mergeCell ref="AN55:AP55"/>
    <mergeCell ref="AN52:AP52"/>
    <mergeCell ref="AN56:AP56"/>
    <mergeCell ref="AN63:AP63"/>
    <mergeCell ref="AN64:AP64"/>
    <mergeCell ref="AN60:AP60"/>
    <mergeCell ref="C52:G52"/>
    <mergeCell ref="D55:H55"/>
    <mergeCell ref="E57:I57"/>
    <mergeCell ref="E56:I56"/>
    <mergeCell ref="F64:J64"/>
    <mergeCell ref="F63:J63"/>
    <mergeCell ref="F62:J62"/>
    <mergeCell ref="F58:J58"/>
    <mergeCell ref="F61:J61"/>
    <mergeCell ref="F60:J60"/>
    <mergeCell ref="F59:J59"/>
    <mergeCell ref="I52:AF52"/>
    <mergeCell ref="J55:AF55"/>
    <mergeCell ref="K57:AF57"/>
    <mergeCell ref="K56:AF56"/>
    <mergeCell ref="L59:AF59"/>
    <mergeCell ref="L60:AF60"/>
    <mergeCell ref="L61:AF61"/>
    <mergeCell ref="L62:AF62"/>
    <mergeCell ref="L63:AF63"/>
    <mergeCell ref="L58:AF58"/>
  </mergeCells>
  <hyperlinks>
    <hyperlink ref="A56" location="'D.1.4.1 - Silnoproudá ele...'!C2" display="/"/>
    <hyperlink ref="A58" location="'D.1.4.2.1 - Strukturovaná...'!C2" display="/"/>
    <hyperlink ref="A59" location="'D.1.4.2.2 - Poplachový za...'!C2" display="/"/>
    <hyperlink ref="A60" location="'D.1.4.2.3 - Kamerový systém'!C2" display="/"/>
    <hyperlink ref="A61" location="'D.1.4.2.4 - AV technika'!C2" display="/"/>
    <hyperlink ref="A62" location="'D.1.4.2.5 - EVS a EKV'!C2" display="/"/>
    <hyperlink ref="A63" location="'D.1.4.2.6 - Školní rozhlas'!C2" display="/"/>
    <hyperlink ref="A64" location="'D.1.4.2.7 - Jednotný čas'!C2" display="/"/>
    <hyperlink ref="A65" location="'D.1.4.2.8 - Měření a regu...'!C2" display="/"/>
    <hyperlink ref="A66" location="'D.1.4.2.9 - Kabelové tras...'!C2" display="/"/>
    <hyperlink ref="A68" location="'D.2.1 - Pavilon UV13Z-0'!C2" display="/"/>
    <hyperlink ref="A69" location="'D.2.2 - Pavilon K2VZ-A'!C2" display="/"/>
    <hyperlink ref="A70" location="'D.2.3 - Pavilon K4V-A'!C2" display="/"/>
    <hyperlink ref="A71" location="'D.2.4 - Pavilon K1V-A'!C2" display="/"/>
    <hyperlink ref="A72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20" t="s">
        <v>114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4" t="str">
        <f>'Rekapitulace stavby'!K6</f>
        <v>ZŠ Opava, Šrámkova 4 - zařízení silnoproudé a slaboproudé elektrotechniky a stavební úpravy</v>
      </c>
      <c r="F7" s="395"/>
      <c r="G7" s="395"/>
      <c r="H7" s="395"/>
      <c r="L7" s="23"/>
    </row>
    <row r="8" spans="2:12" ht="12.75">
      <c r="B8" s="23"/>
      <c r="D8" s="115" t="s">
        <v>137</v>
      </c>
      <c r="L8" s="23"/>
    </row>
    <row r="9" spans="2:12" s="1" customFormat="1" ht="16.5" customHeight="1">
      <c r="B9" s="23"/>
      <c r="E9" s="394" t="s">
        <v>138</v>
      </c>
      <c r="F9" s="376"/>
      <c r="G9" s="376"/>
      <c r="H9" s="376"/>
      <c r="L9" s="23"/>
    </row>
    <row r="10" spans="2:12" s="1" customFormat="1" ht="12" customHeight="1">
      <c r="B10" s="23"/>
      <c r="D10" s="115" t="s">
        <v>139</v>
      </c>
      <c r="L10" s="23"/>
    </row>
    <row r="11" spans="1:31" s="2" customFormat="1" ht="16.5" customHeight="1">
      <c r="A11" s="37"/>
      <c r="B11" s="42"/>
      <c r="C11" s="37"/>
      <c r="D11" s="37"/>
      <c r="E11" s="404" t="s">
        <v>978</v>
      </c>
      <c r="F11" s="396"/>
      <c r="G11" s="396"/>
      <c r="H11" s="396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979</v>
      </c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397" t="s">
        <v>1555</v>
      </c>
      <c r="F13" s="396"/>
      <c r="G13" s="396"/>
      <c r="H13" s="396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6" t="s">
        <v>19</v>
      </c>
      <c r="G15" s="37"/>
      <c r="H15" s="37"/>
      <c r="I15" s="115" t="s">
        <v>20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6" t="s">
        <v>22</v>
      </c>
      <c r="G16" s="37"/>
      <c r="H16" s="37"/>
      <c r="I16" s="115" t="s">
        <v>23</v>
      </c>
      <c r="J16" s="117" t="str">
        <f>'Rekapitulace stavby'!AN8</f>
        <v>5. 2. 2024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25</v>
      </c>
      <c r="E18" s="37"/>
      <c r="F18" s="37"/>
      <c r="G18" s="37"/>
      <c r="H18" s="37"/>
      <c r="I18" s="115" t="s">
        <v>26</v>
      </c>
      <c r="J18" s="106" t="s">
        <v>19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6" t="s">
        <v>27</v>
      </c>
      <c r="F19" s="37"/>
      <c r="G19" s="37"/>
      <c r="H19" s="37"/>
      <c r="I19" s="115" t="s">
        <v>28</v>
      </c>
      <c r="J19" s="106" t="s">
        <v>19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29</v>
      </c>
      <c r="E21" s="37"/>
      <c r="F21" s="37"/>
      <c r="G21" s="37"/>
      <c r="H21" s="37"/>
      <c r="I21" s="115" t="s">
        <v>26</v>
      </c>
      <c r="J21" s="33" t="str">
        <f>'Rekapitulace stavby'!AN13</f>
        <v>Vyplň údaj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398" t="str">
        <f>'Rekapitulace stavby'!E14</f>
        <v>Vyplň údaj</v>
      </c>
      <c r="F22" s="399"/>
      <c r="G22" s="399"/>
      <c r="H22" s="399"/>
      <c r="I22" s="115" t="s">
        <v>28</v>
      </c>
      <c r="J22" s="33" t="str">
        <f>'Rekapitulace stavby'!AN14</f>
        <v>Vyplň údaj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31</v>
      </c>
      <c r="E24" s="37"/>
      <c r="F24" s="37"/>
      <c r="G24" s="37"/>
      <c r="H24" s="37"/>
      <c r="I24" s="115" t="s">
        <v>26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6" t="s">
        <v>32</v>
      </c>
      <c r="F25" s="37"/>
      <c r="G25" s="37"/>
      <c r="H25" s="37"/>
      <c r="I25" s="115" t="s">
        <v>28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34</v>
      </c>
      <c r="E27" s="37"/>
      <c r="F27" s="37"/>
      <c r="G27" s="37"/>
      <c r="H27" s="37"/>
      <c r="I27" s="115" t="s">
        <v>26</v>
      </c>
      <c r="J27" s="106" t="str">
        <f>IF('Rekapitulace stavby'!AN19="","",'Rekapitulace stavby'!AN19)</f>
        <v/>
      </c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6" t="str">
        <f>IF('Rekapitulace stavby'!E20="","",'Rekapitulace stavby'!E20)</f>
        <v xml:space="preserve"> </v>
      </c>
      <c r="F28" s="37"/>
      <c r="G28" s="37"/>
      <c r="H28" s="37"/>
      <c r="I28" s="115" t="s">
        <v>28</v>
      </c>
      <c r="J28" s="106" t="str">
        <f>IF('Rekapitulace stavby'!AN20="","",'Rekapitulace stavby'!AN20)</f>
        <v/>
      </c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36</v>
      </c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298.5" customHeight="1">
      <c r="A31" s="118"/>
      <c r="B31" s="119"/>
      <c r="C31" s="118"/>
      <c r="D31" s="118"/>
      <c r="E31" s="400" t="s">
        <v>141</v>
      </c>
      <c r="F31" s="400"/>
      <c r="G31" s="400"/>
      <c r="H31" s="400"/>
      <c r="I31" s="118"/>
      <c r="J31" s="118"/>
      <c r="K31" s="118"/>
      <c r="L31" s="120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2" t="s">
        <v>38</v>
      </c>
      <c r="E34" s="37"/>
      <c r="F34" s="37"/>
      <c r="G34" s="37"/>
      <c r="H34" s="37"/>
      <c r="I34" s="37"/>
      <c r="J34" s="123">
        <f>ROUND(J98,2)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1"/>
      <c r="E35" s="121"/>
      <c r="F35" s="121"/>
      <c r="G35" s="121"/>
      <c r="H35" s="121"/>
      <c r="I35" s="121"/>
      <c r="J35" s="121"/>
      <c r="K35" s="121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4" t="s">
        <v>40</v>
      </c>
      <c r="G36" s="37"/>
      <c r="H36" s="37"/>
      <c r="I36" s="124" t="s">
        <v>39</v>
      </c>
      <c r="J36" s="124" t="s">
        <v>41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25" t="s">
        <v>42</v>
      </c>
      <c r="E37" s="115" t="s">
        <v>43</v>
      </c>
      <c r="F37" s="126">
        <f>ROUND((SUM(BE98:BE124)),2)</f>
        <v>0</v>
      </c>
      <c r="G37" s="37"/>
      <c r="H37" s="37"/>
      <c r="I37" s="127">
        <v>0.21</v>
      </c>
      <c r="J37" s="126">
        <f>ROUND(((SUM(BE98:BE124))*I37),2)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44</v>
      </c>
      <c r="F38" s="126">
        <f>ROUND((SUM(BF98:BF124)),2)</f>
        <v>0</v>
      </c>
      <c r="G38" s="37"/>
      <c r="H38" s="37"/>
      <c r="I38" s="127">
        <v>0.12</v>
      </c>
      <c r="J38" s="126">
        <f>ROUND(((SUM(BF98:BF124))*I38),2)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45</v>
      </c>
      <c r="F39" s="126">
        <f>ROUND((SUM(BG98:BG124)),2)</f>
        <v>0</v>
      </c>
      <c r="G39" s="37"/>
      <c r="H39" s="37"/>
      <c r="I39" s="127">
        <v>0.21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46</v>
      </c>
      <c r="F40" s="126">
        <f>ROUND((SUM(BH98:BH124)),2)</f>
        <v>0</v>
      </c>
      <c r="G40" s="37"/>
      <c r="H40" s="37"/>
      <c r="I40" s="127">
        <v>0.12</v>
      </c>
      <c r="J40" s="126">
        <f>0</f>
        <v>0</v>
      </c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47</v>
      </c>
      <c r="F41" s="126">
        <f>ROUND((SUM(BI98:BI124)),2)</f>
        <v>0</v>
      </c>
      <c r="G41" s="37"/>
      <c r="H41" s="37"/>
      <c r="I41" s="127">
        <v>0</v>
      </c>
      <c r="J41" s="126">
        <f>0</f>
        <v>0</v>
      </c>
      <c r="K41" s="37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48</v>
      </c>
      <c r="E43" s="130"/>
      <c r="F43" s="130"/>
      <c r="G43" s="131" t="s">
        <v>49</v>
      </c>
      <c r="H43" s="132" t="s">
        <v>50</v>
      </c>
      <c r="I43" s="130"/>
      <c r="J43" s="133">
        <f>SUM(J34:J41)</f>
        <v>0</v>
      </c>
      <c r="K43" s="134"/>
      <c r="L43" s="11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142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1" t="str">
        <f>E7</f>
        <v>ZŠ Opava, Šrámkova 4 - zařízení silnoproudé a slaboproudé elektrotechniky a stavební úpravy</v>
      </c>
      <c r="F52" s="402"/>
      <c r="G52" s="402"/>
      <c r="H52" s="402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137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1" t="s">
        <v>138</v>
      </c>
      <c r="F54" s="361"/>
      <c r="G54" s="361"/>
      <c r="H54" s="361"/>
      <c r="I54" s="25"/>
      <c r="J54" s="25"/>
      <c r="K54" s="25"/>
      <c r="L54" s="23"/>
    </row>
    <row r="55" spans="2:12" s="1" customFormat="1" ht="12" customHeight="1">
      <c r="B55" s="24"/>
      <c r="C55" s="32" t="s">
        <v>139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05" t="s">
        <v>978</v>
      </c>
      <c r="F56" s="403"/>
      <c r="G56" s="403"/>
      <c r="H56" s="403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979</v>
      </c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4" t="str">
        <f>E13</f>
        <v>D.1.4.2.8 - Měření a regulace</v>
      </c>
      <c r="F58" s="403"/>
      <c r="G58" s="403"/>
      <c r="H58" s="403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k.ú. Kateřinky u Opavy</v>
      </c>
      <c r="G60" s="39"/>
      <c r="H60" s="39"/>
      <c r="I60" s="32" t="s">
        <v>23</v>
      </c>
      <c r="J60" s="62" t="str">
        <f>IF(J16="","",J16)</f>
        <v>5. 2. 2024</v>
      </c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5.2" customHeight="1">
      <c r="A62" s="37"/>
      <c r="B62" s="38"/>
      <c r="C62" s="32" t="s">
        <v>25</v>
      </c>
      <c r="D62" s="39"/>
      <c r="E62" s="39"/>
      <c r="F62" s="30" t="str">
        <f>E19</f>
        <v xml:space="preserve">ZŠ Opava, Šrámkova 4, příspěvková organizace </v>
      </c>
      <c r="G62" s="39"/>
      <c r="H62" s="39"/>
      <c r="I62" s="32" t="s">
        <v>31</v>
      </c>
      <c r="J62" s="35" t="str">
        <f>E25</f>
        <v>INDETAIL s.r.o.</v>
      </c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15.2" customHeight="1">
      <c r="A63" s="37"/>
      <c r="B63" s="38"/>
      <c r="C63" s="32" t="s">
        <v>29</v>
      </c>
      <c r="D63" s="39"/>
      <c r="E63" s="39"/>
      <c r="F63" s="30" t="str">
        <f>IF(E22="","",E22)</f>
        <v>Vyplň údaj</v>
      </c>
      <c r="G63" s="39"/>
      <c r="H63" s="39"/>
      <c r="I63" s="32" t="s">
        <v>34</v>
      </c>
      <c r="J63" s="35" t="str">
        <f>E28</f>
        <v xml:space="preserve"> 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143</v>
      </c>
      <c r="D65" s="140"/>
      <c r="E65" s="140"/>
      <c r="F65" s="140"/>
      <c r="G65" s="140"/>
      <c r="H65" s="140"/>
      <c r="I65" s="140"/>
      <c r="J65" s="141" t="s">
        <v>144</v>
      </c>
      <c r="K65" s="140"/>
      <c r="L65" s="11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70</v>
      </c>
      <c r="D67" s="39"/>
      <c r="E67" s="39"/>
      <c r="F67" s="39"/>
      <c r="G67" s="39"/>
      <c r="H67" s="39"/>
      <c r="I67" s="39"/>
      <c r="J67" s="80">
        <f>J98</f>
        <v>0</v>
      </c>
      <c r="K67" s="39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145</v>
      </c>
    </row>
    <row r="68" spans="2:12" s="9" customFormat="1" ht="24.95" customHeight="1">
      <c r="B68" s="143"/>
      <c r="C68" s="144"/>
      <c r="D68" s="145" t="s">
        <v>981</v>
      </c>
      <c r="E68" s="146"/>
      <c r="F68" s="146"/>
      <c r="G68" s="146"/>
      <c r="H68" s="146"/>
      <c r="I68" s="146"/>
      <c r="J68" s="147">
        <f>J99</f>
        <v>0</v>
      </c>
      <c r="K68" s="144"/>
      <c r="L68" s="148"/>
    </row>
    <row r="69" spans="2:12" s="10" customFormat="1" ht="19.9" customHeight="1">
      <c r="B69" s="149"/>
      <c r="C69" s="100"/>
      <c r="D69" s="150" t="s">
        <v>1556</v>
      </c>
      <c r="E69" s="151"/>
      <c r="F69" s="151"/>
      <c r="G69" s="151"/>
      <c r="H69" s="151"/>
      <c r="I69" s="151"/>
      <c r="J69" s="152">
        <f>J100</f>
        <v>0</v>
      </c>
      <c r="K69" s="100"/>
      <c r="L69" s="153"/>
    </row>
    <row r="70" spans="2:12" s="10" customFormat="1" ht="14.85" customHeight="1">
      <c r="B70" s="149"/>
      <c r="C70" s="100"/>
      <c r="D70" s="150" t="s">
        <v>1520</v>
      </c>
      <c r="E70" s="151"/>
      <c r="F70" s="151"/>
      <c r="G70" s="151"/>
      <c r="H70" s="151"/>
      <c r="I70" s="151"/>
      <c r="J70" s="152">
        <f>J101</f>
        <v>0</v>
      </c>
      <c r="K70" s="100"/>
      <c r="L70" s="153"/>
    </row>
    <row r="71" spans="2:12" s="10" customFormat="1" ht="14.85" customHeight="1">
      <c r="B71" s="149"/>
      <c r="C71" s="100"/>
      <c r="D71" s="150" t="s">
        <v>1557</v>
      </c>
      <c r="E71" s="151"/>
      <c r="F71" s="151"/>
      <c r="G71" s="151"/>
      <c r="H71" s="151"/>
      <c r="I71" s="151"/>
      <c r="J71" s="152">
        <f>J108</f>
        <v>0</v>
      </c>
      <c r="K71" s="100"/>
      <c r="L71" s="153"/>
    </row>
    <row r="72" spans="2:12" s="10" customFormat="1" ht="19.9" customHeight="1">
      <c r="B72" s="149"/>
      <c r="C72" s="100"/>
      <c r="D72" s="150" t="s">
        <v>1558</v>
      </c>
      <c r="E72" s="151"/>
      <c r="F72" s="151"/>
      <c r="G72" s="151"/>
      <c r="H72" s="151"/>
      <c r="I72" s="151"/>
      <c r="J72" s="152">
        <f>J111</f>
        <v>0</v>
      </c>
      <c r="K72" s="100"/>
      <c r="L72" s="153"/>
    </row>
    <row r="73" spans="2:12" s="10" customFormat="1" ht="14.85" customHeight="1">
      <c r="B73" s="149"/>
      <c r="C73" s="100"/>
      <c r="D73" s="150" t="s">
        <v>1522</v>
      </c>
      <c r="E73" s="151"/>
      <c r="F73" s="151"/>
      <c r="G73" s="151"/>
      <c r="H73" s="151"/>
      <c r="I73" s="151"/>
      <c r="J73" s="152">
        <f>J112</f>
        <v>0</v>
      </c>
      <c r="K73" s="100"/>
      <c r="L73" s="153"/>
    </row>
    <row r="74" spans="2:12" s="10" customFormat="1" ht="14.85" customHeight="1">
      <c r="B74" s="149"/>
      <c r="C74" s="100"/>
      <c r="D74" s="150" t="s">
        <v>1403</v>
      </c>
      <c r="E74" s="151"/>
      <c r="F74" s="151"/>
      <c r="G74" s="151"/>
      <c r="H74" s="151"/>
      <c r="I74" s="151"/>
      <c r="J74" s="152">
        <f>J119</f>
        <v>0</v>
      </c>
      <c r="K74" s="100"/>
      <c r="L74" s="153"/>
    </row>
    <row r="75" spans="1:31" s="2" customFormat="1" ht="21.7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6" t="s">
        <v>165</v>
      </c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2" t="s">
        <v>16</v>
      </c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401" t="str">
        <f>E7</f>
        <v>ZŠ Opava, Šrámkova 4 - zařízení silnoproudé a slaboproudé elektrotechniky a stavební úpravy</v>
      </c>
      <c r="F84" s="402"/>
      <c r="G84" s="402"/>
      <c r="H84" s="402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2:12" s="1" customFormat="1" ht="12" customHeight="1">
      <c r="B85" s="24"/>
      <c r="C85" s="32" t="s">
        <v>137</v>
      </c>
      <c r="D85" s="25"/>
      <c r="E85" s="25"/>
      <c r="F85" s="25"/>
      <c r="G85" s="25"/>
      <c r="H85" s="25"/>
      <c r="I85" s="25"/>
      <c r="J85" s="25"/>
      <c r="K85" s="25"/>
      <c r="L85" s="23"/>
    </row>
    <row r="86" spans="2:12" s="1" customFormat="1" ht="16.5" customHeight="1">
      <c r="B86" s="24"/>
      <c r="C86" s="25"/>
      <c r="D86" s="25"/>
      <c r="E86" s="401" t="s">
        <v>138</v>
      </c>
      <c r="F86" s="361"/>
      <c r="G86" s="361"/>
      <c r="H86" s="361"/>
      <c r="I86" s="25"/>
      <c r="J86" s="25"/>
      <c r="K86" s="25"/>
      <c r="L86" s="23"/>
    </row>
    <row r="87" spans="2:12" s="1" customFormat="1" ht="12" customHeight="1">
      <c r="B87" s="24"/>
      <c r="C87" s="32" t="s">
        <v>139</v>
      </c>
      <c r="D87" s="25"/>
      <c r="E87" s="25"/>
      <c r="F87" s="25"/>
      <c r="G87" s="25"/>
      <c r="H87" s="25"/>
      <c r="I87" s="25"/>
      <c r="J87" s="25"/>
      <c r="K87" s="25"/>
      <c r="L87" s="23"/>
    </row>
    <row r="88" spans="1:31" s="2" customFormat="1" ht="16.5" customHeight="1">
      <c r="A88" s="37"/>
      <c r="B88" s="38"/>
      <c r="C88" s="39"/>
      <c r="D88" s="39"/>
      <c r="E88" s="405" t="s">
        <v>978</v>
      </c>
      <c r="F88" s="403"/>
      <c r="G88" s="403"/>
      <c r="H88" s="403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2" t="s">
        <v>979</v>
      </c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6.5" customHeight="1">
      <c r="A90" s="37"/>
      <c r="B90" s="38"/>
      <c r="C90" s="39"/>
      <c r="D90" s="39"/>
      <c r="E90" s="354" t="str">
        <f>E13</f>
        <v>D.1.4.2.8 - Měření a regulace</v>
      </c>
      <c r="F90" s="403"/>
      <c r="G90" s="403"/>
      <c r="H90" s="403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>
      <c r="A92" s="37"/>
      <c r="B92" s="38"/>
      <c r="C92" s="32" t="s">
        <v>21</v>
      </c>
      <c r="D92" s="39"/>
      <c r="E92" s="39"/>
      <c r="F92" s="30" t="str">
        <f>F16</f>
        <v>k.ú. Kateřinky u Opavy</v>
      </c>
      <c r="G92" s="39"/>
      <c r="H92" s="39"/>
      <c r="I92" s="32" t="s">
        <v>23</v>
      </c>
      <c r="J92" s="62" t="str">
        <f>IF(J16="","",J16)</f>
        <v>5. 2. 2024</v>
      </c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6.9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2" customHeight="1">
      <c r="A94" s="37"/>
      <c r="B94" s="38"/>
      <c r="C94" s="32" t="s">
        <v>25</v>
      </c>
      <c r="D94" s="39"/>
      <c r="E94" s="39"/>
      <c r="F94" s="30" t="str">
        <f>E19</f>
        <v xml:space="preserve">ZŠ Opava, Šrámkova 4, příspěvková organizace </v>
      </c>
      <c r="G94" s="39"/>
      <c r="H94" s="39"/>
      <c r="I94" s="32" t="s">
        <v>31</v>
      </c>
      <c r="J94" s="35" t="str">
        <f>E25</f>
        <v>INDETAIL s.r.o.</v>
      </c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2" customHeight="1">
      <c r="A95" s="37"/>
      <c r="B95" s="38"/>
      <c r="C95" s="32" t="s">
        <v>29</v>
      </c>
      <c r="D95" s="39"/>
      <c r="E95" s="39"/>
      <c r="F95" s="30" t="str">
        <f>IF(E22="","",E22)</f>
        <v>Vyplň údaj</v>
      </c>
      <c r="G95" s="39"/>
      <c r="H95" s="39"/>
      <c r="I95" s="32" t="s">
        <v>34</v>
      </c>
      <c r="J95" s="35" t="str">
        <f>E28</f>
        <v xml:space="preserve"> </v>
      </c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0.35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11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11" customFormat="1" ht="29.25" customHeight="1">
      <c r="A97" s="154"/>
      <c r="B97" s="155"/>
      <c r="C97" s="156" t="s">
        <v>166</v>
      </c>
      <c r="D97" s="157" t="s">
        <v>57</v>
      </c>
      <c r="E97" s="157" t="s">
        <v>53</v>
      </c>
      <c r="F97" s="157" t="s">
        <v>54</v>
      </c>
      <c r="G97" s="157" t="s">
        <v>167</v>
      </c>
      <c r="H97" s="157" t="s">
        <v>168</v>
      </c>
      <c r="I97" s="157" t="s">
        <v>169</v>
      </c>
      <c r="J97" s="157" t="s">
        <v>144</v>
      </c>
      <c r="K97" s="158" t="s">
        <v>170</v>
      </c>
      <c r="L97" s="159"/>
      <c r="M97" s="71" t="s">
        <v>19</v>
      </c>
      <c r="N97" s="72" t="s">
        <v>42</v>
      </c>
      <c r="O97" s="72" t="s">
        <v>171</v>
      </c>
      <c r="P97" s="72" t="s">
        <v>172</v>
      </c>
      <c r="Q97" s="72" t="s">
        <v>173</v>
      </c>
      <c r="R97" s="72" t="s">
        <v>174</v>
      </c>
      <c r="S97" s="72" t="s">
        <v>175</v>
      </c>
      <c r="T97" s="73" t="s">
        <v>176</v>
      </c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</row>
    <row r="98" spans="1:63" s="2" customFormat="1" ht="22.9" customHeight="1">
      <c r="A98" s="37"/>
      <c r="B98" s="38"/>
      <c r="C98" s="78" t="s">
        <v>177</v>
      </c>
      <c r="D98" s="39"/>
      <c r="E98" s="39"/>
      <c r="F98" s="39"/>
      <c r="G98" s="39"/>
      <c r="H98" s="39"/>
      <c r="I98" s="39"/>
      <c r="J98" s="160">
        <f>BK98</f>
        <v>0</v>
      </c>
      <c r="K98" s="39"/>
      <c r="L98" s="42"/>
      <c r="M98" s="74"/>
      <c r="N98" s="161"/>
      <c r="O98" s="75"/>
      <c r="P98" s="162">
        <f>P99</f>
        <v>0</v>
      </c>
      <c r="Q98" s="75"/>
      <c r="R98" s="162">
        <f>R99</f>
        <v>0</v>
      </c>
      <c r="S98" s="75"/>
      <c r="T98" s="163">
        <f>T99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20" t="s">
        <v>71</v>
      </c>
      <c r="AU98" s="20" t="s">
        <v>145</v>
      </c>
      <c r="BK98" s="164">
        <f>BK99</f>
        <v>0</v>
      </c>
    </row>
    <row r="99" spans="2:63" s="12" customFormat="1" ht="25.9" customHeight="1">
      <c r="B99" s="165"/>
      <c r="C99" s="166"/>
      <c r="D99" s="167" t="s">
        <v>71</v>
      </c>
      <c r="E99" s="168" t="s">
        <v>343</v>
      </c>
      <c r="F99" s="168" t="s">
        <v>1001</v>
      </c>
      <c r="G99" s="166"/>
      <c r="H99" s="166"/>
      <c r="I99" s="169"/>
      <c r="J99" s="170">
        <f>BK99</f>
        <v>0</v>
      </c>
      <c r="K99" s="166"/>
      <c r="L99" s="171"/>
      <c r="M99" s="172"/>
      <c r="N99" s="173"/>
      <c r="O99" s="173"/>
      <c r="P99" s="174">
        <f>P100+P111</f>
        <v>0</v>
      </c>
      <c r="Q99" s="173"/>
      <c r="R99" s="174">
        <f>R100+R111</f>
        <v>0</v>
      </c>
      <c r="S99" s="173"/>
      <c r="T99" s="175">
        <f>T100+T111</f>
        <v>0</v>
      </c>
      <c r="AR99" s="176" t="s">
        <v>81</v>
      </c>
      <c r="AT99" s="177" t="s">
        <v>71</v>
      </c>
      <c r="AU99" s="177" t="s">
        <v>72</v>
      </c>
      <c r="AY99" s="176" t="s">
        <v>180</v>
      </c>
      <c r="BK99" s="178">
        <f>BK100+BK111</f>
        <v>0</v>
      </c>
    </row>
    <row r="100" spans="2:63" s="12" customFormat="1" ht="22.9" customHeight="1">
      <c r="B100" s="165"/>
      <c r="C100" s="166"/>
      <c r="D100" s="167" t="s">
        <v>71</v>
      </c>
      <c r="E100" s="179" t="s">
        <v>1002</v>
      </c>
      <c r="F100" s="179" t="s">
        <v>1559</v>
      </c>
      <c r="G100" s="166"/>
      <c r="H100" s="166"/>
      <c r="I100" s="169"/>
      <c r="J100" s="180">
        <f>BK100</f>
        <v>0</v>
      </c>
      <c r="K100" s="166"/>
      <c r="L100" s="171"/>
      <c r="M100" s="172"/>
      <c r="N100" s="173"/>
      <c r="O100" s="173"/>
      <c r="P100" s="174">
        <f>P101+P108</f>
        <v>0</v>
      </c>
      <c r="Q100" s="173"/>
      <c r="R100" s="174">
        <f>R101+R108</f>
        <v>0</v>
      </c>
      <c r="S100" s="173"/>
      <c r="T100" s="175">
        <f>T101+T108</f>
        <v>0</v>
      </c>
      <c r="AR100" s="176" t="s">
        <v>81</v>
      </c>
      <c r="AT100" s="177" t="s">
        <v>71</v>
      </c>
      <c r="AU100" s="177" t="s">
        <v>79</v>
      </c>
      <c r="AY100" s="176" t="s">
        <v>180</v>
      </c>
      <c r="BK100" s="178">
        <f>BK101+BK108</f>
        <v>0</v>
      </c>
    </row>
    <row r="101" spans="2:63" s="12" customFormat="1" ht="20.85" customHeight="1">
      <c r="B101" s="165"/>
      <c r="C101" s="166"/>
      <c r="D101" s="167" t="s">
        <v>71</v>
      </c>
      <c r="E101" s="179" t="s">
        <v>1004</v>
      </c>
      <c r="F101" s="179" t="s">
        <v>1524</v>
      </c>
      <c r="G101" s="166"/>
      <c r="H101" s="166"/>
      <c r="I101" s="169"/>
      <c r="J101" s="180">
        <f>BK101</f>
        <v>0</v>
      </c>
      <c r="K101" s="166"/>
      <c r="L101" s="171"/>
      <c r="M101" s="172"/>
      <c r="N101" s="173"/>
      <c r="O101" s="173"/>
      <c r="P101" s="174">
        <f>SUM(P102:P107)</f>
        <v>0</v>
      </c>
      <c r="Q101" s="173"/>
      <c r="R101" s="174">
        <f>SUM(R102:R107)</f>
        <v>0</v>
      </c>
      <c r="S101" s="173"/>
      <c r="T101" s="175">
        <f>SUM(T102:T107)</f>
        <v>0</v>
      </c>
      <c r="AR101" s="176" t="s">
        <v>81</v>
      </c>
      <c r="AT101" s="177" t="s">
        <v>71</v>
      </c>
      <c r="AU101" s="177" t="s">
        <v>81</v>
      </c>
      <c r="AY101" s="176" t="s">
        <v>180</v>
      </c>
      <c r="BK101" s="178">
        <f>SUM(BK102:BK107)</f>
        <v>0</v>
      </c>
    </row>
    <row r="102" spans="1:65" s="2" customFormat="1" ht="16.5" customHeight="1">
      <c r="A102" s="37"/>
      <c r="B102" s="38"/>
      <c r="C102" s="232" t="s">
        <v>79</v>
      </c>
      <c r="D102" s="232" t="s">
        <v>349</v>
      </c>
      <c r="E102" s="233" t="s">
        <v>1006</v>
      </c>
      <c r="F102" s="234" t="s">
        <v>1560</v>
      </c>
      <c r="G102" s="235" t="s">
        <v>352</v>
      </c>
      <c r="H102" s="236">
        <v>17</v>
      </c>
      <c r="I102" s="237"/>
      <c r="J102" s="238">
        <f aca="true" t="shared" si="0" ref="J102:J107">ROUND(I102*H102,2)</f>
        <v>0</v>
      </c>
      <c r="K102" s="234" t="s">
        <v>19</v>
      </c>
      <c r="L102" s="239"/>
      <c r="M102" s="240" t="s">
        <v>19</v>
      </c>
      <c r="N102" s="241" t="s">
        <v>43</v>
      </c>
      <c r="O102" s="67"/>
      <c r="P102" s="190">
        <f aca="true" t="shared" si="1" ref="P102:P107">O102*H102</f>
        <v>0</v>
      </c>
      <c r="Q102" s="190">
        <v>0</v>
      </c>
      <c r="R102" s="190">
        <f aca="true" t="shared" si="2" ref="R102:R107">Q102*H102</f>
        <v>0</v>
      </c>
      <c r="S102" s="190">
        <v>0</v>
      </c>
      <c r="T102" s="191">
        <f aca="true" t="shared" si="3" ref="T102:T107"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2" t="s">
        <v>353</v>
      </c>
      <c r="AT102" s="192" t="s">
        <v>349</v>
      </c>
      <c r="AU102" s="192" t="s">
        <v>92</v>
      </c>
      <c r="AY102" s="20" t="s">
        <v>180</v>
      </c>
      <c r="BE102" s="193">
        <f aca="true" t="shared" si="4" ref="BE102:BE107">IF(N102="základní",J102,0)</f>
        <v>0</v>
      </c>
      <c r="BF102" s="193">
        <f aca="true" t="shared" si="5" ref="BF102:BF107">IF(N102="snížená",J102,0)</f>
        <v>0</v>
      </c>
      <c r="BG102" s="193">
        <f aca="true" t="shared" si="6" ref="BG102:BG107">IF(N102="zákl. přenesená",J102,0)</f>
        <v>0</v>
      </c>
      <c r="BH102" s="193">
        <f aca="true" t="shared" si="7" ref="BH102:BH107">IF(N102="sníž. přenesená",J102,0)</f>
        <v>0</v>
      </c>
      <c r="BI102" s="193">
        <f aca="true" t="shared" si="8" ref="BI102:BI107">IF(N102="nulová",J102,0)</f>
        <v>0</v>
      </c>
      <c r="BJ102" s="20" t="s">
        <v>79</v>
      </c>
      <c r="BK102" s="193">
        <f aca="true" t="shared" si="9" ref="BK102:BK107">ROUND(I102*H102,2)</f>
        <v>0</v>
      </c>
      <c r="BL102" s="20" t="s">
        <v>290</v>
      </c>
      <c r="BM102" s="192" t="s">
        <v>1561</v>
      </c>
    </row>
    <row r="103" spans="1:65" s="2" customFormat="1" ht="16.5" customHeight="1">
      <c r="A103" s="37"/>
      <c r="B103" s="38"/>
      <c r="C103" s="232" t="s">
        <v>81</v>
      </c>
      <c r="D103" s="232" t="s">
        <v>349</v>
      </c>
      <c r="E103" s="233" t="s">
        <v>1285</v>
      </c>
      <c r="F103" s="234" t="s">
        <v>1562</v>
      </c>
      <c r="G103" s="235" t="s">
        <v>352</v>
      </c>
      <c r="H103" s="236">
        <v>1</v>
      </c>
      <c r="I103" s="237"/>
      <c r="J103" s="238">
        <f t="shared" si="0"/>
        <v>0</v>
      </c>
      <c r="K103" s="234" t="s">
        <v>19</v>
      </c>
      <c r="L103" s="239"/>
      <c r="M103" s="240" t="s">
        <v>19</v>
      </c>
      <c r="N103" s="241" t="s">
        <v>43</v>
      </c>
      <c r="O103" s="67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2" t="s">
        <v>353</v>
      </c>
      <c r="AT103" s="192" t="s">
        <v>349</v>
      </c>
      <c r="AU103" s="192" t="s">
        <v>92</v>
      </c>
      <c r="AY103" s="20" t="s">
        <v>180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20" t="s">
        <v>79</v>
      </c>
      <c r="BK103" s="193">
        <f t="shared" si="9"/>
        <v>0</v>
      </c>
      <c r="BL103" s="20" t="s">
        <v>290</v>
      </c>
      <c r="BM103" s="192" t="s">
        <v>1563</v>
      </c>
    </row>
    <row r="104" spans="1:65" s="2" customFormat="1" ht="16.5" customHeight="1">
      <c r="A104" s="37"/>
      <c r="B104" s="38"/>
      <c r="C104" s="232" t="s">
        <v>92</v>
      </c>
      <c r="D104" s="232" t="s">
        <v>349</v>
      </c>
      <c r="E104" s="233" t="s">
        <v>1009</v>
      </c>
      <c r="F104" s="234" t="s">
        <v>1564</v>
      </c>
      <c r="G104" s="235" t="s">
        <v>352</v>
      </c>
      <c r="H104" s="236">
        <v>1</v>
      </c>
      <c r="I104" s="237"/>
      <c r="J104" s="238">
        <f t="shared" si="0"/>
        <v>0</v>
      </c>
      <c r="K104" s="234" t="s">
        <v>19</v>
      </c>
      <c r="L104" s="239"/>
      <c r="M104" s="240" t="s">
        <v>19</v>
      </c>
      <c r="N104" s="241" t="s">
        <v>43</v>
      </c>
      <c r="O104" s="67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353</v>
      </c>
      <c r="AT104" s="192" t="s">
        <v>349</v>
      </c>
      <c r="AU104" s="192" t="s">
        <v>92</v>
      </c>
      <c r="AY104" s="20" t="s">
        <v>180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20" t="s">
        <v>79</v>
      </c>
      <c r="BK104" s="193">
        <f t="shared" si="9"/>
        <v>0</v>
      </c>
      <c r="BL104" s="20" t="s">
        <v>290</v>
      </c>
      <c r="BM104" s="192" t="s">
        <v>1565</v>
      </c>
    </row>
    <row r="105" spans="1:65" s="2" customFormat="1" ht="16.5" customHeight="1">
      <c r="A105" s="37"/>
      <c r="B105" s="38"/>
      <c r="C105" s="232" t="s">
        <v>188</v>
      </c>
      <c r="D105" s="232" t="s">
        <v>349</v>
      </c>
      <c r="E105" s="233" t="s">
        <v>1012</v>
      </c>
      <c r="F105" s="234" t="s">
        <v>1566</v>
      </c>
      <c r="G105" s="235" t="s">
        <v>352</v>
      </c>
      <c r="H105" s="236">
        <v>50</v>
      </c>
      <c r="I105" s="237"/>
      <c r="J105" s="238">
        <f t="shared" si="0"/>
        <v>0</v>
      </c>
      <c r="K105" s="234" t="s">
        <v>19</v>
      </c>
      <c r="L105" s="239"/>
      <c r="M105" s="240" t="s">
        <v>19</v>
      </c>
      <c r="N105" s="241" t="s">
        <v>43</v>
      </c>
      <c r="O105" s="67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2" t="s">
        <v>353</v>
      </c>
      <c r="AT105" s="192" t="s">
        <v>349</v>
      </c>
      <c r="AU105" s="192" t="s">
        <v>92</v>
      </c>
      <c r="AY105" s="20" t="s">
        <v>180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20" t="s">
        <v>79</v>
      </c>
      <c r="BK105" s="193">
        <f t="shared" si="9"/>
        <v>0</v>
      </c>
      <c r="BL105" s="20" t="s">
        <v>290</v>
      </c>
      <c r="BM105" s="192" t="s">
        <v>1567</v>
      </c>
    </row>
    <row r="106" spans="1:65" s="2" customFormat="1" ht="16.5" customHeight="1">
      <c r="A106" s="37"/>
      <c r="B106" s="38"/>
      <c r="C106" s="232" t="s">
        <v>212</v>
      </c>
      <c r="D106" s="232" t="s">
        <v>349</v>
      </c>
      <c r="E106" s="233" t="s">
        <v>1015</v>
      </c>
      <c r="F106" s="234" t="s">
        <v>1568</v>
      </c>
      <c r="G106" s="235" t="s">
        <v>270</v>
      </c>
      <c r="H106" s="236">
        <v>250</v>
      </c>
      <c r="I106" s="237"/>
      <c r="J106" s="238">
        <f t="shared" si="0"/>
        <v>0</v>
      </c>
      <c r="K106" s="234" t="s">
        <v>19</v>
      </c>
      <c r="L106" s="239"/>
      <c r="M106" s="240" t="s">
        <v>19</v>
      </c>
      <c r="N106" s="241" t="s">
        <v>43</v>
      </c>
      <c r="O106" s="67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2" t="s">
        <v>353</v>
      </c>
      <c r="AT106" s="192" t="s">
        <v>349</v>
      </c>
      <c r="AU106" s="192" t="s">
        <v>92</v>
      </c>
      <c r="AY106" s="20" t="s">
        <v>180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20" t="s">
        <v>79</v>
      </c>
      <c r="BK106" s="193">
        <f t="shared" si="9"/>
        <v>0</v>
      </c>
      <c r="BL106" s="20" t="s">
        <v>290</v>
      </c>
      <c r="BM106" s="192" t="s">
        <v>1569</v>
      </c>
    </row>
    <row r="107" spans="1:65" s="2" customFormat="1" ht="16.5" customHeight="1">
      <c r="A107" s="37"/>
      <c r="B107" s="38"/>
      <c r="C107" s="232" t="s">
        <v>219</v>
      </c>
      <c r="D107" s="232" t="s">
        <v>349</v>
      </c>
      <c r="E107" s="233" t="s">
        <v>1294</v>
      </c>
      <c r="F107" s="234" t="s">
        <v>1537</v>
      </c>
      <c r="G107" s="235" t="s">
        <v>352</v>
      </c>
      <c r="H107" s="236">
        <v>1</v>
      </c>
      <c r="I107" s="237"/>
      <c r="J107" s="238">
        <f t="shared" si="0"/>
        <v>0</v>
      </c>
      <c r="K107" s="234" t="s">
        <v>19</v>
      </c>
      <c r="L107" s="239"/>
      <c r="M107" s="240" t="s">
        <v>19</v>
      </c>
      <c r="N107" s="241" t="s">
        <v>43</v>
      </c>
      <c r="O107" s="67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2" t="s">
        <v>353</v>
      </c>
      <c r="AT107" s="192" t="s">
        <v>349</v>
      </c>
      <c r="AU107" s="192" t="s">
        <v>92</v>
      </c>
      <c r="AY107" s="20" t="s">
        <v>180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20" t="s">
        <v>79</v>
      </c>
      <c r="BK107" s="193">
        <f t="shared" si="9"/>
        <v>0</v>
      </c>
      <c r="BL107" s="20" t="s">
        <v>290</v>
      </c>
      <c r="BM107" s="192" t="s">
        <v>1570</v>
      </c>
    </row>
    <row r="108" spans="2:63" s="12" customFormat="1" ht="20.85" customHeight="1">
      <c r="B108" s="165"/>
      <c r="C108" s="166"/>
      <c r="D108" s="167" t="s">
        <v>71</v>
      </c>
      <c r="E108" s="179" t="s">
        <v>1018</v>
      </c>
      <c r="F108" s="179" t="s">
        <v>1328</v>
      </c>
      <c r="G108" s="166"/>
      <c r="H108" s="166"/>
      <c r="I108" s="169"/>
      <c r="J108" s="180">
        <f>BK108</f>
        <v>0</v>
      </c>
      <c r="K108" s="166"/>
      <c r="L108" s="171"/>
      <c r="M108" s="172"/>
      <c r="N108" s="173"/>
      <c r="O108" s="173"/>
      <c r="P108" s="174">
        <f>SUM(P109:P110)</f>
        <v>0</v>
      </c>
      <c r="Q108" s="173"/>
      <c r="R108" s="174">
        <f>SUM(R109:R110)</f>
        <v>0</v>
      </c>
      <c r="S108" s="173"/>
      <c r="T108" s="175">
        <f>SUM(T109:T110)</f>
        <v>0</v>
      </c>
      <c r="AR108" s="176" t="s">
        <v>81</v>
      </c>
      <c r="AT108" s="177" t="s">
        <v>71</v>
      </c>
      <c r="AU108" s="177" t="s">
        <v>81</v>
      </c>
      <c r="AY108" s="176" t="s">
        <v>180</v>
      </c>
      <c r="BK108" s="178">
        <f>SUM(BK109:BK110)</f>
        <v>0</v>
      </c>
    </row>
    <row r="109" spans="1:65" s="2" customFormat="1" ht="16.5" customHeight="1">
      <c r="A109" s="37"/>
      <c r="B109" s="38"/>
      <c r="C109" s="232" t="s">
        <v>226</v>
      </c>
      <c r="D109" s="232" t="s">
        <v>349</v>
      </c>
      <c r="E109" s="233" t="s">
        <v>1020</v>
      </c>
      <c r="F109" s="234" t="s">
        <v>1571</v>
      </c>
      <c r="G109" s="235" t="s">
        <v>352</v>
      </c>
      <c r="H109" s="236">
        <v>34</v>
      </c>
      <c r="I109" s="237"/>
      <c r="J109" s="238">
        <f>ROUND(I109*H109,2)</f>
        <v>0</v>
      </c>
      <c r="K109" s="234" t="s">
        <v>19</v>
      </c>
      <c r="L109" s="239"/>
      <c r="M109" s="240" t="s">
        <v>19</v>
      </c>
      <c r="N109" s="241" t="s">
        <v>43</v>
      </c>
      <c r="O109" s="67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2" t="s">
        <v>353</v>
      </c>
      <c r="AT109" s="192" t="s">
        <v>349</v>
      </c>
      <c r="AU109" s="192" t="s">
        <v>92</v>
      </c>
      <c r="AY109" s="20" t="s">
        <v>180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20" t="s">
        <v>79</v>
      </c>
      <c r="BK109" s="193">
        <f>ROUND(I109*H109,2)</f>
        <v>0</v>
      </c>
      <c r="BL109" s="20" t="s">
        <v>290</v>
      </c>
      <c r="BM109" s="192" t="s">
        <v>1572</v>
      </c>
    </row>
    <row r="110" spans="1:65" s="2" customFormat="1" ht="16.5" customHeight="1">
      <c r="A110" s="37"/>
      <c r="B110" s="38"/>
      <c r="C110" s="232" t="s">
        <v>235</v>
      </c>
      <c r="D110" s="232" t="s">
        <v>349</v>
      </c>
      <c r="E110" s="233" t="s">
        <v>1023</v>
      </c>
      <c r="F110" s="234" t="s">
        <v>1573</v>
      </c>
      <c r="G110" s="235" t="s">
        <v>352</v>
      </c>
      <c r="H110" s="236">
        <v>34</v>
      </c>
      <c r="I110" s="237"/>
      <c r="J110" s="238">
        <f>ROUND(I110*H110,2)</f>
        <v>0</v>
      </c>
      <c r="K110" s="234" t="s">
        <v>19</v>
      </c>
      <c r="L110" s="239"/>
      <c r="M110" s="240" t="s">
        <v>19</v>
      </c>
      <c r="N110" s="241" t="s">
        <v>43</v>
      </c>
      <c r="O110" s="67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2" t="s">
        <v>353</v>
      </c>
      <c r="AT110" s="192" t="s">
        <v>349</v>
      </c>
      <c r="AU110" s="192" t="s">
        <v>92</v>
      </c>
      <c r="AY110" s="20" t="s">
        <v>180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20" t="s">
        <v>79</v>
      </c>
      <c r="BK110" s="193">
        <f>ROUND(I110*H110,2)</f>
        <v>0</v>
      </c>
      <c r="BL110" s="20" t="s">
        <v>290</v>
      </c>
      <c r="BM110" s="192" t="s">
        <v>1574</v>
      </c>
    </row>
    <row r="111" spans="2:63" s="12" customFormat="1" ht="22.9" customHeight="1">
      <c r="B111" s="165"/>
      <c r="C111" s="166"/>
      <c r="D111" s="167" t="s">
        <v>71</v>
      </c>
      <c r="E111" s="179" t="s">
        <v>1138</v>
      </c>
      <c r="F111" s="179" t="s">
        <v>1575</v>
      </c>
      <c r="G111" s="166"/>
      <c r="H111" s="166"/>
      <c r="I111" s="169"/>
      <c r="J111" s="180">
        <f>BK111</f>
        <v>0</v>
      </c>
      <c r="K111" s="166"/>
      <c r="L111" s="171"/>
      <c r="M111" s="172"/>
      <c r="N111" s="173"/>
      <c r="O111" s="173"/>
      <c r="P111" s="174">
        <f>P112+P119</f>
        <v>0</v>
      </c>
      <c r="Q111" s="173"/>
      <c r="R111" s="174">
        <f>R112+R119</f>
        <v>0</v>
      </c>
      <c r="S111" s="173"/>
      <c r="T111" s="175">
        <f>T112+T119</f>
        <v>0</v>
      </c>
      <c r="AR111" s="176" t="s">
        <v>81</v>
      </c>
      <c r="AT111" s="177" t="s">
        <v>71</v>
      </c>
      <c r="AU111" s="177" t="s">
        <v>79</v>
      </c>
      <c r="AY111" s="176" t="s">
        <v>180</v>
      </c>
      <c r="BK111" s="178">
        <f>BK112+BK119</f>
        <v>0</v>
      </c>
    </row>
    <row r="112" spans="2:63" s="12" customFormat="1" ht="20.85" customHeight="1">
      <c r="B112" s="165"/>
      <c r="C112" s="166"/>
      <c r="D112" s="167" t="s">
        <v>71</v>
      </c>
      <c r="E112" s="179" t="s">
        <v>1140</v>
      </c>
      <c r="F112" s="179" t="s">
        <v>1524</v>
      </c>
      <c r="G112" s="166"/>
      <c r="H112" s="166"/>
      <c r="I112" s="169"/>
      <c r="J112" s="180">
        <f>BK112</f>
        <v>0</v>
      </c>
      <c r="K112" s="166"/>
      <c r="L112" s="171"/>
      <c r="M112" s="172"/>
      <c r="N112" s="173"/>
      <c r="O112" s="173"/>
      <c r="P112" s="174">
        <f>SUM(P113:P118)</f>
        <v>0</v>
      </c>
      <c r="Q112" s="173"/>
      <c r="R112" s="174">
        <f>SUM(R113:R118)</f>
        <v>0</v>
      </c>
      <c r="S112" s="173"/>
      <c r="T112" s="175">
        <f>SUM(T113:T118)</f>
        <v>0</v>
      </c>
      <c r="AR112" s="176" t="s">
        <v>81</v>
      </c>
      <c r="AT112" s="177" t="s">
        <v>71</v>
      </c>
      <c r="AU112" s="177" t="s">
        <v>81</v>
      </c>
      <c r="AY112" s="176" t="s">
        <v>180</v>
      </c>
      <c r="BK112" s="178">
        <f>SUM(BK113:BK118)</f>
        <v>0</v>
      </c>
    </row>
    <row r="113" spans="1:65" s="2" customFormat="1" ht="16.5" customHeight="1">
      <c r="A113" s="37"/>
      <c r="B113" s="38"/>
      <c r="C113" s="181" t="s">
        <v>244</v>
      </c>
      <c r="D113" s="181" t="s">
        <v>183</v>
      </c>
      <c r="E113" s="182" t="s">
        <v>1141</v>
      </c>
      <c r="F113" s="183" t="s">
        <v>1560</v>
      </c>
      <c r="G113" s="184" t="s">
        <v>352</v>
      </c>
      <c r="H113" s="185">
        <v>17</v>
      </c>
      <c r="I113" s="186"/>
      <c r="J113" s="187">
        <f aca="true" t="shared" si="10" ref="J113:J118">ROUND(I113*H113,2)</f>
        <v>0</v>
      </c>
      <c r="K113" s="183" t="s">
        <v>19</v>
      </c>
      <c r="L113" s="42"/>
      <c r="M113" s="188" t="s">
        <v>19</v>
      </c>
      <c r="N113" s="189" t="s">
        <v>43</v>
      </c>
      <c r="O113" s="67"/>
      <c r="P113" s="190">
        <f aca="true" t="shared" si="11" ref="P113:P118">O113*H113</f>
        <v>0</v>
      </c>
      <c r="Q113" s="190">
        <v>0</v>
      </c>
      <c r="R113" s="190">
        <f aca="true" t="shared" si="12" ref="R113:R118">Q113*H113</f>
        <v>0</v>
      </c>
      <c r="S113" s="190">
        <v>0</v>
      </c>
      <c r="T113" s="191">
        <f aca="true" t="shared" si="13" ref="T113:T118"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2" t="s">
        <v>290</v>
      </c>
      <c r="AT113" s="192" t="s">
        <v>183</v>
      </c>
      <c r="AU113" s="192" t="s">
        <v>92</v>
      </c>
      <c r="AY113" s="20" t="s">
        <v>180</v>
      </c>
      <c r="BE113" s="193">
        <f aca="true" t="shared" si="14" ref="BE113:BE118">IF(N113="základní",J113,0)</f>
        <v>0</v>
      </c>
      <c r="BF113" s="193">
        <f aca="true" t="shared" si="15" ref="BF113:BF118">IF(N113="snížená",J113,0)</f>
        <v>0</v>
      </c>
      <c r="BG113" s="193">
        <f aca="true" t="shared" si="16" ref="BG113:BG118">IF(N113="zákl. přenesená",J113,0)</f>
        <v>0</v>
      </c>
      <c r="BH113" s="193">
        <f aca="true" t="shared" si="17" ref="BH113:BH118">IF(N113="sníž. přenesená",J113,0)</f>
        <v>0</v>
      </c>
      <c r="BI113" s="193">
        <f aca="true" t="shared" si="18" ref="BI113:BI118">IF(N113="nulová",J113,0)</f>
        <v>0</v>
      </c>
      <c r="BJ113" s="20" t="s">
        <v>79</v>
      </c>
      <c r="BK113" s="193">
        <f aca="true" t="shared" si="19" ref="BK113:BK118">ROUND(I113*H113,2)</f>
        <v>0</v>
      </c>
      <c r="BL113" s="20" t="s">
        <v>290</v>
      </c>
      <c r="BM113" s="192" t="s">
        <v>1576</v>
      </c>
    </row>
    <row r="114" spans="1:65" s="2" customFormat="1" ht="16.5" customHeight="1">
      <c r="A114" s="37"/>
      <c r="B114" s="38"/>
      <c r="C114" s="181" t="s">
        <v>251</v>
      </c>
      <c r="D114" s="181" t="s">
        <v>183</v>
      </c>
      <c r="E114" s="182" t="s">
        <v>1313</v>
      </c>
      <c r="F114" s="183" t="s">
        <v>1562</v>
      </c>
      <c r="G114" s="184" t="s">
        <v>352</v>
      </c>
      <c r="H114" s="185">
        <v>1</v>
      </c>
      <c r="I114" s="186"/>
      <c r="J114" s="187">
        <f t="shared" si="10"/>
        <v>0</v>
      </c>
      <c r="K114" s="183" t="s">
        <v>19</v>
      </c>
      <c r="L114" s="42"/>
      <c r="M114" s="188" t="s">
        <v>19</v>
      </c>
      <c r="N114" s="189" t="s">
        <v>43</v>
      </c>
      <c r="O114" s="67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2" t="s">
        <v>290</v>
      </c>
      <c r="AT114" s="192" t="s">
        <v>183</v>
      </c>
      <c r="AU114" s="192" t="s">
        <v>92</v>
      </c>
      <c r="AY114" s="20" t="s">
        <v>180</v>
      </c>
      <c r="BE114" s="193">
        <f t="shared" si="14"/>
        <v>0</v>
      </c>
      <c r="BF114" s="193">
        <f t="shared" si="15"/>
        <v>0</v>
      </c>
      <c r="BG114" s="193">
        <f t="shared" si="16"/>
        <v>0</v>
      </c>
      <c r="BH114" s="193">
        <f t="shared" si="17"/>
        <v>0</v>
      </c>
      <c r="BI114" s="193">
        <f t="shared" si="18"/>
        <v>0</v>
      </c>
      <c r="BJ114" s="20" t="s">
        <v>79</v>
      </c>
      <c r="BK114" s="193">
        <f t="shared" si="19"/>
        <v>0</v>
      </c>
      <c r="BL114" s="20" t="s">
        <v>290</v>
      </c>
      <c r="BM114" s="192" t="s">
        <v>1577</v>
      </c>
    </row>
    <row r="115" spans="1:65" s="2" customFormat="1" ht="16.5" customHeight="1">
      <c r="A115" s="37"/>
      <c r="B115" s="38"/>
      <c r="C115" s="181" t="s">
        <v>263</v>
      </c>
      <c r="D115" s="181" t="s">
        <v>183</v>
      </c>
      <c r="E115" s="182" t="s">
        <v>1143</v>
      </c>
      <c r="F115" s="183" t="s">
        <v>1564</v>
      </c>
      <c r="G115" s="184" t="s">
        <v>352</v>
      </c>
      <c r="H115" s="185">
        <v>1</v>
      </c>
      <c r="I115" s="186"/>
      <c r="J115" s="187">
        <f t="shared" si="10"/>
        <v>0</v>
      </c>
      <c r="K115" s="183" t="s">
        <v>19</v>
      </c>
      <c r="L115" s="42"/>
      <c r="M115" s="188" t="s">
        <v>19</v>
      </c>
      <c r="N115" s="189" t="s">
        <v>43</v>
      </c>
      <c r="O115" s="67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2" t="s">
        <v>290</v>
      </c>
      <c r="AT115" s="192" t="s">
        <v>183</v>
      </c>
      <c r="AU115" s="192" t="s">
        <v>92</v>
      </c>
      <c r="AY115" s="20" t="s">
        <v>180</v>
      </c>
      <c r="BE115" s="193">
        <f t="shared" si="14"/>
        <v>0</v>
      </c>
      <c r="BF115" s="193">
        <f t="shared" si="15"/>
        <v>0</v>
      </c>
      <c r="BG115" s="193">
        <f t="shared" si="16"/>
        <v>0</v>
      </c>
      <c r="BH115" s="193">
        <f t="shared" si="17"/>
        <v>0</v>
      </c>
      <c r="BI115" s="193">
        <f t="shared" si="18"/>
        <v>0</v>
      </c>
      <c r="BJ115" s="20" t="s">
        <v>79</v>
      </c>
      <c r="BK115" s="193">
        <f t="shared" si="19"/>
        <v>0</v>
      </c>
      <c r="BL115" s="20" t="s">
        <v>290</v>
      </c>
      <c r="BM115" s="192" t="s">
        <v>1578</v>
      </c>
    </row>
    <row r="116" spans="1:65" s="2" customFormat="1" ht="16.5" customHeight="1">
      <c r="A116" s="37"/>
      <c r="B116" s="38"/>
      <c r="C116" s="181" t="s">
        <v>8</v>
      </c>
      <c r="D116" s="181" t="s">
        <v>183</v>
      </c>
      <c r="E116" s="182" t="s">
        <v>1145</v>
      </c>
      <c r="F116" s="183" t="s">
        <v>1579</v>
      </c>
      <c r="G116" s="184" t="s">
        <v>352</v>
      </c>
      <c r="H116" s="185">
        <v>50</v>
      </c>
      <c r="I116" s="186"/>
      <c r="J116" s="187">
        <f t="shared" si="10"/>
        <v>0</v>
      </c>
      <c r="K116" s="183" t="s">
        <v>19</v>
      </c>
      <c r="L116" s="42"/>
      <c r="M116" s="188" t="s">
        <v>19</v>
      </c>
      <c r="N116" s="189" t="s">
        <v>43</v>
      </c>
      <c r="O116" s="67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2" t="s">
        <v>290</v>
      </c>
      <c r="AT116" s="192" t="s">
        <v>183</v>
      </c>
      <c r="AU116" s="192" t="s">
        <v>92</v>
      </c>
      <c r="AY116" s="20" t="s">
        <v>180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20" t="s">
        <v>79</v>
      </c>
      <c r="BK116" s="193">
        <f t="shared" si="19"/>
        <v>0</v>
      </c>
      <c r="BL116" s="20" t="s">
        <v>290</v>
      </c>
      <c r="BM116" s="192" t="s">
        <v>1580</v>
      </c>
    </row>
    <row r="117" spans="1:65" s="2" customFormat="1" ht="16.5" customHeight="1">
      <c r="A117" s="37"/>
      <c r="B117" s="38"/>
      <c r="C117" s="181" t="s">
        <v>273</v>
      </c>
      <c r="D117" s="181" t="s">
        <v>183</v>
      </c>
      <c r="E117" s="182" t="s">
        <v>1147</v>
      </c>
      <c r="F117" s="183" t="s">
        <v>1568</v>
      </c>
      <c r="G117" s="184" t="s">
        <v>270</v>
      </c>
      <c r="H117" s="185">
        <v>250</v>
      </c>
      <c r="I117" s="186"/>
      <c r="J117" s="187">
        <f t="shared" si="10"/>
        <v>0</v>
      </c>
      <c r="K117" s="183" t="s">
        <v>19</v>
      </c>
      <c r="L117" s="42"/>
      <c r="M117" s="188" t="s">
        <v>19</v>
      </c>
      <c r="N117" s="189" t="s">
        <v>43</v>
      </c>
      <c r="O117" s="67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2" t="s">
        <v>290</v>
      </c>
      <c r="AT117" s="192" t="s">
        <v>183</v>
      </c>
      <c r="AU117" s="192" t="s">
        <v>92</v>
      </c>
      <c r="AY117" s="20" t="s">
        <v>180</v>
      </c>
      <c r="BE117" s="193">
        <f t="shared" si="14"/>
        <v>0</v>
      </c>
      <c r="BF117" s="193">
        <f t="shared" si="15"/>
        <v>0</v>
      </c>
      <c r="BG117" s="193">
        <f t="shared" si="16"/>
        <v>0</v>
      </c>
      <c r="BH117" s="193">
        <f t="shared" si="17"/>
        <v>0</v>
      </c>
      <c r="BI117" s="193">
        <f t="shared" si="18"/>
        <v>0</v>
      </c>
      <c r="BJ117" s="20" t="s">
        <v>79</v>
      </c>
      <c r="BK117" s="193">
        <f t="shared" si="19"/>
        <v>0</v>
      </c>
      <c r="BL117" s="20" t="s">
        <v>290</v>
      </c>
      <c r="BM117" s="192" t="s">
        <v>1581</v>
      </c>
    </row>
    <row r="118" spans="1:65" s="2" customFormat="1" ht="16.5" customHeight="1">
      <c r="A118" s="37"/>
      <c r="B118" s="38"/>
      <c r="C118" s="181" t="s">
        <v>278</v>
      </c>
      <c r="D118" s="181" t="s">
        <v>183</v>
      </c>
      <c r="E118" s="182" t="s">
        <v>1318</v>
      </c>
      <c r="F118" s="183" t="s">
        <v>1537</v>
      </c>
      <c r="G118" s="184" t="s">
        <v>352</v>
      </c>
      <c r="H118" s="185">
        <v>1</v>
      </c>
      <c r="I118" s="186"/>
      <c r="J118" s="187">
        <f t="shared" si="10"/>
        <v>0</v>
      </c>
      <c r="K118" s="183" t="s">
        <v>19</v>
      </c>
      <c r="L118" s="42"/>
      <c r="M118" s="188" t="s">
        <v>19</v>
      </c>
      <c r="N118" s="189" t="s">
        <v>43</v>
      </c>
      <c r="O118" s="67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2" t="s">
        <v>290</v>
      </c>
      <c r="AT118" s="192" t="s">
        <v>183</v>
      </c>
      <c r="AU118" s="192" t="s">
        <v>92</v>
      </c>
      <c r="AY118" s="20" t="s">
        <v>180</v>
      </c>
      <c r="BE118" s="193">
        <f t="shared" si="14"/>
        <v>0</v>
      </c>
      <c r="BF118" s="193">
        <f t="shared" si="15"/>
        <v>0</v>
      </c>
      <c r="BG118" s="193">
        <f t="shared" si="16"/>
        <v>0</v>
      </c>
      <c r="BH118" s="193">
        <f t="shared" si="17"/>
        <v>0</v>
      </c>
      <c r="BI118" s="193">
        <f t="shared" si="18"/>
        <v>0</v>
      </c>
      <c r="BJ118" s="20" t="s">
        <v>79</v>
      </c>
      <c r="BK118" s="193">
        <f t="shared" si="19"/>
        <v>0</v>
      </c>
      <c r="BL118" s="20" t="s">
        <v>290</v>
      </c>
      <c r="BM118" s="192" t="s">
        <v>1582</v>
      </c>
    </row>
    <row r="119" spans="2:63" s="12" customFormat="1" ht="20.85" customHeight="1">
      <c r="B119" s="165"/>
      <c r="C119" s="166"/>
      <c r="D119" s="167" t="s">
        <v>71</v>
      </c>
      <c r="E119" s="179" t="s">
        <v>1149</v>
      </c>
      <c r="F119" s="179" t="s">
        <v>1328</v>
      </c>
      <c r="G119" s="166"/>
      <c r="H119" s="166"/>
      <c r="I119" s="169"/>
      <c r="J119" s="180">
        <f>BK119</f>
        <v>0</v>
      </c>
      <c r="K119" s="166"/>
      <c r="L119" s="171"/>
      <c r="M119" s="172"/>
      <c r="N119" s="173"/>
      <c r="O119" s="173"/>
      <c r="P119" s="174">
        <f>SUM(P120:P124)</f>
        <v>0</v>
      </c>
      <c r="Q119" s="173"/>
      <c r="R119" s="174">
        <f>SUM(R120:R124)</f>
        <v>0</v>
      </c>
      <c r="S119" s="173"/>
      <c r="T119" s="175">
        <f>SUM(T120:T124)</f>
        <v>0</v>
      </c>
      <c r="AR119" s="176" t="s">
        <v>81</v>
      </c>
      <c r="AT119" s="177" t="s">
        <v>71</v>
      </c>
      <c r="AU119" s="177" t="s">
        <v>81</v>
      </c>
      <c r="AY119" s="176" t="s">
        <v>180</v>
      </c>
      <c r="BK119" s="178">
        <f>SUM(BK120:BK124)</f>
        <v>0</v>
      </c>
    </row>
    <row r="120" spans="1:65" s="2" customFormat="1" ht="16.5" customHeight="1">
      <c r="A120" s="37"/>
      <c r="B120" s="38"/>
      <c r="C120" s="181" t="s">
        <v>283</v>
      </c>
      <c r="D120" s="181" t="s">
        <v>183</v>
      </c>
      <c r="E120" s="182" t="s">
        <v>1154</v>
      </c>
      <c r="F120" s="183" t="s">
        <v>1547</v>
      </c>
      <c r="G120" s="184" t="s">
        <v>918</v>
      </c>
      <c r="H120" s="185">
        <v>12</v>
      </c>
      <c r="I120" s="186"/>
      <c r="J120" s="187">
        <f>ROUND(I120*H120,2)</f>
        <v>0</v>
      </c>
      <c r="K120" s="183" t="s">
        <v>19</v>
      </c>
      <c r="L120" s="42"/>
      <c r="M120" s="188" t="s">
        <v>19</v>
      </c>
      <c r="N120" s="189" t="s">
        <v>43</v>
      </c>
      <c r="O120" s="67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2" t="s">
        <v>290</v>
      </c>
      <c r="AT120" s="192" t="s">
        <v>183</v>
      </c>
      <c r="AU120" s="192" t="s">
        <v>92</v>
      </c>
      <c r="AY120" s="20" t="s">
        <v>180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0" t="s">
        <v>79</v>
      </c>
      <c r="BK120" s="193">
        <f>ROUND(I120*H120,2)</f>
        <v>0</v>
      </c>
      <c r="BL120" s="20" t="s">
        <v>290</v>
      </c>
      <c r="BM120" s="192" t="s">
        <v>1583</v>
      </c>
    </row>
    <row r="121" spans="1:65" s="2" customFormat="1" ht="16.5" customHeight="1">
      <c r="A121" s="37"/>
      <c r="B121" s="38"/>
      <c r="C121" s="181" t="s">
        <v>290</v>
      </c>
      <c r="D121" s="181" t="s">
        <v>183</v>
      </c>
      <c r="E121" s="182" t="s">
        <v>1156</v>
      </c>
      <c r="F121" s="183" t="s">
        <v>1549</v>
      </c>
      <c r="G121" s="184" t="s">
        <v>918</v>
      </c>
      <c r="H121" s="185">
        <v>12</v>
      </c>
      <c r="I121" s="186"/>
      <c r="J121" s="187">
        <f>ROUND(I121*H121,2)</f>
        <v>0</v>
      </c>
      <c r="K121" s="183" t="s">
        <v>19</v>
      </c>
      <c r="L121" s="42"/>
      <c r="M121" s="188" t="s">
        <v>19</v>
      </c>
      <c r="N121" s="189" t="s">
        <v>43</v>
      </c>
      <c r="O121" s="67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2" t="s">
        <v>290</v>
      </c>
      <c r="AT121" s="192" t="s">
        <v>183</v>
      </c>
      <c r="AU121" s="192" t="s">
        <v>92</v>
      </c>
      <c r="AY121" s="20" t="s">
        <v>180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20" t="s">
        <v>79</v>
      </c>
      <c r="BK121" s="193">
        <f>ROUND(I121*H121,2)</f>
        <v>0</v>
      </c>
      <c r="BL121" s="20" t="s">
        <v>290</v>
      </c>
      <c r="BM121" s="192" t="s">
        <v>1584</v>
      </c>
    </row>
    <row r="122" spans="1:65" s="2" customFormat="1" ht="16.5" customHeight="1">
      <c r="A122" s="37"/>
      <c r="B122" s="38"/>
      <c r="C122" s="181" t="s">
        <v>296</v>
      </c>
      <c r="D122" s="181" t="s">
        <v>183</v>
      </c>
      <c r="E122" s="182" t="s">
        <v>1158</v>
      </c>
      <c r="F122" s="183" t="s">
        <v>1551</v>
      </c>
      <c r="G122" s="184" t="s">
        <v>918</v>
      </c>
      <c r="H122" s="185">
        <v>12</v>
      </c>
      <c r="I122" s="186"/>
      <c r="J122" s="187">
        <f>ROUND(I122*H122,2)</f>
        <v>0</v>
      </c>
      <c r="K122" s="183" t="s">
        <v>19</v>
      </c>
      <c r="L122" s="42"/>
      <c r="M122" s="188" t="s">
        <v>19</v>
      </c>
      <c r="N122" s="189" t="s">
        <v>43</v>
      </c>
      <c r="O122" s="67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2" t="s">
        <v>290</v>
      </c>
      <c r="AT122" s="192" t="s">
        <v>183</v>
      </c>
      <c r="AU122" s="192" t="s">
        <v>92</v>
      </c>
      <c r="AY122" s="20" t="s">
        <v>180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0" t="s">
        <v>79</v>
      </c>
      <c r="BK122" s="193">
        <f>ROUND(I122*H122,2)</f>
        <v>0</v>
      </c>
      <c r="BL122" s="20" t="s">
        <v>290</v>
      </c>
      <c r="BM122" s="192" t="s">
        <v>1585</v>
      </c>
    </row>
    <row r="123" spans="1:65" s="2" customFormat="1" ht="16.5" customHeight="1">
      <c r="A123" s="37"/>
      <c r="B123" s="38"/>
      <c r="C123" s="181" t="s">
        <v>302</v>
      </c>
      <c r="D123" s="181" t="s">
        <v>183</v>
      </c>
      <c r="E123" s="182" t="s">
        <v>1160</v>
      </c>
      <c r="F123" s="183" t="s">
        <v>1265</v>
      </c>
      <c r="G123" s="184" t="s">
        <v>918</v>
      </c>
      <c r="H123" s="185">
        <v>10</v>
      </c>
      <c r="I123" s="186"/>
      <c r="J123" s="187">
        <f>ROUND(I123*H123,2)</f>
        <v>0</v>
      </c>
      <c r="K123" s="183" t="s">
        <v>19</v>
      </c>
      <c r="L123" s="42"/>
      <c r="M123" s="188" t="s">
        <v>19</v>
      </c>
      <c r="N123" s="189" t="s">
        <v>43</v>
      </c>
      <c r="O123" s="67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290</v>
      </c>
      <c r="AT123" s="192" t="s">
        <v>183</v>
      </c>
      <c r="AU123" s="192" t="s">
        <v>92</v>
      </c>
      <c r="AY123" s="20" t="s">
        <v>180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20" t="s">
        <v>79</v>
      </c>
      <c r="BK123" s="193">
        <f>ROUND(I123*H123,2)</f>
        <v>0</v>
      </c>
      <c r="BL123" s="20" t="s">
        <v>290</v>
      </c>
      <c r="BM123" s="192" t="s">
        <v>1586</v>
      </c>
    </row>
    <row r="124" spans="1:65" s="2" customFormat="1" ht="16.5" customHeight="1">
      <c r="A124" s="37"/>
      <c r="B124" s="38"/>
      <c r="C124" s="181" t="s">
        <v>307</v>
      </c>
      <c r="D124" s="181" t="s">
        <v>183</v>
      </c>
      <c r="E124" s="182" t="s">
        <v>1162</v>
      </c>
      <c r="F124" s="183" t="s">
        <v>1436</v>
      </c>
      <c r="G124" s="184" t="s">
        <v>918</v>
      </c>
      <c r="H124" s="185">
        <v>12</v>
      </c>
      <c r="I124" s="186"/>
      <c r="J124" s="187">
        <f>ROUND(I124*H124,2)</f>
        <v>0</v>
      </c>
      <c r="K124" s="183" t="s">
        <v>19</v>
      </c>
      <c r="L124" s="42"/>
      <c r="M124" s="256" t="s">
        <v>19</v>
      </c>
      <c r="N124" s="257" t="s">
        <v>43</v>
      </c>
      <c r="O124" s="258"/>
      <c r="P124" s="259">
        <f>O124*H124</f>
        <v>0</v>
      </c>
      <c r="Q124" s="259">
        <v>0</v>
      </c>
      <c r="R124" s="259">
        <f>Q124*H124</f>
        <v>0</v>
      </c>
      <c r="S124" s="259">
        <v>0</v>
      </c>
      <c r="T124" s="260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290</v>
      </c>
      <c r="AT124" s="192" t="s">
        <v>183</v>
      </c>
      <c r="AU124" s="192" t="s">
        <v>92</v>
      </c>
      <c r="AY124" s="20" t="s">
        <v>180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20" t="s">
        <v>79</v>
      </c>
      <c r="BK124" s="193">
        <f>ROUND(I124*H124,2)</f>
        <v>0</v>
      </c>
      <c r="BL124" s="20" t="s">
        <v>290</v>
      </c>
      <c r="BM124" s="192" t="s">
        <v>1587</v>
      </c>
    </row>
    <row r="125" spans="1:31" s="2" customFormat="1" ht="6.95" customHeight="1">
      <c r="A125" s="37"/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42"/>
      <c r="M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</sheetData>
  <sheetProtection algorithmName="SHA-512" hashValue="jP2IrBeJbXGjYMSQkbpnUPgWMcgDYXiaTvFODUGimP5UgI+yQNciQwJPXsTF8iX5opjIBg5e3SAD4EtArKxLJw==" saltValue="2liIaSwjX4Yjscf9Fwe+Cqa2NFcDEf3+WL1YRDBjuKN5O+7nBWYuUW9tKWKUGrkSEg8zXRWrBDAZijpl9+2AWw==" spinCount="100000" sheet="1" objects="1" scenarios="1" formatColumns="0" formatRows="0" autoFilter="0"/>
  <autoFilter ref="C97:K124"/>
  <mergeCells count="15">
    <mergeCell ref="E84:H84"/>
    <mergeCell ref="E88:H88"/>
    <mergeCell ref="E86:H86"/>
    <mergeCell ref="E90:H90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20" t="s">
        <v>117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4" t="str">
        <f>'Rekapitulace stavby'!K6</f>
        <v>ZŠ Opava, Šrámkova 4 - zařízení silnoproudé a slaboproudé elektrotechniky a stavební úpravy</v>
      </c>
      <c r="F7" s="395"/>
      <c r="G7" s="395"/>
      <c r="H7" s="395"/>
      <c r="L7" s="23"/>
    </row>
    <row r="8" spans="2:12" ht="12.75">
      <c r="B8" s="23"/>
      <c r="D8" s="115" t="s">
        <v>137</v>
      </c>
      <c r="L8" s="23"/>
    </row>
    <row r="9" spans="2:12" s="1" customFormat="1" ht="16.5" customHeight="1">
      <c r="B9" s="23"/>
      <c r="E9" s="394" t="s">
        <v>138</v>
      </c>
      <c r="F9" s="376"/>
      <c r="G9" s="376"/>
      <c r="H9" s="376"/>
      <c r="L9" s="23"/>
    </row>
    <row r="10" spans="2:12" s="1" customFormat="1" ht="12" customHeight="1">
      <c r="B10" s="23"/>
      <c r="D10" s="115" t="s">
        <v>139</v>
      </c>
      <c r="L10" s="23"/>
    </row>
    <row r="11" spans="1:31" s="2" customFormat="1" ht="16.5" customHeight="1">
      <c r="A11" s="37"/>
      <c r="B11" s="42"/>
      <c r="C11" s="37"/>
      <c r="D11" s="37"/>
      <c r="E11" s="404" t="s">
        <v>978</v>
      </c>
      <c r="F11" s="396"/>
      <c r="G11" s="396"/>
      <c r="H11" s="396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979</v>
      </c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397" t="s">
        <v>1588</v>
      </c>
      <c r="F13" s="396"/>
      <c r="G13" s="396"/>
      <c r="H13" s="396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6" t="s">
        <v>19</v>
      </c>
      <c r="G15" s="37"/>
      <c r="H15" s="37"/>
      <c r="I15" s="115" t="s">
        <v>20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6" t="s">
        <v>22</v>
      </c>
      <c r="G16" s="37"/>
      <c r="H16" s="37"/>
      <c r="I16" s="115" t="s">
        <v>23</v>
      </c>
      <c r="J16" s="117" t="str">
        <f>'Rekapitulace stavby'!AN8</f>
        <v>5. 2. 2024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25</v>
      </c>
      <c r="E18" s="37"/>
      <c r="F18" s="37"/>
      <c r="G18" s="37"/>
      <c r="H18" s="37"/>
      <c r="I18" s="115" t="s">
        <v>26</v>
      </c>
      <c r="J18" s="106" t="s">
        <v>19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6" t="s">
        <v>27</v>
      </c>
      <c r="F19" s="37"/>
      <c r="G19" s="37"/>
      <c r="H19" s="37"/>
      <c r="I19" s="115" t="s">
        <v>28</v>
      </c>
      <c r="J19" s="106" t="s">
        <v>19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29</v>
      </c>
      <c r="E21" s="37"/>
      <c r="F21" s="37"/>
      <c r="G21" s="37"/>
      <c r="H21" s="37"/>
      <c r="I21" s="115" t="s">
        <v>26</v>
      </c>
      <c r="J21" s="33" t="str">
        <f>'Rekapitulace stavby'!AN13</f>
        <v>Vyplň údaj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398" t="str">
        <f>'Rekapitulace stavby'!E14</f>
        <v>Vyplň údaj</v>
      </c>
      <c r="F22" s="399"/>
      <c r="G22" s="399"/>
      <c r="H22" s="399"/>
      <c r="I22" s="115" t="s">
        <v>28</v>
      </c>
      <c r="J22" s="33" t="str">
        <f>'Rekapitulace stavby'!AN14</f>
        <v>Vyplň údaj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31</v>
      </c>
      <c r="E24" s="37"/>
      <c r="F24" s="37"/>
      <c r="G24" s="37"/>
      <c r="H24" s="37"/>
      <c r="I24" s="115" t="s">
        <v>26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6" t="s">
        <v>32</v>
      </c>
      <c r="F25" s="37"/>
      <c r="G25" s="37"/>
      <c r="H25" s="37"/>
      <c r="I25" s="115" t="s">
        <v>28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34</v>
      </c>
      <c r="E27" s="37"/>
      <c r="F27" s="37"/>
      <c r="G27" s="37"/>
      <c r="H27" s="37"/>
      <c r="I27" s="115" t="s">
        <v>26</v>
      </c>
      <c r="J27" s="106" t="str">
        <f>IF('Rekapitulace stavby'!AN19="","",'Rekapitulace stavby'!AN19)</f>
        <v/>
      </c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6" t="str">
        <f>IF('Rekapitulace stavby'!E20="","",'Rekapitulace stavby'!E20)</f>
        <v xml:space="preserve"> </v>
      </c>
      <c r="F28" s="37"/>
      <c r="G28" s="37"/>
      <c r="H28" s="37"/>
      <c r="I28" s="115" t="s">
        <v>28</v>
      </c>
      <c r="J28" s="106" t="str">
        <f>IF('Rekapitulace stavby'!AN20="","",'Rekapitulace stavby'!AN20)</f>
        <v/>
      </c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36</v>
      </c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298.5" customHeight="1">
      <c r="A31" s="118"/>
      <c r="B31" s="119"/>
      <c r="C31" s="118"/>
      <c r="D31" s="118"/>
      <c r="E31" s="400" t="s">
        <v>141</v>
      </c>
      <c r="F31" s="400"/>
      <c r="G31" s="400"/>
      <c r="H31" s="400"/>
      <c r="I31" s="118"/>
      <c r="J31" s="118"/>
      <c r="K31" s="118"/>
      <c r="L31" s="120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2" t="s">
        <v>38</v>
      </c>
      <c r="E34" s="37"/>
      <c r="F34" s="37"/>
      <c r="G34" s="37"/>
      <c r="H34" s="37"/>
      <c r="I34" s="37"/>
      <c r="J34" s="123">
        <f>ROUND(J101,2)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1"/>
      <c r="E35" s="121"/>
      <c r="F35" s="121"/>
      <c r="G35" s="121"/>
      <c r="H35" s="121"/>
      <c r="I35" s="121"/>
      <c r="J35" s="121"/>
      <c r="K35" s="121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4" t="s">
        <v>40</v>
      </c>
      <c r="G36" s="37"/>
      <c r="H36" s="37"/>
      <c r="I36" s="124" t="s">
        <v>39</v>
      </c>
      <c r="J36" s="124" t="s">
        <v>41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25" t="s">
        <v>42</v>
      </c>
      <c r="E37" s="115" t="s">
        <v>43</v>
      </c>
      <c r="F37" s="126">
        <f>ROUND((SUM(BE101:BE202)),2)</f>
        <v>0</v>
      </c>
      <c r="G37" s="37"/>
      <c r="H37" s="37"/>
      <c r="I37" s="127">
        <v>0.21</v>
      </c>
      <c r="J37" s="126">
        <f>ROUND(((SUM(BE101:BE202))*I37),2)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44</v>
      </c>
      <c r="F38" s="126">
        <f>ROUND((SUM(BF101:BF202)),2)</f>
        <v>0</v>
      </c>
      <c r="G38" s="37"/>
      <c r="H38" s="37"/>
      <c r="I38" s="127">
        <v>0.12</v>
      </c>
      <c r="J38" s="126">
        <f>ROUND(((SUM(BF101:BF202))*I38),2)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45</v>
      </c>
      <c r="F39" s="126">
        <f>ROUND((SUM(BG101:BG202)),2)</f>
        <v>0</v>
      </c>
      <c r="G39" s="37"/>
      <c r="H39" s="37"/>
      <c r="I39" s="127">
        <v>0.21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46</v>
      </c>
      <c r="F40" s="126">
        <f>ROUND((SUM(BH101:BH202)),2)</f>
        <v>0</v>
      </c>
      <c r="G40" s="37"/>
      <c r="H40" s="37"/>
      <c r="I40" s="127">
        <v>0.12</v>
      </c>
      <c r="J40" s="126">
        <f>0</f>
        <v>0</v>
      </c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47</v>
      </c>
      <c r="F41" s="126">
        <f>ROUND((SUM(BI101:BI202)),2)</f>
        <v>0</v>
      </c>
      <c r="G41" s="37"/>
      <c r="H41" s="37"/>
      <c r="I41" s="127">
        <v>0</v>
      </c>
      <c r="J41" s="126">
        <f>0</f>
        <v>0</v>
      </c>
      <c r="K41" s="37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48</v>
      </c>
      <c r="E43" s="130"/>
      <c r="F43" s="130"/>
      <c r="G43" s="131" t="s">
        <v>49</v>
      </c>
      <c r="H43" s="132" t="s">
        <v>50</v>
      </c>
      <c r="I43" s="130"/>
      <c r="J43" s="133">
        <f>SUM(J34:J41)</f>
        <v>0</v>
      </c>
      <c r="K43" s="134"/>
      <c r="L43" s="11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142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1" t="str">
        <f>E7</f>
        <v>ZŠ Opava, Šrámkova 4 - zařízení silnoproudé a slaboproudé elektrotechniky a stavební úpravy</v>
      </c>
      <c r="F52" s="402"/>
      <c r="G52" s="402"/>
      <c r="H52" s="402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137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1" t="s">
        <v>138</v>
      </c>
      <c r="F54" s="361"/>
      <c r="G54" s="361"/>
      <c r="H54" s="361"/>
      <c r="I54" s="25"/>
      <c r="J54" s="25"/>
      <c r="K54" s="25"/>
      <c r="L54" s="23"/>
    </row>
    <row r="55" spans="2:12" s="1" customFormat="1" ht="12" customHeight="1">
      <c r="B55" s="24"/>
      <c r="C55" s="32" t="s">
        <v>139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05" t="s">
        <v>978</v>
      </c>
      <c r="F56" s="403"/>
      <c r="G56" s="403"/>
      <c r="H56" s="403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979</v>
      </c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4" t="str">
        <f>E13</f>
        <v>D.1.4.2.9 - Kabelové trasy pro slaboproudou elektrotechniku</v>
      </c>
      <c r="F58" s="403"/>
      <c r="G58" s="403"/>
      <c r="H58" s="403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k.ú. Kateřinky u Opavy</v>
      </c>
      <c r="G60" s="39"/>
      <c r="H60" s="39"/>
      <c r="I60" s="32" t="s">
        <v>23</v>
      </c>
      <c r="J60" s="62" t="str">
        <f>IF(J16="","",J16)</f>
        <v>5. 2. 2024</v>
      </c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5.2" customHeight="1">
      <c r="A62" s="37"/>
      <c r="B62" s="38"/>
      <c r="C62" s="32" t="s">
        <v>25</v>
      </c>
      <c r="D62" s="39"/>
      <c r="E62" s="39"/>
      <c r="F62" s="30" t="str">
        <f>E19</f>
        <v xml:space="preserve">ZŠ Opava, Šrámkova 4, příspěvková organizace </v>
      </c>
      <c r="G62" s="39"/>
      <c r="H62" s="39"/>
      <c r="I62" s="32" t="s">
        <v>31</v>
      </c>
      <c r="J62" s="35" t="str">
        <f>E25</f>
        <v>INDETAIL s.r.o.</v>
      </c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15.2" customHeight="1">
      <c r="A63" s="37"/>
      <c r="B63" s="38"/>
      <c r="C63" s="32" t="s">
        <v>29</v>
      </c>
      <c r="D63" s="39"/>
      <c r="E63" s="39"/>
      <c r="F63" s="30" t="str">
        <f>IF(E22="","",E22)</f>
        <v>Vyplň údaj</v>
      </c>
      <c r="G63" s="39"/>
      <c r="H63" s="39"/>
      <c r="I63" s="32" t="s">
        <v>34</v>
      </c>
      <c r="J63" s="35" t="str">
        <f>E28</f>
        <v xml:space="preserve"> 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143</v>
      </c>
      <c r="D65" s="140"/>
      <c r="E65" s="140"/>
      <c r="F65" s="140"/>
      <c r="G65" s="140"/>
      <c r="H65" s="140"/>
      <c r="I65" s="140"/>
      <c r="J65" s="141" t="s">
        <v>144</v>
      </c>
      <c r="K65" s="140"/>
      <c r="L65" s="11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70</v>
      </c>
      <c r="D67" s="39"/>
      <c r="E67" s="39"/>
      <c r="F67" s="39"/>
      <c r="G67" s="39"/>
      <c r="H67" s="39"/>
      <c r="I67" s="39"/>
      <c r="J67" s="80">
        <f>J101</f>
        <v>0</v>
      </c>
      <c r="K67" s="39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145</v>
      </c>
    </row>
    <row r="68" spans="2:12" s="9" customFormat="1" ht="24.95" customHeight="1">
      <c r="B68" s="143"/>
      <c r="C68" s="144"/>
      <c r="D68" s="145" t="s">
        <v>146</v>
      </c>
      <c r="E68" s="146"/>
      <c r="F68" s="146"/>
      <c r="G68" s="146"/>
      <c r="H68" s="146"/>
      <c r="I68" s="146"/>
      <c r="J68" s="147">
        <f>J102</f>
        <v>0</v>
      </c>
      <c r="K68" s="144"/>
      <c r="L68" s="148"/>
    </row>
    <row r="69" spans="2:12" s="10" customFormat="1" ht="19.9" customHeight="1">
      <c r="B69" s="149"/>
      <c r="C69" s="100"/>
      <c r="D69" s="150" t="s">
        <v>147</v>
      </c>
      <c r="E69" s="151"/>
      <c r="F69" s="151"/>
      <c r="G69" s="151"/>
      <c r="H69" s="151"/>
      <c r="I69" s="151"/>
      <c r="J69" s="152">
        <f>J103</f>
        <v>0</v>
      </c>
      <c r="K69" s="100"/>
      <c r="L69" s="153"/>
    </row>
    <row r="70" spans="2:12" s="10" customFormat="1" ht="19.9" customHeight="1">
      <c r="B70" s="149"/>
      <c r="C70" s="100"/>
      <c r="D70" s="150" t="s">
        <v>148</v>
      </c>
      <c r="E70" s="151"/>
      <c r="F70" s="151"/>
      <c r="G70" s="151"/>
      <c r="H70" s="151"/>
      <c r="I70" s="151"/>
      <c r="J70" s="152">
        <f>J121</f>
        <v>0</v>
      </c>
      <c r="K70" s="100"/>
      <c r="L70" s="153"/>
    </row>
    <row r="71" spans="2:12" s="10" customFormat="1" ht="19.9" customHeight="1">
      <c r="B71" s="149"/>
      <c r="C71" s="100"/>
      <c r="D71" s="150" t="s">
        <v>149</v>
      </c>
      <c r="E71" s="151"/>
      <c r="F71" s="151"/>
      <c r="G71" s="151"/>
      <c r="H71" s="151"/>
      <c r="I71" s="151"/>
      <c r="J71" s="152">
        <f>J124</f>
        <v>0</v>
      </c>
      <c r="K71" s="100"/>
      <c r="L71" s="153"/>
    </row>
    <row r="72" spans="2:12" s="10" customFormat="1" ht="19.9" customHeight="1">
      <c r="B72" s="149"/>
      <c r="C72" s="100"/>
      <c r="D72" s="150" t="s">
        <v>150</v>
      </c>
      <c r="E72" s="151"/>
      <c r="F72" s="151"/>
      <c r="G72" s="151"/>
      <c r="H72" s="151"/>
      <c r="I72" s="151"/>
      <c r="J72" s="152">
        <f>J143</f>
        <v>0</v>
      </c>
      <c r="K72" s="100"/>
      <c r="L72" s="153"/>
    </row>
    <row r="73" spans="2:12" s="10" customFormat="1" ht="19.9" customHeight="1">
      <c r="B73" s="149"/>
      <c r="C73" s="100"/>
      <c r="D73" s="150" t="s">
        <v>151</v>
      </c>
      <c r="E73" s="151"/>
      <c r="F73" s="151"/>
      <c r="G73" s="151"/>
      <c r="H73" s="151"/>
      <c r="I73" s="151"/>
      <c r="J73" s="152">
        <f>J153</f>
        <v>0</v>
      </c>
      <c r="K73" s="100"/>
      <c r="L73" s="153"/>
    </row>
    <row r="74" spans="2:12" s="9" customFormat="1" ht="24.95" customHeight="1">
      <c r="B74" s="143"/>
      <c r="C74" s="144"/>
      <c r="D74" s="145" t="s">
        <v>981</v>
      </c>
      <c r="E74" s="146"/>
      <c r="F74" s="146"/>
      <c r="G74" s="146"/>
      <c r="H74" s="146"/>
      <c r="I74" s="146"/>
      <c r="J74" s="147">
        <f>J156</f>
        <v>0</v>
      </c>
      <c r="K74" s="144"/>
      <c r="L74" s="148"/>
    </row>
    <row r="75" spans="2:12" s="10" customFormat="1" ht="19.9" customHeight="1">
      <c r="B75" s="149"/>
      <c r="C75" s="100"/>
      <c r="D75" s="150" t="s">
        <v>1589</v>
      </c>
      <c r="E75" s="151"/>
      <c r="F75" s="151"/>
      <c r="G75" s="151"/>
      <c r="H75" s="151"/>
      <c r="I75" s="151"/>
      <c r="J75" s="152">
        <f>J157</f>
        <v>0</v>
      </c>
      <c r="K75" s="100"/>
      <c r="L75" s="153"/>
    </row>
    <row r="76" spans="2:12" s="10" customFormat="1" ht="19.9" customHeight="1">
      <c r="B76" s="149"/>
      <c r="C76" s="100"/>
      <c r="D76" s="150" t="s">
        <v>1590</v>
      </c>
      <c r="E76" s="151"/>
      <c r="F76" s="151"/>
      <c r="G76" s="151"/>
      <c r="H76" s="151"/>
      <c r="I76" s="151"/>
      <c r="J76" s="152">
        <f>J172</f>
        <v>0</v>
      </c>
      <c r="K76" s="100"/>
      <c r="L76" s="153"/>
    </row>
    <row r="77" spans="2:12" s="10" customFormat="1" ht="19.9" customHeight="1">
      <c r="B77" s="149"/>
      <c r="C77" s="100"/>
      <c r="D77" s="150" t="s">
        <v>164</v>
      </c>
      <c r="E77" s="151"/>
      <c r="F77" s="151"/>
      <c r="G77" s="151"/>
      <c r="H77" s="151"/>
      <c r="I77" s="151"/>
      <c r="J77" s="152">
        <f>J193</f>
        <v>0</v>
      </c>
      <c r="K77" s="100"/>
      <c r="L77" s="153"/>
    </row>
    <row r="78" spans="1:31" s="2" customFormat="1" ht="21.7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3" spans="1:31" s="2" customFormat="1" ht="6.95" customHeight="1">
      <c r="A83" s="37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24.95" customHeight="1">
      <c r="A84" s="37"/>
      <c r="B84" s="38"/>
      <c r="C84" s="26" t="s">
        <v>165</v>
      </c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16</v>
      </c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401" t="str">
        <f>E7</f>
        <v>ZŠ Opava, Šrámkova 4 - zařízení silnoproudé a slaboproudé elektrotechniky a stavební úpravy</v>
      </c>
      <c r="F87" s="402"/>
      <c r="G87" s="402"/>
      <c r="H87" s="402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2:12" s="1" customFormat="1" ht="12" customHeight="1">
      <c r="B88" s="24"/>
      <c r="C88" s="32" t="s">
        <v>137</v>
      </c>
      <c r="D88" s="25"/>
      <c r="E88" s="25"/>
      <c r="F88" s="25"/>
      <c r="G88" s="25"/>
      <c r="H88" s="25"/>
      <c r="I88" s="25"/>
      <c r="J88" s="25"/>
      <c r="K88" s="25"/>
      <c r="L88" s="23"/>
    </row>
    <row r="89" spans="2:12" s="1" customFormat="1" ht="16.5" customHeight="1">
      <c r="B89" s="24"/>
      <c r="C89" s="25"/>
      <c r="D89" s="25"/>
      <c r="E89" s="401" t="s">
        <v>138</v>
      </c>
      <c r="F89" s="361"/>
      <c r="G89" s="361"/>
      <c r="H89" s="361"/>
      <c r="I89" s="25"/>
      <c r="J89" s="25"/>
      <c r="K89" s="25"/>
      <c r="L89" s="23"/>
    </row>
    <row r="90" spans="2:12" s="1" customFormat="1" ht="12" customHeight="1">
      <c r="B90" s="24"/>
      <c r="C90" s="32" t="s">
        <v>139</v>
      </c>
      <c r="D90" s="25"/>
      <c r="E90" s="25"/>
      <c r="F90" s="25"/>
      <c r="G90" s="25"/>
      <c r="H90" s="25"/>
      <c r="I90" s="25"/>
      <c r="J90" s="25"/>
      <c r="K90" s="25"/>
      <c r="L90" s="23"/>
    </row>
    <row r="91" spans="1:31" s="2" customFormat="1" ht="16.5" customHeight="1">
      <c r="A91" s="37"/>
      <c r="B91" s="38"/>
      <c r="C91" s="39"/>
      <c r="D91" s="39"/>
      <c r="E91" s="405" t="s">
        <v>978</v>
      </c>
      <c r="F91" s="403"/>
      <c r="G91" s="403"/>
      <c r="H91" s="403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>
      <c r="A92" s="37"/>
      <c r="B92" s="38"/>
      <c r="C92" s="32" t="s">
        <v>979</v>
      </c>
      <c r="D92" s="39"/>
      <c r="E92" s="39"/>
      <c r="F92" s="39"/>
      <c r="G92" s="39"/>
      <c r="H92" s="39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6.5" customHeight="1">
      <c r="A93" s="37"/>
      <c r="B93" s="38"/>
      <c r="C93" s="39"/>
      <c r="D93" s="39"/>
      <c r="E93" s="354" t="str">
        <f>E13</f>
        <v>D.1.4.2.9 - Kabelové trasy pro slaboproudou elektrotechniku</v>
      </c>
      <c r="F93" s="403"/>
      <c r="G93" s="403"/>
      <c r="H93" s="403"/>
      <c r="I93" s="39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2" customHeight="1">
      <c r="A95" s="37"/>
      <c r="B95" s="38"/>
      <c r="C95" s="32" t="s">
        <v>21</v>
      </c>
      <c r="D95" s="39"/>
      <c r="E95" s="39"/>
      <c r="F95" s="30" t="str">
        <f>F16</f>
        <v>k.ú. Kateřinky u Opavy</v>
      </c>
      <c r="G95" s="39"/>
      <c r="H95" s="39"/>
      <c r="I95" s="32" t="s">
        <v>23</v>
      </c>
      <c r="J95" s="62" t="str">
        <f>IF(J16="","",J16)</f>
        <v>5. 2. 2024</v>
      </c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6.95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11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5.2" customHeight="1">
      <c r="A97" s="37"/>
      <c r="B97" s="38"/>
      <c r="C97" s="32" t="s">
        <v>25</v>
      </c>
      <c r="D97" s="39"/>
      <c r="E97" s="39"/>
      <c r="F97" s="30" t="str">
        <f>E19</f>
        <v xml:space="preserve">ZŠ Opava, Šrámkova 4, příspěvková organizace </v>
      </c>
      <c r="G97" s="39"/>
      <c r="H97" s="39"/>
      <c r="I97" s="32" t="s">
        <v>31</v>
      </c>
      <c r="J97" s="35" t="str">
        <f>E25</f>
        <v>INDETAIL s.r.o.</v>
      </c>
      <c r="K97" s="39"/>
      <c r="L97" s="116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15.2" customHeight="1">
      <c r="A98" s="37"/>
      <c r="B98" s="38"/>
      <c r="C98" s="32" t="s">
        <v>29</v>
      </c>
      <c r="D98" s="39"/>
      <c r="E98" s="39"/>
      <c r="F98" s="30" t="str">
        <f>IF(E22="","",E22)</f>
        <v>Vyplň údaj</v>
      </c>
      <c r="G98" s="39"/>
      <c r="H98" s="39"/>
      <c r="I98" s="32" t="s">
        <v>34</v>
      </c>
      <c r="J98" s="35" t="str">
        <f>E28</f>
        <v xml:space="preserve"> </v>
      </c>
      <c r="K98" s="39"/>
      <c r="L98" s="116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5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116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11" customFormat="1" ht="29.25" customHeight="1">
      <c r="A100" s="154"/>
      <c r="B100" s="155"/>
      <c r="C100" s="156" t="s">
        <v>166</v>
      </c>
      <c r="D100" s="157" t="s">
        <v>57</v>
      </c>
      <c r="E100" s="157" t="s">
        <v>53</v>
      </c>
      <c r="F100" s="157" t="s">
        <v>54</v>
      </c>
      <c r="G100" s="157" t="s">
        <v>167</v>
      </c>
      <c r="H100" s="157" t="s">
        <v>168</v>
      </c>
      <c r="I100" s="157" t="s">
        <v>169</v>
      </c>
      <c r="J100" s="157" t="s">
        <v>144</v>
      </c>
      <c r="K100" s="158" t="s">
        <v>170</v>
      </c>
      <c r="L100" s="159"/>
      <c r="M100" s="71" t="s">
        <v>19</v>
      </c>
      <c r="N100" s="72" t="s">
        <v>42</v>
      </c>
      <c r="O100" s="72" t="s">
        <v>171</v>
      </c>
      <c r="P100" s="72" t="s">
        <v>172</v>
      </c>
      <c r="Q100" s="72" t="s">
        <v>173</v>
      </c>
      <c r="R100" s="72" t="s">
        <v>174</v>
      </c>
      <c r="S100" s="72" t="s">
        <v>175</v>
      </c>
      <c r="T100" s="73" t="s">
        <v>176</v>
      </c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</row>
    <row r="101" spans="1:63" s="2" customFormat="1" ht="22.9" customHeight="1">
      <c r="A101" s="37"/>
      <c r="B101" s="38"/>
      <c r="C101" s="78" t="s">
        <v>177</v>
      </c>
      <c r="D101" s="39"/>
      <c r="E101" s="39"/>
      <c r="F101" s="39"/>
      <c r="G101" s="39"/>
      <c r="H101" s="39"/>
      <c r="I101" s="39"/>
      <c r="J101" s="160">
        <f>BK101</f>
        <v>0</v>
      </c>
      <c r="K101" s="39"/>
      <c r="L101" s="42"/>
      <c r="M101" s="74"/>
      <c r="N101" s="161"/>
      <c r="O101" s="75"/>
      <c r="P101" s="162">
        <f>P102+P156</f>
        <v>0</v>
      </c>
      <c r="Q101" s="75"/>
      <c r="R101" s="162">
        <f>R102+R156</f>
        <v>11.321238000000001</v>
      </c>
      <c r="S101" s="75"/>
      <c r="T101" s="163">
        <f>T102+T156</f>
        <v>6.954699999999999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71</v>
      </c>
      <c r="AU101" s="20" t="s">
        <v>145</v>
      </c>
      <c r="BK101" s="164">
        <f>BK102+BK156</f>
        <v>0</v>
      </c>
    </row>
    <row r="102" spans="2:63" s="12" customFormat="1" ht="25.9" customHeight="1">
      <c r="B102" s="165"/>
      <c r="C102" s="166"/>
      <c r="D102" s="167" t="s">
        <v>71</v>
      </c>
      <c r="E102" s="168" t="s">
        <v>178</v>
      </c>
      <c r="F102" s="168" t="s">
        <v>179</v>
      </c>
      <c r="G102" s="166"/>
      <c r="H102" s="166"/>
      <c r="I102" s="169"/>
      <c r="J102" s="170">
        <f>BK102</f>
        <v>0</v>
      </c>
      <c r="K102" s="166"/>
      <c r="L102" s="171"/>
      <c r="M102" s="172"/>
      <c r="N102" s="173"/>
      <c r="O102" s="173"/>
      <c r="P102" s="174">
        <f>P103+P121+P124+P143+P153</f>
        <v>0</v>
      </c>
      <c r="Q102" s="173"/>
      <c r="R102" s="174">
        <f>R103+R121+R124+R143+R153</f>
        <v>10.903545000000001</v>
      </c>
      <c r="S102" s="173"/>
      <c r="T102" s="175">
        <f>T103+T121+T124+T143+T153</f>
        <v>6.954699999999999</v>
      </c>
      <c r="AR102" s="176" t="s">
        <v>79</v>
      </c>
      <c r="AT102" s="177" t="s">
        <v>71</v>
      </c>
      <c r="AU102" s="177" t="s">
        <v>72</v>
      </c>
      <c r="AY102" s="176" t="s">
        <v>180</v>
      </c>
      <c r="BK102" s="178">
        <f>BK103+BK121+BK124+BK143+BK153</f>
        <v>0</v>
      </c>
    </row>
    <row r="103" spans="2:63" s="12" customFormat="1" ht="22.9" customHeight="1">
      <c r="B103" s="165"/>
      <c r="C103" s="166"/>
      <c r="D103" s="167" t="s">
        <v>71</v>
      </c>
      <c r="E103" s="179" t="s">
        <v>181</v>
      </c>
      <c r="F103" s="179" t="s">
        <v>182</v>
      </c>
      <c r="G103" s="166"/>
      <c r="H103" s="166"/>
      <c r="I103" s="169"/>
      <c r="J103" s="180">
        <f>BK103</f>
        <v>0</v>
      </c>
      <c r="K103" s="166"/>
      <c r="L103" s="171"/>
      <c r="M103" s="172"/>
      <c r="N103" s="173"/>
      <c r="O103" s="173"/>
      <c r="P103" s="174">
        <f>SUM(P104:P120)</f>
        <v>0</v>
      </c>
      <c r="Q103" s="173"/>
      <c r="R103" s="174">
        <f>SUM(R104:R120)</f>
        <v>10.807960000000001</v>
      </c>
      <c r="S103" s="173"/>
      <c r="T103" s="175">
        <f>SUM(T104:T120)</f>
        <v>0</v>
      </c>
      <c r="AR103" s="176" t="s">
        <v>79</v>
      </c>
      <c r="AT103" s="177" t="s">
        <v>71</v>
      </c>
      <c r="AU103" s="177" t="s">
        <v>79</v>
      </c>
      <c r="AY103" s="176" t="s">
        <v>180</v>
      </c>
      <c r="BK103" s="178">
        <f>SUM(BK104:BK120)</f>
        <v>0</v>
      </c>
    </row>
    <row r="104" spans="1:65" s="2" customFormat="1" ht="21.75" customHeight="1">
      <c r="A104" s="37"/>
      <c r="B104" s="38"/>
      <c r="C104" s="181" t="s">
        <v>79</v>
      </c>
      <c r="D104" s="181" t="s">
        <v>183</v>
      </c>
      <c r="E104" s="182" t="s">
        <v>198</v>
      </c>
      <c r="F104" s="183" t="s">
        <v>199</v>
      </c>
      <c r="G104" s="184" t="s">
        <v>200</v>
      </c>
      <c r="H104" s="185">
        <v>8</v>
      </c>
      <c r="I104" s="186"/>
      <c r="J104" s="187">
        <f>ROUND(I104*H104,2)</f>
        <v>0</v>
      </c>
      <c r="K104" s="183" t="s">
        <v>187</v>
      </c>
      <c r="L104" s="42"/>
      <c r="M104" s="188" t="s">
        <v>19</v>
      </c>
      <c r="N104" s="189" t="s">
        <v>43</v>
      </c>
      <c r="O104" s="67"/>
      <c r="P104" s="190">
        <f>O104*H104</f>
        <v>0</v>
      </c>
      <c r="Q104" s="190">
        <v>0.0037</v>
      </c>
      <c r="R104" s="190">
        <f>Q104*H104</f>
        <v>0.0296</v>
      </c>
      <c r="S104" s="190">
        <v>0</v>
      </c>
      <c r="T104" s="191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188</v>
      </c>
      <c r="AT104" s="192" t="s">
        <v>183</v>
      </c>
      <c r="AU104" s="192" t="s">
        <v>81</v>
      </c>
      <c r="AY104" s="20" t="s">
        <v>180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0" t="s">
        <v>79</v>
      </c>
      <c r="BK104" s="193">
        <f>ROUND(I104*H104,2)</f>
        <v>0</v>
      </c>
      <c r="BL104" s="20" t="s">
        <v>188</v>
      </c>
      <c r="BM104" s="192" t="s">
        <v>1591</v>
      </c>
    </row>
    <row r="105" spans="1:47" s="2" customFormat="1" ht="11.25">
      <c r="A105" s="37"/>
      <c r="B105" s="38"/>
      <c r="C105" s="39"/>
      <c r="D105" s="194" t="s">
        <v>190</v>
      </c>
      <c r="E105" s="39"/>
      <c r="F105" s="195" t="s">
        <v>202</v>
      </c>
      <c r="G105" s="39"/>
      <c r="H105" s="39"/>
      <c r="I105" s="196"/>
      <c r="J105" s="39"/>
      <c r="K105" s="39"/>
      <c r="L105" s="42"/>
      <c r="M105" s="197"/>
      <c r="N105" s="198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20" t="s">
        <v>190</v>
      </c>
      <c r="AU105" s="20" t="s">
        <v>81</v>
      </c>
    </row>
    <row r="106" spans="1:65" s="2" customFormat="1" ht="16.5" customHeight="1">
      <c r="A106" s="37"/>
      <c r="B106" s="38"/>
      <c r="C106" s="181" t="s">
        <v>81</v>
      </c>
      <c r="D106" s="181" t="s">
        <v>183</v>
      </c>
      <c r="E106" s="182" t="s">
        <v>203</v>
      </c>
      <c r="F106" s="183" t="s">
        <v>204</v>
      </c>
      <c r="G106" s="184" t="s">
        <v>186</v>
      </c>
      <c r="H106" s="185">
        <v>108</v>
      </c>
      <c r="I106" s="186"/>
      <c r="J106" s="187">
        <f>ROUND(I106*H106,2)</f>
        <v>0</v>
      </c>
      <c r="K106" s="183" t="s">
        <v>187</v>
      </c>
      <c r="L106" s="42"/>
      <c r="M106" s="188" t="s">
        <v>19</v>
      </c>
      <c r="N106" s="189" t="s">
        <v>43</v>
      </c>
      <c r="O106" s="67"/>
      <c r="P106" s="190">
        <f>O106*H106</f>
        <v>0</v>
      </c>
      <c r="Q106" s="190">
        <v>0.056</v>
      </c>
      <c r="R106" s="190">
        <f>Q106*H106</f>
        <v>6.048</v>
      </c>
      <c r="S106" s="190">
        <v>0</v>
      </c>
      <c r="T106" s="191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2" t="s">
        <v>188</v>
      </c>
      <c r="AT106" s="192" t="s">
        <v>183</v>
      </c>
      <c r="AU106" s="192" t="s">
        <v>81</v>
      </c>
      <c r="AY106" s="20" t="s">
        <v>180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0" t="s">
        <v>79</v>
      </c>
      <c r="BK106" s="193">
        <f>ROUND(I106*H106,2)</f>
        <v>0</v>
      </c>
      <c r="BL106" s="20" t="s">
        <v>188</v>
      </c>
      <c r="BM106" s="192" t="s">
        <v>1592</v>
      </c>
    </row>
    <row r="107" spans="1:47" s="2" customFormat="1" ht="11.25">
      <c r="A107" s="37"/>
      <c r="B107" s="38"/>
      <c r="C107" s="39"/>
      <c r="D107" s="194" t="s">
        <v>190</v>
      </c>
      <c r="E107" s="39"/>
      <c r="F107" s="195" t="s">
        <v>206</v>
      </c>
      <c r="G107" s="39"/>
      <c r="H107" s="39"/>
      <c r="I107" s="196"/>
      <c r="J107" s="39"/>
      <c r="K107" s="39"/>
      <c r="L107" s="42"/>
      <c r="M107" s="197"/>
      <c r="N107" s="198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190</v>
      </c>
      <c r="AU107" s="20" t="s">
        <v>81</v>
      </c>
    </row>
    <row r="108" spans="2:51" s="13" customFormat="1" ht="11.25">
      <c r="B108" s="199"/>
      <c r="C108" s="200"/>
      <c r="D108" s="201" t="s">
        <v>192</v>
      </c>
      <c r="E108" s="202" t="s">
        <v>19</v>
      </c>
      <c r="F108" s="203" t="s">
        <v>1593</v>
      </c>
      <c r="G108" s="200"/>
      <c r="H108" s="204">
        <v>28</v>
      </c>
      <c r="I108" s="205"/>
      <c r="J108" s="200"/>
      <c r="K108" s="200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192</v>
      </c>
      <c r="AU108" s="210" t="s">
        <v>81</v>
      </c>
      <c r="AV108" s="13" t="s">
        <v>81</v>
      </c>
      <c r="AW108" s="13" t="s">
        <v>33</v>
      </c>
      <c r="AX108" s="13" t="s">
        <v>72</v>
      </c>
      <c r="AY108" s="210" t="s">
        <v>180</v>
      </c>
    </row>
    <row r="109" spans="2:51" s="13" customFormat="1" ht="11.25">
      <c r="B109" s="199"/>
      <c r="C109" s="200"/>
      <c r="D109" s="201" t="s">
        <v>192</v>
      </c>
      <c r="E109" s="202" t="s">
        <v>19</v>
      </c>
      <c r="F109" s="203" t="s">
        <v>1594</v>
      </c>
      <c r="G109" s="200"/>
      <c r="H109" s="204">
        <v>80</v>
      </c>
      <c r="I109" s="205"/>
      <c r="J109" s="200"/>
      <c r="K109" s="200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192</v>
      </c>
      <c r="AU109" s="210" t="s">
        <v>81</v>
      </c>
      <c r="AV109" s="13" t="s">
        <v>81</v>
      </c>
      <c r="AW109" s="13" t="s">
        <v>33</v>
      </c>
      <c r="AX109" s="13" t="s">
        <v>72</v>
      </c>
      <c r="AY109" s="210" t="s">
        <v>180</v>
      </c>
    </row>
    <row r="110" spans="2:51" s="14" customFormat="1" ht="11.25">
      <c r="B110" s="211"/>
      <c r="C110" s="212"/>
      <c r="D110" s="201" t="s">
        <v>192</v>
      </c>
      <c r="E110" s="213" t="s">
        <v>19</v>
      </c>
      <c r="F110" s="214" t="s">
        <v>211</v>
      </c>
      <c r="G110" s="212"/>
      <c r="H110" s="215">
        <v>108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192</v>
      </c>
      <c r="AU110" s="221" t="s">
        <v>81</v>
      </c>
      <c r="AV110" s="14" t="s">
        <v>188</v>
      </c>
      <c r="AW110" s="14" t="s">
        <v>33</v>
      </c>
      <c r="AX110" s="14" t="s">
        <v>79</v>
      </c>
      <c r="AY110" s="221" t="s">
        <v>180</v>
      </c>
    </row>
    <row r="111" spans="1:65" s="2" customFormat="1" ht="16.5" customHeight="1">
      <c r="A111" s="37"/>
      <c r="B111" s="38"/>
      <c r="C111" s="181" t="s">
        <v>92</v>
      </c>
      <c r="D111" s="181" t="s">
        <v>183</v>
      </c>
      <c r="E111" s="182" t="s">
        <v>213</v>
      </c>
      <c r="F111" s="183" t="s">
        <v>214</v>
      </c>
      <c r="G111" s="184" t="s">
        <v>186</v>
      </c>
      <c r="H111" s="185">
        <v>68</v>
      </c>
      <c r="I111" s="186"/>
      <c r="J111" s="187">
        <f>ROUND(I111*H111,2)</f>
        <v>0</v>
      </c>
      <c r="K111" s="183" t="s">
        <v>187</v>
      </c>
      <c r="L111" s="42"/>
      <c r="M111" s="188" t="s">
        <v>19</v>
      </c>
      <c r="N111" s="189" t="s">
        <v>43</v>
      </c>
      <c r="O111" s="67"/>
      <c r="P111" s="190">
        <f>O111*H111</f>
        <v>0</v>
      </c>
      <c r="Q111" s="190">
        <v>0.04153</v>
      </c>
      <c r="R111" s="190">
        <f>Q111*H111</f>
        <v>2.8240399999999997</v>
      </c>
      <c r="S111" s="190">
        <v>0</v>
      </c>
      <c r="T111" s="191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2" t="s">
        <v>188</v>
      </c>
      <c r="AT111" s="192" t="s">
        <v>183</v>
      </c>
      <c r="AU111" s="192" t="s">
        <v>81</v>
      </c>
      <c r="AY111" s="20" t="s">
        <v>180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20" t="s">
        <v>79</v>
      </c>
      <c r="BK111" s="193">
        <f>ROUND(I111*H111,2)</f>
        <v>0</v>
      </c>
      <c r="BL111" s="20" t="s">
        <v>188</v>
      </c>
      <c r="BM111" s="192" t="s">
        <v>1595</v>
      </c>
    </row>
    <row r="112" spans="1:47" s="2" customFormat="1" ht="11.25">
      <c r="A112" s="37"/>
      <c r="B112" s="38"/>
      <c r="C112" s="39"/>
      <c r="D112" s="194" t="s">
        <v>190</v>
      </c>
      <c r="E112" s="39"/>
      <c r="F112" s="195" t="s">
        <v>216</v>
      </c>
      <c r="G112" s="39"/>
      <c r="H112" s="39"/>
      <c r="I112" s="196"/>
      <c r="J112" s="39"/>
      <c r="K112" s="39"/>
      <c r="L112" s="42"/>
      <c r="M112" s="197"/>
      <c r="N112" s="198"/>
      <c r="O112" s="67"/>
      <c r="P112" s="67"/>
      <c r="Q112" s="67"/>
      <c r="R112" s="67"/>
      <c r="S112" s="67"/>
      <c r="T112" s="6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20" t="s">
        <v>190</v>
      </c>
      <c r="AU112" s="20" t="s">
        <v>81</v>
      </c>
    </row>
    <row r="113" spans="2:51" s="13" customFormat="1" ht="11.25">
      <c r="B113" s="199"/>
      <c r="C113" s="200"/>
      <c r="D113" s="201" t="s">
        <v>192</v>
      </c>
      <c r="E113" s="202" t="s">
        <v>19</v>
      </c>
      <c r="F113" s="203" t="s">
        <v>1593</v>
      </c>
      <c r="G113" s="200"/>
      <c r="H113" s="204">
        <v>28</v>
      </c>
      <c r="I113" s="205"/>
      <c r="J113" s="200"/>
      <c r="K113" s="200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192</v>
      </c>
      <c r="AU113" s="210" t="s">
        <v>81</v>
      </c>
      <c r="AV113" s="13" t="s">
        <v>81</v>
      </c>
      <c r="AW113" s="13" t="s">
        <v>33</v>
      </c>
      <c r="AX113" s="13" t="s">
        <v>72</v>
      </c>
      <c r="AY113" s="210" t="s">
        <v>180</v>
      </c>
    </row>
    <row r="114" spans="2:51" s="13" customFormat="1" ht="11.25">
      <c r="B114" s="199"/>
      <c r="C114" s="200"/>
      <c r="D114" s="201" t="s">
        <v>192</v>
      </c>
      <c r="E114" s="202" t="s">
        <v>19</v>
      </c>
      <c r="F114" s="203" t="s">
        <v>1596</v>
      </c>
      <c r="G114" s="200"/>
      <c r="H114" s="204">
        <v>40</v>
      </c>
      <c r="I114" s="205"/>
      <c r="J114" s="200"/>
      <c r="K114" s="200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192</v>
      </c>
      <c r="AU114" s="210" t="s">
        <v>81</v>
      </c>
      <c r="AV114" s="13" t="s">
        <v>81</v>
      </c>
      <c r="AW114" s="13" t="s">
        <v>33</v>
      </c>
      <c r="AX114" s="13" t="s">
        <v>72</v>
      </c>
      <c r="AY114" s="210" t="s">
        <v>180</v>
      </c>
    </row>
    <row r="115" spans="2:51" s="14" customFormat="1" ht="11.25">
      <c r="B115" s="211"/>
      <c r="C115" s="212"/>
      <c r="D115" s="201" t="s">
        <v>192</v>
      </c>
      <c r="E115" s="213" t="s">
        <v>19</v>
      </c>
      <c r="F115" s="214" t="s">
        <v>211</v>
      </c>
      <c r="G115" s="212"/>
      <c r="H115" s="215">
        <v>68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192</v>
      </c>
      <c r="AU115" s="221" t="s">
        <v>81</v>
      </c>
      <c r="AV115" s="14" t="s">
        <v>188</v>
      </c>
      <c r="AW115" s="14" t="s">
        <v>33</v>
      </c>
      <c r="AX115" s="14" t="s">
        <v>79</v>
      </c>
      <c r="AY115" s="221" t="s">
        <v>180</v>
      </c>
    </row>
    <row r="116" spans="1:65" s="2" customFormat="1" ht="21.75" customHeight="1">
      <c r="A116" s="37"/>
      <c r="B116" s="38"/>
      <c r="C116" s="181" t="s">
        <v>188</v>
      </c>
      <c r="D116" s="181" t="s">
        <v>183</v>
      </c>
      <c r="E116" s="182" t="s">
        <v>220</v>
      </c>
      <c r="F116" s="183" t="s">
        <v>221</v>
      </c>
      <c r="G116" s="184" t="s">
        <v>200</v>
      </c>
      <c r="H116" s="185">
        <v>507</v>
      </c>
      <c r="I116" s="186"/>
      <c r="J116" s="187">
        <f>ROUND(I116*H116,2)</f>
        <v>0</v>
      </c>
      <c r="K116" s="183" t="s">
        <v>187</v>
      </c>
      <c r="L116" s="42"/>
      <c r="M116" s="188" t="s">
        <v>19</v>
      </c>
      <c r="N116" s="189" t="s">
        <v>43</v>
      </c>
      <c r="O116" s="67"/>
      <c r="P116" s="190">
        <f>O116*H116</f>
        <v>0</v>
      </c>
      <c r="Q116" s="190">
        <v>0.00376</v>
      </c>
      <c r="R116" s="190">
        <f>Q116*H116</f>
        <v>1.90632</v>
      </c>
      <c r="S116" s="190">
        <v>0</v>
      </c>
      <c r="T116" s="191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2" t="s">
        <v>188</v>
      </c>
      <c r="AT116" s="192" t="s">
        <v>183</v>
      </c>
      <c r="AU116" s="192" t="s">
        <v>81</v>
      </c>
      <c r="AY116" s="20" t="s">
        <v>180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0" t="s">
        <v>79</v>
      </c>
      <c r="BK116" s="193">
        <f>ROUND(I116*H116,2)</f>
        <v>0</v>
      </c>
      <c r="BL116" s="20" t="s">
        <v>188</v>
      </c>
      <c r="BM116" s="192" t="s">
        <v>1597</v>
      </c>
    </row>
    <row r="117" spans="1:47" s="2" customFormat="1" ht="11.25">
      <c r="A117" s="37"/>
      <c r="B117" s="38"/>
      <c r="C117" s="39"/>
      <c r="D117" s="194" t="s">
        <v>190</v>
      </c>
      <c r="E117" s="39"/>
      <c r="F117" s="195" t="s">
        <v>223</v>
      </c>
      <c r="G117" s="39"/>
      <c r="H117" s="39"/>
      <c r="I117" s="196"/>
      <c r="J117" s="39"/>
      <c r="K117" s="39"/>
      <c r="L117" s="42"/>
      <c r="M117" s="197"/>
      <c r="N117" s="198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190</v>
      </c>
      <c r="AU117" s="20" t="s">
        <v>81</v>
      </c>
    </row>
    <row r="118" spans="2:51" s="13" customFormat="1" ht="11.25">
      <c r="B118" s="199"/>
      <c r="C118" s="200"/>
      <c r="D118" s="201" t="s">
        <v>192</v>
      </c>
      <c r="E118" s="202" t="s">
        <v>19</v>
      </c>
      <c r="F118" s="203" t="s">
        <v>1598</v>
      </c>
      <c r="G118" s="200"/>
      <c r="H118" s="204">
        <v>307</v>
      </c>
      <c r="I118" s="205"/>
      <c r="J118" s="200"/>
      <c r="K118" s="200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192</v>
      </c>
      <c r="AU118" s="210" t="s">
        <v>81</v>
      </c>
      <c r="AV118" s="13" t="s">
        <v>81</v>
      </c>
      <c r="AW118" s="13" t="s">
        <v>33</v>
      </c>
      <c r="AX118" s="13" t="s">
        <v>72</v>
      </c>
      <c r="AY118" s="210" t="s">
        <v>180</v>
      </c>
    </row>
    <row r="119" spans="2:51" s="13" customFormat="1" ht="11.25">
      <c r="B119" s="199"/>
      <c r="C119" s="200"/>
      <c r="D119" s="201" t="s">
        <v>192</v>
      </c>
      <c r="E119" s="202" t="s">
        <v>19</v>
      </c>
      <c r="F119" s="203" t="s">
        <v>1599</v>
      </c>
      <c r="G119" s="200"/>
      <c r="H119" s="204">
        <v>200</v>
      </c>
      <c r="I119" s="205"/>
      <c r="J119" s="200"/>
      <c r="K119" s="200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192</v>
      </c>
      <c r="AU119" s="210" t="s">
        <v>81</v>
      </c>
      <c r="AV119" s="13" t="s">
        <v>81</v>
      </c>
      <c r="AW119" s="13" t="s">
        <v>33</v>
      </c>
      <c r="AX119" s="13" t="s">
        <v>72</v>
      </c>
      <c r="AY119" s="210" t="s">
        <v>180</v>
      </c>
    </row>
    <row r="120" spans="2:51" s="14" customFormat="1" ht="11.25">
      <c r="B120" s="211"/>
      <c r="C120" s="212"/>
      <c r="D120" s="201" t="s">
        <v>192</v>
      </c>
      <c r="E120" s="213" t="s">
        <v>19</v>
      </c>
      <c r="F120" s="214" t="s">
        <v>211</v>
      </c>
      <c r="G120" s="212"/>
      <c r="H120" s="215">
        <v>507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192</v>
      </c>
      <c r="AU120" s="221" t="s">
        <v>81</v>
      </c>
      <c r="AV120" s="14" t="s">
        <v>188</v>
      </c>
      <c r="AW120" s="14" t="s">
        <v>33</v>
      </c>
      <c r="AX120" s="14" t="s">
        <v>79</v>
      </c>
      <c r="AY120" s="221" t="s">
        <v>180</v>
      </c>
    </row>
    <row r="121" spans="2:63" s="12" customFormat="1" ht="22.9" customHeight="1">
      <c r="B121" s="165"/>
      <c r="C121" s="166"/>
      <c r="D121" s="167" t="s">
        <v>71</v>
      </c>
      <c r="E121" s="179" t="s">
        <v>242</v>
      </c>
      <c r="F121" s="179" t="s">
        <v>243</v>
      </c>
      <c r="G121" s="166"/>
      <c r="H121" s="166"/>
      <c r="I121" s="169"/>
      <c r="J121" s="180">
        <f>BK121</f>
        <v>0</v>
      </c>
      <c r="K121" s="166"/>
      <c r="L121" s="171"/>
      <c r="M121" s="172"/>
      <c r="N121" s="173"/>
      <c r="O121" s="173"/>
      <c r="P121" s="174">
        <f>SUM(P122:P123)</f>
        <v>0</v>
      </c>
      <c r="Q121" s="173"/>
      <c r="R121" s="174">
        <f>SUM(R122:R123)</f>
        <v>0.06499999999999999</v>
      </c>
      <c r="S121" s="173"/>
      <c r="T121" s="175">
        <f>SUM(T122:T123)</f>
        <v>0</v>
      </c>
      <c r="AR121" s="176" t="s">
        <v>79</v>
      </c>
      <c r="AT121" s="177" t="s">
        <v>71</v>
      </c>
      <c r="AU121" s="177" t="s">
        <v>79</v>
      </c>
      <c r="AY121" s="176" t="s">
        <v>180</v>
      </c>
      <c r="BK121" s="178">
        <f>SUM(BK122:BK123)</f>
        <v>0</v>
      </c>
    </row>
    <row r="122" spans="1:65" s="2" customFormat="1" ht="24.2" customHeight="1">
      <c r="A122" s="37"/>
      <c r="B122" s="38"/>
      <c r="C122" s="181" t="s">
        <v>212</v>
      </c>
      <c r="D122" s="181" t="s">
        <v>183</v>
      </c>
      <c r="E122" s="182" t="s">
        <v>245</v>
      </c>
      <c r="F122" s="183" t="s">
        <v>246</v>
      </c>
      <c r="G122" s="184" t="s">
        <v>186</v>
      </c>
      <c r="H122" s="185">
        <v>500</v>
      </c>
      <c r="I122" s="186"/>
      <c r="J122" s="187">
        <f>ROUND(I122*H122,2)</f>
        <v>0</v>
      </c>
      <c r="K122" s="183" t="s">
        <v>187</v>
      </c>
      <c r="L122" s="42"/>
      <c r="M122" s="188" t="s">
        <v>19</v>
      </c>
      <c r="N122" s="189" t="s">
        <v>43</v>
      </c>
      <c r="O122" s="67"/>
      <c r="P122" s="190">
        <f>O122*H122</f>
        <v>0</v>
      </c>
      <c r="Q122" s="190">
        <v>0.00013</v>
      </c>
      <c r="R122" s="190">
        <f>Q122*H122</f>
        <v>0.06499999999999999</v>
      </c>
      <c r="S122" s="190">
        <v>0</v>
      </c>
      <c r="T122" s="19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2" t="s">
        <v>188</v>
      </c>
      <c r="AT122" s="192" t="s">
        <v>183</v>
      </c>
      <c r="AU122" s="192" t="s">
        <v>81</v>
      </c>
      <c r="AY122" s="20" t="s">
        <v>180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0" t="s">
        <v>79</v>
      </c>
      <c r="BK122" s="193">
        <f>ROUND(I122*H122,2)</f>
        <v>0</v>
      </c>
      <c r="BL122" s="20" t="s">
        <v>188</v>
      </c>
      <c r="BM122" s="192" t="s">
        <v>1600</v>
      </c>
    </row>
    <row r="123" spans="1:47" s="2" customFormat="1" ht="11.25">
      <c r="A123" s="37"/>
      <c r="B123" s="38"/>
      <c r="C123" s="39"/>
      <c r="D123" s="194" t="s">
        <v>190</v>
      </c>
      <c r="E123" s="39"/>
      <c r="F123" s="195" t="s">
        <v>248</v>
      </c>
      <c r="G123" s="39"/>
      <c r="H123" s="39"/>
      <c r="I123" s="196"/>
      <c r="J123" s="39"/>
      <c r="K123" s="39"/>
      <c r="L123" s="42"/>
      <c r="M123" s="197"/>
      <c r="N123" s="198"/>
      <c r="O123" s="67"/>
      <c r="P123" s="67"/>
      <c r="Q123" s="67"/>
      <c r="R123" s="67"/>
      <c r="S123" s="67"/>
      <c r="T123" s="6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20" t="s">
        <v>190</v>
      </c>
      <c r="AU123" s="20" t="s">
        <v>81</v>
      </c>
    </row>
    <row r="124" spans="2:63" s="12" customFormat="1" ht="22.9" customHeight="1">
      <c r="B124" s="165"/>
      <c r="C124" s="166"/>
      <c r="D124" s="167" t="s">
        <v>71</v>
      </c>
      <c r="E124" s="179" t="s">
        <v>249</v>
      </c>
      <c r="F124" s="179" t="s">
        <v>250</v>
      </c>
      <c r="G124" s="166"/>
      <c r="H124" s="166"/>
      <c r="I124" s="169"/>
      <c r="J124" s="180">
        <f>BK124</f>
        <v>0</v>
      </c>
      <c r="K124" s="166"/>
      <c r="L124" s="171"/>
      <c r="M124" s="172"/>
      <c r="N124" s="173"/>
      <c r="O124" s="173"/>
      <c r="P124" s="174">
        <f>SUM(P125:P142)</f>
        <v>0</v>
      </c>
      <c r="Q124" s="173"/>
      <c r="R124" s="174">
        <f>SUM(R125:R142)</f>
        <v>0.030585</v>
      </c>
      <c r="S124" s="173"/>
      <c r="T124" s="175">
        <f>SUM(T125:T142)</f>
        <v>6.954699999999999</v>
      </c>
      <c r="AR124" s="176" t="s">
        <v>79</v>
      </c>
      <c r="AT124" s="177" t="s">
        <v>71</v>
      </c>
      <c r="AU124" s="177" t="s">
        <v>79</v>
      </c>
      <c r="AY124" s="176" t="s">
        <v>180</v>
      </c>
      <c r="BK124" s="178">
        <f>SUM(BK125:BK142)</f>
        <v>0</v>
      </c>
    </row>
    <row r="125" spans="1:65" s="2" customFormat="1" ht="21.75" customHeight="1">
      <c r="A125" s="37"/>
      <c r="B125" s="38"/>
      <c r="C125" s="181" t="s">
        <v>219</v>
      </c>
      <c r="D125" s="181" t="s">
        <v>183</v>
      </c>
      <c r="E125" s="182" t="s">
        <v>264</v>
      </c>
      <c r="F125" s="183" t="s">
        <v>265</v>
      </c>
      <c r="G125" s="184" t="s">
        <v>200</v>
      </c>
      <c r="H125" s="185">
        <v>25</v>
      </c>
      <c r="I125" s="186"/>
      <c r="J125" s="187">
        <f>ROUND(I125*H125,2)</f>
        <v>0</v>
      </c>
      <c r="K125" s="183" t="s">
        <v>187</v>
      </c>
      <c r="L125" s="42"/>
      <c r="M125" s="188" t="s">
        <v>19</v>
      </c>
      <c r="N125" s="189" t="s">
        <v>43</v>
      </c>
      <c r="O125" s="67"/>
      <c r="P125" s="190">
        <f>O125*H125</f>
        <v>0</v>
      </c>
      <c r="Q125" s="190">
        <v>0</v>
      </c>
      <c r="R125" s="190">
        <f>Q125*H125</f>
        <v>0</v>
      </c>
      <c r="S125" s="190">
        <v>0.005</v>
      </c>
      <c r="T125" s="191">
        <f>S125*H125</f>
        <v>0.125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188</v>
      </c>
      <c r="AT125" s="192" t="s">
        <v>183</v>
      </c>
      <c r="AU125" s="192" t="s">
        <v>81</v>
      </c>
      <c r="AY125" s="20" t="s">
        <v>180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0" t="s">
        <v>79</v>
      </c>
      <c r="BK125" s="193">
        <f>ROUND(I125*H125,2)</f>
        <v>0</v>
      </c>
      <c r="BL125" s="20" t="s">
        <v>188</v>
      </c>
      <c r="BM125" s="192" t="s">
        <v>1601</v>
      </c>
    </row>
    <row r="126" spans="1:47" s="2" customFormat="1" ht="11.25">
      <c r="A126" s="37"/>
      <c r="B126" s="38"/>
      <c r="C126" s="39"/>
      <c r="D126" s="194" t="s">
        <v>190</v>
      </c>
      <c r="E126" s="39"/>
      <c r="F126" s="195" t="s">
        <v>267</v>
      </c>
      <c r="G126" s="39"/>
      <c r="H126" s="39"/>
      <c r="I126" s="196"/>
      <c r="J126" s="39"/>
      <c r="K126" s="39"/>
      <c r="L126" s="42"/>
      <c r="M126" s="197"/>
      <c r="N126" s="198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20" t="s">
        <v>190</v>
      </c>
      <c r="AU126" s="20" t="s">
        <v>81</v>
      </c>
    </row>
    <row r="127" spans="1:65" s="2" customFormat="1" ht="16.5" customHeight="1">
      <c r="A127" s="37"/>
      <c r="B127" s="38"/>
      <c r="C127" s="181" t="s">
        <v>226</v>
      </c>
      <c r="D127" s="181" t="s">
        <v>183</v>
      </c>
      <c r="E127" s="182" t="s">
        <v>1602</v>
      </c>
      <c r="F127" s="183" t="s">
        <v>1603</v>
      </c>
      <c r="G127" s="184" t="s">
        <v>270</v>
      </c>
      <c r="H127" s="185">
        <v>400</v>
      </c>
      <c r="I127" s="186"/>
      <c r="J127" s="187">
        <f>ROUND(I127*H127,2)</f>
        <v>0</v>
      </c>
      <c r="K127" s="183" t="s">
        <v>187</v>
      </c>
      <c r="L127" s="42"/>
      <c r="M127" s="188" t="s">
        <v>19</v>
      </c>
      <c r="N127" s="189" t="s">
        <v>43</v>
      </c>
      <c r="O127" s="67"/>
      <c r="P127" s="190">
        <f>O127*H127</f>
        <v>0</v>
      </c>
      <c r="Q127" s="190">
        <v>0</v>
      </c>
      <c r="R127" s="190">
        <f>Q127*H127</f>
        <v>0</v>
      </c>
      <c r="S127" s="190">
        <v>0.005</v>
      </c>
      <c r="T127" s="191">
        <f>S127*H127</f>
        <v>2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188</v>
      </c>
      <c r="AT127" s="192" t="s">
        <v>183</v>
      </c>
      <c r="AU127" s="192" t="s">
        <v>81</v>
      </c>
      <c r="AY127" s="20" t="s">
        <v>180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20" t="s">
        <v>79</v>
      </c>
      <c r="BK127" s="193">
        <f>ROUND(I127*H127,2)</f>
        <v>0</v>
      </c>
      <c r="BL127" s="20" t="s">
        <v>188</v>
      </c>
      <c r="BM127" s="192" t="s">
        <v>1604</v>
      </c>
    </row>
    <row r="128" spans="1:47" s="2" customFormat="1" ht="11.25">
      <c r="A128" s="37"/>
      <c r="B128" s="38"/>
      <c r="C128" s="39"/>
      <c r="D128" s="194" t="s">
        <v>190</v>
      </c>
      <c r="E128" s="39"/>
      <c r="F128" s="195" t="s">
        <v>1605</v>
      </c>
      <c r="G128" s="39"/>
      <c r="H128" s="39"/>
      <c r="I128" s="196"/>
      <c r="J128" s="39"/>
      <c r="K128" s="39"/>
      <c r="L128" s="42"/>
      <c r="M128" s="197"/>
      <c r="N128" s="198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20" t="s">
        <v>190</v>
      </c>
      <c r="AU128" s="20" t="s">
        <v>81</v>
      </c>
    </row>
    <row r="129" spans="1:65" s="2" customFormat="1" ht="16.5" customHeight="1">
      <c r="A129" s="37"/>
      <c r="B129" s="38"/>
      <c r="C129" s="181" t="s">
        <v>235</v>
      </c>
      <c r="D129" s="181" t="s">
        <v>183</v>
      </c>
      <c r="E129" s="182" t="s">
        <v>1606</v>
      </c>
      <c r="F129" s="183" t="s">
        <v>1607</v>
      </c>
      <c r="G129" s="184" t="s">
        <v>270</v>
      </c>
      <c r="H129" s="185">
        <v>400</v>
      </c>
      <c r="I129" s="186"/>
      <c r="J129" s="187">
        <f>ROUND(I129*H129,2)</f>
        <v>0</v>
      </c>
      <c r="K129" s="183" t="s">
        <v>187</v>
      </c>
      <c r="L129" s="42"/>
      <c r="M129" s="188" t="s">
        <v>19</v>
      </c>
      <c r="N129" s="189" t="s">
        <v>43</v>
      </c>
      <c r="O129" s="67"/>
      <c r="P129" s="190">
        <f>O129*H129</f>
        <v>0</v>
      </c>
      <c r="Q129" s="190">
        <v>0</v>
      </c>
      <c r="R129" s="190">
        <f>Q129*H129</f>
        <v>0</v>
      </c>
      <c r="S129" s="190">
        <v>0.011</v>
      </c>
      <c r="T129" s="191">
        <f>S129*H129</f>
        <v>4.3999999999999995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188</v>
      </c>
      <c r="AT129" s="192" t="s">
        <v>183</v>
      </c>
      <c r="AU129" s="192" t="s">
        <v>81</v>
      </c>
      <c r="AY129" s="20" t="s">
        <v>180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20" t="s">
        <v>79</v>
      </c>
      <c r="BK129" s="193">
        <f>ROUND(I129*H129,2)</f>
        <v>0</v>
      </c>
      <c r="BL129" s="20" t="s">
        <v>188</v>
      </c>
      <c r="BM129" s="192" t="s">
        <v>1608</v>
      </c>
    </row>
    <row r="130" spans="1:47" s="2" customFormat="1" ht="11.25">
      <c r="A130" s="37"/>
      <c r="B130" s="38"/>
      <c r="C130" s="39"/>
      <c r="D130" s="194" t="s">
        <v>190</v>
      </c>
      <c r="E130" s="39"/>
      <c r="F130" s="195" t="s">
        <v>1609</v>
      </c>
      <c r="G130" s="39"/>
      <c r="H130" s="39"/>
      <c r="I130" s="196"/>
      <c r="J130" s="39"/>
      <c r="K130" s="39"/>
      <c r="L130" s="42"/>
      <c r="M130" s="197"/>
      <c r="N130" s="198"/>
      <c r="O130" s="67"/>
      <c r="P130" s="67"/>
      <c r="Q130" s="67"/>
      <c r="R130" s="67"/>
      <c r="S130" s="67"/>
      <c r="T130" s="6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20" t="s">
        <v>190</v>
      </c>
      <c r="AU130" s="20" t="s">
        <v>81</v>
      </c>
    </row>
    <row r="131" spans="1:65" s="2" customFormat="1" ht="16.5" customHeight="1">
      <c r="A131" s="37"/>
      <c r="B131" s="38"/>
      <c r="C131" s="181" t="s">
        <v>244</v>
      </c>
      <c r="D131" s="181" t="s">
        <v>183</v>
      </c>
      <c r="E131" s="182" t="s">
        <v>279</v>
      </c>
      <c r="F131" s="183" t="s">
        <v>280</v>
      </c>
      <c r="G131" s="184" t="s">
        <v>200</v>
      </c>
      <c r="H131" s="185">
        <v>250</v>
      </c>
      <c r="I131" s="186"/>
      <c r="J131" s="187">
        <f>ROUND(I131*H131,2)</f>
        <v>0</v>
      </c>
      <c r="K131" s="183" t="s">
        <v>187</v>
      </c>
      <c r="L131" s="42"/>
      <c r="M131" s="188" t="s">
        <v>19</v>
      </c>
      <c r="N131" s="189" t="s">
        <v>43</v>
      </c>
      <c r="O131" s="67"/>
      <c r="P131" s="190">
        <f>O131*H131</f>
        <v>0</v>
      </c>
      <c r="Q131" s="190">
        <v>0</v>
      </c>
      <c r="R131" s="190">
        <f>Q131*H131</f>
        <v>0</v>
      </c>
      <c r="S131" s="190">
        <v>0.0007</v>
      </c>
      <c r="T131" s="191">
        <f>S131*H131</f>
        <v>0.175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188</v>
      </c>
      <c r="AT131" s="192" t="s">
        <v>183</v>
      </c>
      <c r="AU131" s="192" t="s">
        <v>81</v>
      </c>
      <c r="AY131" s="20" t="s">
        <v>180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0" t="s">
        <v>79</v>
      </c>
      <c r="BK131" s="193">
        <f>ROUND(I131*H131,2)</f>
        <v>0</v>
      </c>
      <c r="BL131" s="20" t="s">
        <v>188</v>
      </c>
      <c r="BM131" s="192" t="s">
        <v>1610</v>
      </c>
    </row>
    <row r="132" spans="1:47" s="2" customFormat="1" ht="11.25">
      <c r="A132" s="37"/>
      <c r="B132" s="38"/>
      <c r="C132" s="39"/>
      <c r="D132" s="194" t="s">
        <v>190</v>
      </c>
      <c r="E132" s="39"/>
      <c r="F132" s="195" t="s">
        <v>282</v>
      </c>
      <c r="G132" s="39"/>
      <c r="H132" s="39"/>
      <c r="I132" s="196"/>
      <c r="J132" s="39"/>
      <c r="K132" s="39"/>
      <c r="L132" s="42"/>
      <c r="M132" s="197"/>
      <c r="N132" s="198"/>
      <c r="O132" s="67"/>
      <c r="P132" s="67"/>
      <c r="Q132" s="67"/>
      <c r="R132" s="67"/>
      <c r="S132" s="67"/>
      <c r="T132" s="6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20" t="s">
        <v>190</v>
      </c>
      <c r="AU132" s="20" t="s">
        <v>81</v>
      </c>
    </row>
    <row r="133" spans="1:65" s="2" customFormat="1" ht="16.5" customHeight="1">
      <c r="A133" s="37"/>
      <c r="B133" s="38"/>
      <c r="C133" s="181" t="s">
        <v>251</v>
      </c>
      <c r="D133" s="181" t="s">
        <v>183</v>
      </c>
      <c r="E133" s="182" t="s">
        <v>1611</v>
      </c>
      <c r="F133" s="183" t="s">
        <v>1612</v>
      </c>
      <c r="G133" s="184" t="s">
        <v>200</v>
      </c>
      <c r="H133" s="185">
        <v>32</v>
      </c>
      <c r="I133" s="186"/>
      <c r="J133" s="187">
        <f>ROUND(I133*H133,2)</f>
        <v>0</v>
      </c>
      <c r="K133" s="183" t="s">
        <v>187</v>
      </c>
      <c r="L133" s="42"/>
      <c r="M133" s="188" t="s">
        <v>19</v>
      </c>
      <c r="N133" s="189" t="s">
        <v>43</v>
      </c>
      <c r="O133" s="67"/>
      <c r="P133" s="190">
        <f>O133*H133</f>
        <v>0</v>
      </c>
      <c r="Q133" s="190">
        <v>0</v>
      </c>
      <c r="R133" s="190">
        <f>Q133*H133</f>
        <v>0</v>
      </c>
      <c r="S133" s="190">
        <v>0.00105</v>
      </c>
      <c r="T133" s="191">
        <f>S133*H133</f>
        <v>0.0336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188</v>
      </c>
      <c r="AT133" s="192" t="s">
        <v>183</v>
      </c>
      <c r="AU133" s="192" t="s">
        <v>81</v>
      </c>
      <c r="AY133" s="20" t="s">
        <v>180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20" t="s">
        <v>79</v>
      </c>
      <c r="BK133" s="193">
        <f>ROUND(I133*H133,2)</f>
        <v>0</v>
      </c>
      <c r="BL133" s="20" t="s">
        <v>188</v>
      </c>
      <c r="BM133" s="192" t="s">
        <v>1613</v>
      </c>
    </row>
    <row r="134" spans="1:47" s="2" customFormat="1" ht="11.25">
      <c r="A134" s="37"/>
      <c r="B134" s="38"/>
      <c r="C134" s="39"/>
      <c r="D134" s="194" t="s">
        <v>190</v>
      </c>
      <c r="E134" s="39"/>
      <c r="F134" s="195" t="s">
        <v>1614</v>
      </c>
      <c r="G134" s="39"/>
      <c r="H134" s="39"/>
      <c r="I134" s="196"/>
      <c r="J134" s="39"/>
      <c r="K134" s="39"/>
      <c r="L134" s="42"/>
      <c r="M134" s="197"/>
      <c r="N134" s="198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20" t="s">
        <v>190</v>
      </c>
      <c r="AU134" s="20" t="s">
        <v>81</v>
      </c>
    </row>
    <row r="135" spans="1:65" s="2" customFormat="1" ht="24.2" customHeight="1">
      <c r="A135" s="37"/>
      <c r="B135" s="38"/>
      <c r="C135" s="181" t="s">
        <v>263</v>
      </c>
      <c r="D135" s="181" t="s">
        <v>183</v>
      </c>
      <c r="E135" s="182" t="s">
        <v>1615</v>
      </c>
      <c r="F135" s="183" t="s">
        <v>1616</v>
      </c>
      <c r="G135" s="184" t="s">
        <v>270</v>
      </c>
      <c r="H135" s="185">
        <v>22.5</v>
      </c>
      <c r="I135" s="186"/>
      <c r="J135" s="187">
        <f>ROUND(I135*H135,2)</f>
        <v>0</v>
      </c>
      <c r="K135" s="183" t="s">
        <v>187</v>
      </c>
      <c r="L135" s="42"/>
      <c r="M135" s="188" t="s">
        <v>19</v>
      </c>
      <c r="N135" s="189" t="s">
        <v>43</v>
      </c>
      <c r="O135" s="67"/>
      <c r="P135" s="190">
        <f>O135*H135</f>
        <v>0</v>
      </c>
      <c r="Q135" s="190">
        <v>0.00105</v>
      </c>
      <c r="R135" s="190">
        <f>Q135*H135</f>
        <v>0.023625</v>
      </c>
      <c r="S135" s="190">
        <v>0.0062</v>
      </c>
      <c r="T135" s="191">
        <f>S135*H135</f>
        <v>0.13949999999999999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188</v>
      </c>
      <c r="AT135" s="192" t="s">
        <v>183</v>
      </c>
      <c r="AU135" s="192" t="s">
        <v>81</v>
      </c>
      <c r="AY135" s="20" t="s">
        <v>180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0" t="s">
        <v>79</v>
      </c>
      <c r="BK135" s="193">
        <f>ROUND(I135*H135,2)</f>
        <v>0</v>
      </c>
      <c r="BL135" s="20" t="s">
        <v>188</v>
      </c>
      <c r="BM135" s="192" t="s">
        <v>1617</v>
      </c>
    </row>
    <row r="136" spans="1:47" s="2" customFormat="1" ht="11.25">
      <c r="A136" s="37"/>
      <c r="B136" s="38"/>
      <c r="C136" s="39"/>
      <c r="D136" s="194" t="s">
        <v>190</v>
      </c>
      <c r="E136" s="39"/>
      <c r="F136" s="195" t="s">
        <v>1618</v>
      </c>
      <c r="G136" s="39"/>
      <c r="H136" s="39"/>
      <c r="I136" s="196"/>
      <c r="J136" s="39"/>
      <c r="K136" s="39"/>
      <c r="L136" s="42"/>
      <c r="M136" s="197"/>
      <c r="N136" s="198"/>
      <c r="O136" s="67"/>
      <c r="P136" s="67"/>
      <c r="Q136" s="67"/>
      <c r="R136" s="67"/>
      <c r="S136" s="67"/>
      <c r="T136" s="6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20" t="s">
        <v>190</v>
      </c>
      <c r="AU136" s="20" t="s">
        <v>81</v>
      </c>
    </row>
    <row r="137" spans="2:51" s="13" customFormat="1" ht="11.25">
      <c r="B137" s="199"/>
      <c r="C137" s="200"/>
      <c r="D137" s="201" t="s">
        <v>192</v>
      </c>
      <c r="E137" s="202" t="s">
        <v>19</v>
      </c>
      <c r="F137" s="203" t="s">
        <v>1619</v>
      </c>
      <c r="G137" s="200"/>
      <c r="H137" s="204">
        <v>7.5</v>
      </c>
      <c r="I137" s="205"/>
      <c r="J137" s="200"/>
      <c r="K137" s="200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192</v>
      </c>
      <c r="AU137" s="210" t="s">
        <v>81</v>
      </c>
      <c r="AV137" s="13" t="s">
        <v>81</v>
      </c>
      <c r="AW137" s="13" t="s">
        <v>33</v>
      </c>
      <c r="AX137" s="13" t="s">
        <v>72</v>
      </c>
      <c r="AY137" s="210" t="s">
        <v>180</v>
      </c>
    </row>
    <row r="138" spans="2:51" s="13" customFormat="1" ht="11.25">
      <c r="B138" s="199"/>
      <c r="C138" s="200"/>
      <c r="D138" s="201" t="s">
        <v>192</v>
      </c>
      <c r="E138" s="202" t="s">
        <v>19</v>
      </c>
      <c r="F138" s="203" t="s">
        <v>1620</v>
      </c>
      <c r="G138" s="200"/>
      <c r="H138" s="204">
        <v>15</v>
      </c>
      <c r="I138" s="205"/>
      <c r="J138" s="200"/>
      <c r="K138" s="200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192</v>
      </c>
      <c r="AU138" s="210" t="s">
        <v>81</v>
      </c>
      <c r="AV138" s="13" t="s">
        <v>81</v>
      </c>
      <c r="AW138" s="13" t="s">
        <v>33</v>
      </c>
      <c r="AX138" s="13" t="s">
        <v>72</v>
      </c>
      <c r="AY138" s="210" t="s">
        <v>180</v>
      </c>
    </row>
    <row r="139" spans="2:51" s="14" customFormat="1" ht="11.25">
      <c r="B139" s="211"/>
      <c r="C139" s="212"/>
      <c r="D139" s="201" t="s">
        <v>192</v>
      </c>
      <c r="E139" s="213" t="s">
        <v>19</v>
      </c>
      <c r="F139" s="214" t="s">
        <v>211</v>
      </c>
      <c r="G139" s="212"/>
      <c r="H139" s="215">
        <v>22.5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192</v>
      </c>
      <c r="AU139" s="221" t="s">
        <v>81</v>
      </c>
      <c r="AV139" s="14" t="s">
        <v>188</v>
      </c>
      <c r="AW139" s="14" t="s">
        <v>33</v>
      </c>
      <c r="AX139" s="14" t="s">
        <v>79</v>
      </c>
      <c r="AY139" s="221" t="s">
        <v>180</v>
      </c>
    </row>
    <row r="140" spans="1:65" s="2" customFormat="1" ht="24.2" customHeight="1">
      <c r="A140" s="37"/>
      <c r="B140" s="38"/>
      <c r="C140" s="181" t="s">
        <v>8</v>
      </c>
      <c r="D140" s="181" t="s">
        <v>183</v>
      </c>
      <c r="E140" s="182" t="s">
        <v>291</v>
      </c>
      <c r="F140" s="183" t="s">
        <v>292</v>
      </c>
      <c r="G140" s="184" t="s">
        <v>270</v>
      </c>
      <c r="H140" s="185">
        <v>4.8</v>
      </c>
      <c r="I140" s="186"/>
      <c r="J140" s="187">
        <f>ROUND(I140*H140,2)</f>
        <v>0</v>
      </c>
      <c r="K140" s="183" t="s">
        <v>187</v>
      </c>
      <c r="L140" s="42"/>
      <c r="M140" s="188" t="s">
        <v>19</v>
      </c>
      <c r="N140" s="189" t="s">
        <v>43</v>
      </c>
      <c r="O140" s="67"/>
      <c r="P140" s="190">
        <f>O140*H140</f>
        <v>0</v>
      </c>
      <c r="Q140" s="190">
        <v>0.00145</v>
      </c>
      <c r="R140" s="190">
        <f>Q140*H140</f>
        <v>0.006959999999999999</v>
      </c>
      <c r="S140" s="190">
        <v>0.017</v>
      </c>
      <c r="T140" s="191">
        <f>S140*H140</f>
        <v>0.0816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188</v>
      </c>
      <c r="AT140" s="192" t="s">
        <v>183</v>
      </c>
      <c r="AU140" s="192" t="s">
        <v>81</v>
      </c>
      <c r="AY140" s="20" t="s">
        <v>180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20" t="s">
        <v>79</v>
      </c>
      <c r="BK140" s="193">
        <f>ROUND(I140*H140,2)</f>
        <v>0</v>
      </c>
      <c r="BL140" s="20" t="s">
        <v>188</v>
      </c>
      <c r="BM140" s="192" t="s">
        <v>1621</v>
      </c>
    </row>
    <row r="141" spans="1:47" s="2" customFormat="1" ht="11.25">
      <c r="A141" s="37"/>
      <c r="B141" s="38"/>
      <c r="C141" s="39"/>
      <c r="D141" s="194" t="s">
        <v>190</v>
      </c>
      <c r="E141" s="39"/>
      <c r="F141" s="195" t="s">
        <v>294</v>
      </c>
      <c r="G141" s="39"/>
      <c r="H141" s="39"/>
      <c r="I141" s="196"/>
      <c r="J141" s="39"/>
      <c r="K141" s="39"/>
      <c r="L141" s="42"/>
      <c r="M141" s="197"/>
      <c r="N141" s="198"/>
      <c r="O141" s="67"/>
      <c r="P141" s="67"/>
      <c r="Q141" s="67"/>
      <c r="R141" s="67"/>
      <c r="S141" s="67"/>
      <c r="T141" s="68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20" t="s">
        <v>190</v>
      </c>
      <c r="AU141" s="20" t="s">
        <v>81</v>
      </c>
    </row>
    <row r="142" spans="2:51" s="13" customFormat="1" ht="11.25">
      <c r="B142" s="199"/>
      <c r="C142" s="200"/>
      <c r="D142" s="201" t="s">
        <v>192</v>
      </c>
      <c r="E142" s="202" t="s">
        <v>19</v>
      </c>
      <c r="F142" s="203" t="s">
        <v>1622</v>
      </c>
      <c r="G142" s="200"/>
      <c r="H142" s="204">
        <v>4.8</v>
      </c>
      <c r="I142" s="205"/>
      <c r="J142" s="200"/>
      <c r="K142" s="200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192</v>
      </c>
      <c r="AU142" s="210" t="s">
        <v>81</v>
      </c>
      <c r="AV142" s="13" t="s">
        <v>81</v>
      </c>
      <c r="AW142" s="13" t="s">
        <v>33</v>
      </c>
      <c r="AX142" s="13" t="s">
        <v>79</v>
      </c>
      <c r="AY142" s="210" t="s">
        <v>180</v>
      </c>
    </row>
    <row r="143" spans="2:63" s="12" customFormat="1" ht="22.9" customHeight="1">
      <c r="B143" s="165"/>
      <c r="C143" s="166"/>
      <c r="D143" s="167" t="s">
        <v>71</v>
      </c>
      <c r="E143" s="179" t="s">
        <v>313</v>
      </c>
      <c r="F143" s="179" t="s">
        <v>314</v>
      </c>
      <c r="G143" s="166"/>
      <c r="H143" s="166"/>
      <c r="I143" s="169"/>
      <c r="J143" s="180">
        <f>BK143</f>
        <v>0</v>
      </c>
      <c r="K143" s="166"/>
      <c r="L143" s="171"/>
      <c r="M143" s="172"/>
      <c r="N143" s="173"/>
      <c r="O143" s="173"/>
      <c r="P143" s="174">
        <f>SUM(P144:P152)</f>
        <v>0</v>
      </c>
      <c r="Q143" s="173"/>
      <c r="R143" s="174">
        <f>SUM(R144:R152)</f>
        <v>0</v>
      </c>
      <c r="S143" s="173"/>
      <c r="T143" s="175">
        <f>SUM(T144:T152)</f>
        <v>0</v>
      </c>
      <c r="AR143" s="176" t="s">
        <v>79</v>
      </c>
      <c r="AT143" s="177" t="s">
        <v>71</v>
      </c>
      <c r="AU143" s="177" t="s">
        <v>79</v>
      </c>
      <c r="AY143" s="176" t="s">
        <v>180</v>
      </c>
      <c r="BK143" s="178">
        <f>SUM(BK144:BK152)</f>
        <v>0</v>
      </c>
    </row>
    <row r="144" spans="1:65" s="2" customFormat="1" ht="24.2" customHeight="1">
      <c r="A144" s="37"/>
      <c r="B144" s="38"/>
      <c r="C144" s="181" t="s">
        <v>273</v>
      </c>
      <c r="D144" s="181" t="s">
        <v>183</v>
      </c>
      <c r="E144" s="182" t="s">
        <v>316</v>
      </c>
      <c r="F144" s="183" t="s">
        <v>317</v>
      </c>
      <c r="G144" s="184" t="s">
        <v>318</v>
      </c>
      <c r="H144" s="185">
        <v>6.955</v>
      </c>
      <c r="I144" s="186"/>
      <c r="J144" s="187">
        <f>ROUND(I144*H144,2)</f>
        <v>0</v>
      </c>
      <c r="K144" s="183" t="s">
        <v>187</v>
      </c>
      <c r="L144" s="42"/>
      <c r="M144" s="188" t="s">
        <v>19</v>
      </c>
      <c r="N144" s="189" t="s">
        <v>43</v>
      </c>
      <c r="O144" s="67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2" t="s">
        <v>188</v>
      </c>
      <c r="AT144" s="192" t="s">
        <v>183</v>
      </c>
      <c r="AU144" s="192" t="s">
        <v>81</v>
      </c>
      <c r="AY144" s="20" t="s">
        <v>180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20" t="s">
        <v>79</v>
      </c>
      <c r="BK144" s="193">
        <f>ROUND(I144*H144,2)</f>
        <v>0</v>
      </c>
      <c r="BL144" s="20" t="s">
        <v>188</v>
      </c>
      <c r="BM144" s="192" t="s">
        <v>1623</v>
      </c>
    </row>
    <row r="145" spans="1:47" s="2" customFormat="1" ht="11.25">
      <c r="A145" s="37"/>
      <c r="B145" s="38"/>
      <c r="C145" s="39"/>
      <c r="D145" s="194" t="s">
        <v>190</v>
      </c>
      <c r="E145" s="39"/>
      <c r="F145" s="195" t="s">
        <v>320</v>
      </c>
      <c r="G145" s="39"/>
      <c r="H145" s="39"/>
      <c r="I145" s="196"/>
      <c r="J145" s="39"/>
      <c r="K145" s="39"/>
      <c r="L145" s="42"/>
      <c r="M145" s="197"/>
      <c r="N145" s="198"/>
      <c r="O145" s="67"/>
      <c r="P145" s="67"/>
      <c r="Q145" s="67"/>
      <c r="R145" s="67"/>
      <c r="S145" s="67"/>
      <c r="T145" s="6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20" t="s">
        <v>190</v>
      </c>
      <c r="AU145" s="20" t="s">
        <v>81</v>
      </c>
    </row>
    <row r="146" spans="1:65" s="2" customFormat="1" ht="21.75" customHeight="1">
      <c r="A146" s="37"/>
      <c r="B146" s="38"/>
      <c r="C146" s="181" t="s">
        <v>278</v>
      </c>
      <c r="D146" s="181" t="s">
        <v>183</v>
      </c>
      <c r="E146" s="182" t="s">
        <v>321</v>
      </c>
      <c r="F146" s="183" t="s">
        <v>322</v>
      </c>
      <c r="G146" s="184" t="s">
        <v>318</v>
      </c>
      <c r="H146" s="185">
        <v>6.955</v>
      </c>
      <c r="I146" s="186"/>
      <c r="J146" s="187">
        <f>ROUND(I146*H146,2)</f>
        <v>0</v>
      </c>
      <c r="K146" s="183" t="s">
        <v>187</v>
      </c>
      <c r="L146" s="42"/>
      <c r="M146" s="188" t="s">
        <v>19</v>
      </c>
      <c r="N146" s="189" t="s">
        <v>43</v>
      </c>
      <c r="O146" s="67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188</v>
      </c>
      <c r="AT146" s="192" t="s">
        <v>183</v>
      </c>
      <c r="AU146" s="192" t="s">
        <v>81</v>
      </c>
      <c r="AY146" s="20" t="s">
        <v>180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0" t="s">
        <v>79</v>
      </c>
      <c r="BK146" s="193">
        <f>ROUND(I146*H146,2)</f>
        <v>0</v>
      </c>
      <c r="BL146" s="20" t="s">
        <v>188</v>
      </c>
      <c r="BM146" s="192" t="s">
        <v>1624</v>
      </c>
    </row>
    <row r="147" spans="1:47" s="2" customFormat="1" ht="11.25">
      <c r="A147" s="37"/>
      <c r="B147" s="38"/>
      <c r="C147" s="39"/>
      <c r="D147" s="194" t="s">
        <v>190</v>
      </c>
      <c r="E147" s="39"/>
      <c r="F147" s="195" t="s">
        <v>324</v>
      </c>
      <c r="G147" s="39"/>
      <c r="H147" s="39"/>
      <c r="I147" s="196"/>
      <c r="J147" s="39"/>
      <c r="K147" s="39"/>
      <c r="L147" s="42"/>
      <c r="M147" s="197"/>
      <c r="N147" s="198"/>
      <c r="O147" s="67"/>
      <c r="P147" s="67"/>
      <c r="Q147" s="67"/>
      <c r="R147" s="67"/>
      <c r="S147" s="67"/>
      <c r="T147" s="68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20" t="s">
        <v>190</v>
      </c>
      <c r="AU147" s="20" t="s">
        <v>81</v>
      </c>
    </row>
    <row r="148" spans="1:65" s="2" customFormat="1" ht="24.2" customHeight="1">
      <c r="A148" s="37"/>
      <c r="B148" s="38"/>
      <c r="C148" s="181" t="s">
        <v>283</v>
      </c>
      <c r="D148" s="181" t="s">
        <v>183</v>
      </c>
      <c r="E148" s="182" t="s">
        <v>326</v>
      </c>
      <c r="F148" s="183" t="s">
        <v>327</v>
      </c>
      <c r="G148" s="184" t="s">
        <v>318</v>
      </c>
      <c r="H148" s="185">
        <v>97.37</v>
      </c>
      <c r="I148" s="186"/>
      <c r="J148" s="187">
        <f>ROUND(I148*H148,2)</f>
        <v>0</v>
      </c>
      <c r="K148" s="183" t="s">
        <v>187</v>
      </c>
      <c r="L148" s="42"/>
      <c r="M148" s="188" t="s">
        <v>19</v>
      </c>
      <c r="N148" s="189" t="s">
        <v>43</v>
      </c>
      <c r="O148" s="67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2" t="s">
        <v>188</v>
      </c>
      <c r="AT148" s="192" t="s">
        <v>183</v>
      </c>
      <c r="AU148" s="192" t="s">
        <v>81</v>
      </c>
      <c r="AY148" s="20" t="s">
        <v>180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20" t="s">
        <v>79</v>
      </c>
      <c r="BK148" s="193">
        <f>ROUND(I148*H148,2)</f>
        <v>0</v>
      </c>
      <c r="BL148" s="20" t="s">
        <v>188</v>
      </c>
      <c r="BM148" s="192" t="s">
        <v>1625</v>
      </c>
    </row>
    <row r="149" spans="1:47" s="2" customFormat="1" ht="11.25">
      <c r="A149" s="37"/>
      <c r="B149" s="38"/>
      <c r="C149" s="39"/>
      <c r="D149" s="194" t="s">
        <v>190</v>
      </c>
      <c r="E149" s="39"/>
      <c r="F149" s="195" t="s">
        <v>329</v>
      </c>
      <c r="G149" s="39"/>
      <c r="H149" s="39"/>
      <c r="I149" s="196"/>
      <c r="J149" s="39"/>
      <c r="K149" s="39"/>
      <c r="L149" s="42"/>
      <c r="M149" s="197"/>
      <c r="N149" s="198"/>
      <c r="O149" s="67"/>
      <c r="P149" s="67"/>
      <c r="Q149" s="67"/>
      <c r="R149" s="67"/>
      <c r="S149" s="67"/>
      <c r="T149" s="68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20" t="s">
        <v>190</v>
      </c>
      <c r="AU149" s="20" t="s">
        <v>81</v>
      </c>
    </row>
    <row r="150" spans="2:51" s="13" customFormat="1" ht="11.25">
      <c r="B150" s="199"/>
      <c r="C150" s="200"/>
      <c r="D150" s="201" t="s">
        <v>192</v>
      </c>
      <c r="E150" s="200"/>
      <c r="F150" s="203" t="s">
        <v>1626</v>
      </c>
      <c r="G150" s="200"/>
      <c r="H150" s="204">
        <v>97.37</v>
      </c>
      <c r="I150" s="205"/>
      <c r="J150" s="200"/>
      <c r="K150" s="200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192</v>
      </c>
      <c r="AU150" s="210" t="s">
        <v>81</v>
      </c>
      <c r="AV150" s="13" t="s">
        <v>81</v>
      </c>
      <c r="AW150" s="13" t="s">
        <v>4</v>
      </c>
      <c r="AX150" s="13" t="s">
        <v>79</v>
      </c>
      <c r="AY150" s="210" t="s">
        <v>180</v>
      </c>
    </row>
    <row r="151" spans="1:65" s="2" customFormat="1" ht="24.2" customHeight="1">
      <c r="A151" s="37"/>
      <c r="B151" s="38"/>
      <c r="C151" s="181" t="s">
        <v>290</v>
      </c>
      <c r="D151" s="181" t="s">
        <v>183</v>
      </c>
      <c r="E151" s="182" t="s">
        <v>332</v>
      </c>
      <c r="F151" s="183" t="s">
        <v>333</v>
      </c>
      <c r="G151" s="184" t="s">
        <v>318</v>
      </c>
      <c r="H151" s="185">
        <v>6.955</v>
      </c>
      <c r="I151" s="186"/>
      <c r="J151" s="187">
        <f>ROUND(I151*H151,2)</f>
        <v>0</v>
      </c>
      <c r="K151" s="183" t="s">
        <v>187</v>
      </c>
      <c r="L151" s="42"/>
      <c r="M151" s="188" t="s">
        <v>19</v>
      </c>
      <c r="N151" s="189" t="s">
        <v>43</v>
      </c>
      <c r="O151" s="67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2" t="s">
        <v>188</v>
      </c>
      <c r="AT151" s="192" t="s">
        <v>183</v>
      </c>
      <c r="AU151" s="192" t="s">
        <v>81</v>
      </c>
      <c r="AY151" s="20" t="s">
        <v>180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20" t="s">
        <v>79</v>
      </c>
      <c r="BK151" s="193">
        <f>ROUND(I151*H151,2)</f>
        <v>0</v>
      </c>
      <c r="BL151" s="20" t="s">
        <v>188</v>
      </c>
      <c r="BM151" s="192" t="s">
        <v>1627</v>
      </c>
    </row>
    <row r="152" spans="1:47" s="2" customFormat="1" ht="11.25">
      <c r="A152" s="37"/>
      <c r="B152" s="38"/>
      <c r="C152" s="39"/>
      <c r="D152" s="194" t="s">
        <v>190</v>
      </c>
      <c r="E152" s="39"/>
      <c r="F152" s="195" t="s">
        <v>335</v>
      </c>
      <c r="G152" s="39"/>
      <c r="H152" s="39"/>
      <c r="I152" s="196"/>
      <c r="J152" s="39"/>
      <c r="K152" s="39"/>
      <c r="L152" s="42"/>
      <c r="M152" s="197"/>
      <c r="N152" s="198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20" t="s">
        <v>190</v>
      </c>
      <c r="AU152" s="20" t="s">
        <v>81</v>
      </c>
    </row>
    <row r="153" spans="2:63" s="12" customFormat="1" ht="22.9" customHeight="1">
      <c r="B153" s="165"/>
      <c r="C153" s="166"/>
      <c r="D153" s="167" t="s">
        <v>71</v>
      </c>
      <c r="E153" s="179" t="s">
        <v>336</v>
      </c>
      <c r="F153" s="179" t="s">
        <v>337</v>
      </c>
      <c r="G153" s="166"/>
      <c r="H153" s="166"/>
      <c r="I153" s="169"/>
      <c r="J153" s="180">
        <f>BK153</f>
        <v>0</v>
      </c>
      <c r="K153" s="166"/>
      <c r="L153" s="171"/>
      <c r="M153" s="172"/>
      <c r="N153" s="173"/>
      <c r="O153" s="173"/>
      <c r="P153" s="174">
        <f>SUM(P154:P155)</f>
        <v>0</v>
      </c>
      <c r="Q153" s="173"/>
      <c r="R153" s="174">
        <f>SUM(R154:R155)</f>
        <v>0</v>
      </c>
      <c r="S153" s="173"/>
      <c r="T153" s="175">
        <f>SUM(T154:T155)</f>
        <v>0</v>
      </c>
      <c r="AR153" s="176" t="s">
        <v>79</v>
      </c>
      <c r="AT153" s="177" t="s">
        <v>71</v>
      </c>
      <c r="AU153" s="177" t="s">
        <v>79</v>
      </c>
      <c r="AY153" s="176" t="s">
        <v>180</v>
      </c>
      <c r="BK153" s="178">
        <f>SUM(BK154:BK155)</f>
        <v>0</v>
      </c>
    </row>
    <row r="154" spans="1:65" s="2" customFormat="1" ht="33" customHeight="1">
      <c r="A154" s="37"/>
      <c r="B154" s="38"/>
      <c r="C154" s="181" t="s">
        <v>296</v>
      </c>
      <c r="D154" s="181" t="s">
        <v>183</v>
      </c>
      <c r="E154" s="182" t="s">
        <v>339</v>
      </c>
      <c r="F154" s="183" t="s">
        <v>340</v>
      </c>
      <c r="G154" s="184" t="s">
        <v>318</v>
      </c>
      <c r="H154" s="185">
        <v>10.904</v>
      </c>
      <c r="I154" s="186"/>
      <c r="J154" s="187">
        <f>ROUND(I154*H154,2)</f>
        <v>0</v>
      </c>
      <c r="K154" s="183" t="s">
        <v>187</v>
      </c>
      <c r="L154" s="42"/>
      <c r="M154" s="188" t="s">
        <v>19</v>
      </c>
      <c r="N154" s="189" t="s">
        <v>43</v>
      </c>
      <c r="O154" s="67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188</v>
      </c>
      <c r="AT154" s="192" t="s">
        <v>183</v>
      </c>
      <c r="AU154" s="192" t="s">
        <v>81</v>
      </c>
      <c r="AY154" s="20" t="s">
        <v>180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20" t="s">
        <v>79</v>
      </c>
      <c r="BK154" s="193">
        <f>ROUND(I154*H154,2)</f>
        <v>0</v>
      </c>
      <c r="BL154" s="20" t="s">
        <v>188</v>
      </c>
      <c r="BM154" s="192" t="s">
        <v>1628</v>
      </c>
    </row>
    <row r="155" spans="1:47" s="2" customFormat="1" ht="11.25">
      <c r="A155" s="37"/>
      <c r="B155" s="38"/>
      <c r="C155" s="39"/>
      <c r="D155" s="194" t="s">
        <v>190</v>
      </c>
      <c r="E155" s="39"/>
      <c r="F155" s="195" t="s">
        <v>342</v>
      </c>
      <c r="G155" s="39"/>
      <c r="H155" s="39"/>
      <c r="I155" s="196"/>
      <c r="J155" s="39"/>
      <c r="K155" s="39"/>
      <c r="L155" s="42"/>
      <c r="M155" s="197"/>
      <c r="N155" s="198"/>
      <c r="O155" s="67"/>
      <c r="P155" s="67"/>
      <c r="Q155" s="67"/>
      <c r="R155" s="67"/>
      <c r="S155" s="67"/>
      <c r="T155" s="6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20" t="s">
        <v>190</v>
      </c>
      <c r="AU155" s="20" t="s">
        <v>81</v>
      </c>
    </row>
    <row r="156" spans="2:63" s="12" customFormat="1" ht="25.9" customHeight="1">
      <c r="B156" s="165"/>
      <c r="C156" s="166"/>
      <c r="D156" s="167" t="s">
        <v>71</v>
      </c>
      <c r="E156" s="168" t="s">
        <v>343</v>
      </c>
      <c r="F156" s="168" t="s">
        <v>1001</v>
      </c>
      <c r="G156" s="166"/>
      <c r="H156" s="166"/>
      <c r="I156" s="169"/>
      <c r="J156" s="170">
        <f>BK156</f>
        <v>0</v>
      </c>
      <c r="K156" s="166"/>
      <c r="L156" s="171"/>
      <c r="M156" s="172"/>
      <c r="N156" s="173"/>
      <c r="O156" s="173"/>
      <c r="P156" s="174">
        <f>P157+P172+P193</f>
        <v>0</v>
      </c>
      <c r="Q156" s="173"/>
      <c r="R156" s="174">
        <f>R157+R172+R193</f>
        <v>0.417693</v>
      </c>
      <c r="S156" s="173"/>
      <c r="T156" s="175">
        <f>T157+T172+T193</f>
        <v>0</v>
      </c>
      <c r="AR156" s="176" t="s">
        <v>81</v>
      </c>
      <c r="AT156" s="177" t="s">
        <v>71</v>
      </c>
      <c r="AU156" s="177" t="s">
        <v>72</v>
      </c>
      <c r="AY156" s="176" t="s">
        <v>180</v>
      </c>
      <c r="BK156" s="178">
        <f>BK157+BK172+BK193</f>
        <v>0</v>
      </c>
    </row>
    <row r="157" spans="2:63" s="12" customFormat="1" ht="22.9" customHeight="1">
      <c r="B157" s="165"/>
      <c r="C157" s="166"/>
      <c r="D157" s="167" t="s">
        <v>71</v>
      </c>
      <c r="E157" s="179" t="s">
        <v>1002</v>
      </c>
      <c r="F157" s="179" t="s">
        <v>1629</v>
      </c>
      <c r="G157" s="166"/>
      <c r="H157" s="166"/>
      <c r="I157" s="169"/>
      <c r="J157" s="180">
        <f>BK157</f>
        <v>0</v>
      </c>
      <c r="K157" s="166"/>
      <c r="L157" s="171"/>
      <c r="M157" s="172"/>
      <c r="N157" s="173"/>
      <c r="O157" s="173"/>
      <c r="P157" s="174">
        <f>SUM(P158:P171)</f>
        <v>0</v>
      </c>
      <c r="Q157" s="173"/>
      <c r="R157" s="174">
        <f>SUM(R158:R171)</f>
        <v>0</v>
      </c>
      <c r="S157" s="173"/>
      <c r="T157" s="175">
        <f>SUM(T158:T171)</f>
        <v>0</v>
      </c>
      <c r="AR157" s="176" t="s">
        <v>81</v>
      </c>
      <c r="AT157" s="177" t="s">
        <v>71</v>
      </c>
      <c r="AU157" s="177" t="s">
        <v>79</v>
      </c>
      <c r="AY157" s="176" t="s">
        <v>180</v>
      </c>
      <c r="BK157" s="178">
        <f>SUM(BK158:BK171)</f>
        <v>0</v>
      </c>
    </row>
    <row r="158" spans="1:65" s="2" customFormat="1" ht="16.5" customHeight="1">
      <c r="A158" s="37"/>
      <c r="B158" s="38"/>
      <c r="C158" s="232" t="s">
        <v>302</v>
      </c>
      <c r="D158" s="232" t="s">
        <v>349</v>
      </c>
      <c r="E158" s="233" t="s">
        <v>1006</v>
      </c>
      <c r="F158" s="234" t="s">
        <v>1630</v>
      </c>
      <c r="G158" s="235" t="s">
        <v>270</v>
      </c>
      <c r="H158" s="236">
        <v>350</v>
      </c>
      <c r="I158" s="237"/>
      <c r="J158" s="238">
        <f aca="true" t="shared" si="0" ref="J158:J171">ROUND(I158*H158,2)</f>
        <v>0</v>
      </c>
      <c r="K158" s="234" t="s">
        <v>19</v>
      </c>
      <c r="L158" s="239"/>
      <c r="M158" s="240" t="s">
        <v>19</v>
      </c>
      <c r="N158" s="241" t="s">
        <v>43</v>
      </c>
      <c r="O158" s="67"/>
      <c r="P158" s="190">
        <f aca="true" t="shared" si="1" ref="P158:P171">O158*H158</f>
        <v>0</v>
      </c>
      <c r="Q158" s="190">
        <v>0</v>
      </c>
      <c r="R158" s="190">
        <f aca="true" t="shared" si="2" ref="R158:R171">Q158*H158</f>
        <v>0</v>
      </c>
      <c r="S158" s="190">
        <v>0</v>
      </c>
      <c r="T158" s="191">
        <f aca="true" t="shared" si="3" ref="T158:T171"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353</v>
      </c>
      <c r="AT158" s="192" t="s">
        <v>349</v>
      </c>
      <c r="AU158" s="192" t="s">
        <v>81</v>
      </c>
      <c r="AY158" s="20" t="s">
        <v>180</v>
      </c>
      <c r="BE158" s="193">
        <f aca="true" t="shared" si="4" ref="BE158:BE171">IF(N158="základní",J158,0)</f>
        <v>0</v>
      </c>
      <c r="BF158" s="193">
        <f aca="true" t="shared" si="5" ref="BF158:BF171">IF(N158="snížená",J158,0)</f>
        <v>0</v>
      </c>
      <c r="BG158" s="193">
        <f aca="true" t="shared" si="6" ref="BG158:BG171">IF(N158="zákl. přenesená",J158,0)</f>
        <v>0</v>
      </c>
      <c r="BH158" s="193">
        <f aca="true" t="shared" si="7" ref="BH158:BH171">IF(N158="sníž. přenesená",J158,0)</f>
        <v>0</v>
      </c>
      <c r="BI158" s="193">
        <f aca="true" t="shared" si="8" ref="BI158:BI171">IF(N158="nulová",J158,0)</f>
        <v>0</v>
      </c>
      <c r="BJ158" s="20" t="s">
        <v>79</v>
      </c>
      <c r="BK158" s="193">
        <f aca="true" t="shared" si="9" ref="BK158:BK171">ROUND(I158*H158,2)</f>
        <v>0</v>
      </c>
      <c r="BL158" s="20" t="s">
        <v>290</v>
      </c>
      <c r="BM158" s="192" t="s">
        <v>1631</v>
      </c>
    </row>
    <row r="159" spans="1:65" s="2" customFormat="1" ht="16.5" customHeight="1">
      <c r="A159" s="37"/>
      <c r="B159" s="38"/>
      <c r="C159" s="232" t="s">
        <v>307</v>
      </c>
      <c r="D159" s="232" t="s">
        <v>349</v>
      </c>
      <c r="E159" s="233" t="s">
        <v>1285</v>
      </c>
      <c r="F159" s="234" t="s">
        <v>1632</v>
      </c>
      <c r="G159" s="235" t="s">
        <v>270</v>
      </c>
      <c r="H159" s="236">
        <v>350</v>
      </c>
      <c r="I159" s="237"/>
      <c r="J159" s="238">
        <f t="shared" si="0"/>
        <v>0</v>
      </c>
      <c r="K159" s="234" t="s">
        <v>19</v>
      </c>
      <c r="L159" s="239"/>
      <c r="M159" s="240" t="s">
        <v>19</v>
      </c>
      <c r="N159" s="241" t="s">
        <v>43</v>
      </c>
      <c r="O159" s="67"/>
      <c r="P159" s="190">
        <f t="shared" si="1"/>
        <v>0</v>
      </c>
      <c r="Q159" s="190">
        <v>0</v>
      </c>
      <c r="R159" s="190">
        <f t="shared" si="2"/>
        <v>0</v>
      </c>
      <c r="S159" s="190">
        <v>0</v>
      </c>
      <c r="T159" s="191">
        <f t="shared" si="3"/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2" t="s">
        <v>353</v>
      </c>
      <c r="AT159" s="192" t="s">
        <v>349</v>
      </c>
      <c r="AU159" s="192" t="s">
        <v>81</v>
      </c>
      <c r="AY159" s="20" t="s">
        <v>180</v>
      </c>
      <c r="BE159" s="193">
        <f t="shared" si="4"/>
        <v>0</v>
      </c>
      <c r="BF159" s="193">
        <f t="shared" si="5"/>
        <v>0</v>
      </c>
      <c r="BG159" s="193">
        <f t="shared" si="6"/>
        <v>0</v>
      </c>
      <c r="BH159" s="193">
        <f t="shared" si="7"/>
        <v>0</v>
      </c>
      <c r="BI159" s="193">
        <f t="shared" si="8"/>
        <v>0</v>
      </c>
      <c r="BJ159" s="20" t="s">
        <v>79</v>
      </c>
      <c r="BK159" s="193">
        <f t="shared" si="9"/>
        <v>0</v>
      </c>
      <c r="BL159" s="20" t="s">
        <v>290</v>
      </c>
      <c r="BM159" s="192" t="s">
        <v>1633</v>
      </c>
    </row>
    <row r="160" spans="1:65" s="2" customFormat="1" ht="16.5" customHeight="1">
      <c r="A160" s="37"/>
      <c r="B160" s="38"/>
      <c r="C160" s="232" t="s">
        <v>315</v>
      </c>
      <c r="D160" s="232" t="s">
        <v>349</v>
      </c>
      <c r="E160" s="233" t="s">
        <v>1009</v>
      </c>
      <c r="F160" s="234" t="s">
        <v>1634</v>
      </c>
      <c r="G160" s="235" t="s">
        <v>270</v>
      </c>
      <c r="H160" s="236">
        <v>350</v>
      </c>
      <c r="I160" s="237"/>
      <c r="J160" s="238">
        <f t="shared" si="0"/>
        <v>0</v>
      </c>
      <c r="K160" s="234" t="s">
        <v>19</v>
      </c>
      <c r="L160" s="239"/>
      <c r="M160" s="240" t="s">
        <v>19</v>
      </c>
      <c r="N160" s="241" t="s">
        <v>43</v>
      </c>
      <c r="O160" s="67"/>
      <c r="P160" s="190">
        <f t="shared" si="1"/>
        <v>0</v>
      </c>
      <c r="Q160" s="190">
        <v>0</v>
      </c>
      <c r="R160" s="190">
        <f t="shared" si="2"/>
        <v>0</v>
      </c>
      <c r="S160" s="190">
        <v>0</v>
      </c>
      <c r="T160" s="191">
        <f t="shared" si="3"/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2" t="s">
        <v>353</v>
      </c>
      <c r="AT160" s="192" t="s">
        <v>349</v>
      </c>
      <c r="AU160" s="192" t="s">
        <v>81</v>
      </c>
      <c r="AY160" s="20" t="s">
        <v>180</v>
      </c>
      <c r="BE160" s="193">
        <f t="shared" si="4"/>
        <v>0</v>
      </c>
      <c r="BF160" s="193">
        <f t="shared" si="5"/>
        <v>0</v>
      </c>
      <c r="BG160" s="193">
        <f t="shared" si="6"/>
        <v>0</v>
      </c>
      <c r="BH160" s="193">
        <f t="shared" si="7"/>
        <v>0</v>
      </c>
      <c r="BI160" s="193">
        <f t="shared" si="8"/>
        <v>0</v>
      </c>
      <c r="BJ160" s="20" t="s">
        <v>79</v>
      </c>
      <c r="BK160" s="193">
        <f t="shared" si="9"/>
        <v>0</v>
      </c>
      <c r="BL160" s="20" t="s">
        <v>290</v>
      </c>
      <c r="BM160" s="192" t="s">
        <v>1635</v>
      </c>
    </row>
    <row r="161" spans="1:65" s="2" customFormat="1" ht="16.5" customHeight="1">
      <c r="A161" s="37"/>
      <c r="B161" s="38"/>
      <c r="C161" s="232" t="s">
        <v>7</v>
      </c>
      <c r="D161" s="232" t="s">
        <v>349</v>
      </c>
      <c r="E161" s="233" t="s">
        <v>1012</v>
      </c>
      <c r="F161" s="234" t="s">
        <v>1636</v>
      </c>
      <c r="G161" s="235" t="s">
        <v>270</v>
      </c>
      <c r="H161" s="236">
        <v>250</v>
      </c>
      <c r="I161" s="237"/>
      <c r="J161" s="238">
        <f t="shared" si="0"/>
        <v>0</v>
      </c>
      <c r="K161" s="234" t="s">
        <v>19</v>
      </c>
      <c r="L161" s="239"/>
      <c r="M161" s="240" t="s">
        <v>19</v>
      </c>
      <c r="N161" s="241" t="s">
        <v>43</v>
      </c>
      <c r="O161" s="67"/>
      <c r="P161" s="190">
        <f t="shared" si="1"/>
        <v>0</v>
      </c>
      <c r="Q161" s="190">
        <v>0</v>
      </c>
      <c r="R161" s="190">
        <f t="shared" si="2"/>
        <v>0</v>
      </c>
      <c r="S161" s="190">
        <v>0</v>
      </c>
      <c r="T161" s="191">
        <f t="shared" si="3"/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2" t="s">
        <v>353</v>
      </c>
      <c r="AT161" s="192" t="s">
        <v>349</v>
      </c>
      <c r="AU161" s="192" t="s">
        <v>81</v>
      </c>
      <c r="AY161" s="20" t="s">
        <v>180</v>
      </c>
      <c r="BE161" s="193">
        <f t="shared" si="4"/>
        <v>0</v>
      </c>
      <c r="BF161" s="193">
        <f t="shared" si="5"/>
        <v>0</v>
      </c>
      <c r="BG161" s="193">
        <f t="shared" si="6"/>
        <v>0</v>
      </c>
      <c r="BH161" s="193">
        <f t="shared" si="7"/>
        <v>0</v>
      </c>
      <c r="BI161" s="193">
        <f t="shared" si="8"/>
        <v>0</v>
      </c>
      <c r="BJ161" s="20" t="s">
        <v>79</v>
      </c>
      <c r="BK161" s="193">
        <f t="shared" si="9"/>
        <v>0</v>
      </c>
      <c r="BL161" s="20" t="s">
        <v>290</v>
      </c>
      <c r="BM161" s="192" t="s">
        <v>1637</v>
      </c>
    </row>
    <row r="162" spans="1:65" s="2" customFormat="1" ht="16.5" customHeight="1">
      <c r="A162" s="37"/>
      <c r="B162" s="38"/>
      <c r="C162" s="232" t="s">
        <v>325</v>
      </c>
      <c r="D162" s="232" t="s">
        <v>349</v>
      </c>
      <c r="E162" s="233" t="s">
        <v>1015</v>
      </c>
      <c r="F162" s="234" t="s">
        <v>1638</v>
      </c>
      <c r="G162" s="235" t="s">
        <v>270</v>
      </c>
      <c r="H162" s="236">
        <v>200</v>
      </c>
      <c r="I162" s="237"/>
      <c r="J162" s="238">
        <f t="shared" si="0"/>
        <v>0</v>
      </c>
      <c r="K162" s="234" t="s">
        <v>19</v>
      </c>
      <c r="L162" s="239"/>
      <c r="M162" s="240" t="s">
        <v>19</v>
      </c>
      <c r="N162" s="241" t="s">
        <v>43</v>
      </c>
      <c r="O162" s="67"/>
      <c r="P162" s="190">
        <f t="shared" si="1"/>
        <v>0</v>
      </c>
      <c r="Q162" s="190">
        <v>0</v>
      </c>
      <c r="R162" s="190">
        <f t="shared" si="2"/>
        <v>0</v>
      </c>
      <c r="S162" s="190">
        <v>0</v>
      </c>
      <c r="T162" s="191">
        <f t="shared" si="3"/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2" t="s">
        <v>353</v>
      </c>
      <c r="AT162" s="192" t="s">
        <v>349</v>
      </c>
      <c r="AU162" s="192" t="s">
        <v>81</v>
      </c>
      <c r="AY162" s="20" t="s">
        <v>180</v>
      </c>
      <c r="BE162" s="193">
        <f t="shared" si="4"/>
        <v>0</v>
      </c>
      <c r="BF162" s="193">
        <f t="shared" si="5"/>
        <v>0</v>
      </c>
      <c r="BG162" s="193">
        <f t="shared" si="6"/>
        <v>0</v>
      </c>
      <c r="BH162" s="193">
        <f t="shared" si="7"/>
        <v>0</v>
      </c>
      <c r="BI162" s="193">
        <f t="shared" si="8"/>
        <v>0</v>
      </c>
      <c r="BJ162" s="20" t="s">
        <v>79</v>
      </c>
      <c r="BK162" s="193">
        <f t="shared" si="9"/>
        <v>0</v>
      </c>
      <c r="BL162" s="20" t="s">
        <v>290</v>
      </c>
      <c r="BM162" s="192" t="s">
        <v>1639</v>
      </c>
    </row>
    <row r="163" spans="1:65" s="2" customFormat="1" ht="16.5" customHeight="1">
      <c r="A163" s="37"/>
      <c r="B163" s="38"/>
      <c r="C163" s="232" t="s">
        <v>331</v>
      </c>
      <c r="D163" s="232" t="s">
        <v>349</v>
      </c>
      <c r="E163" s="233" t="s">
        <v>1294</v>
      </c>
      <c r="F163" s="234" t="s">
        <v>1640</v>
      </c>
      <c r="G163" s="235" t="s">
        <v>352</v>
      </c>
      <c r="H163" s="236">
        <v>250</v>
      </c>
      <c r="I163" s="237"/>
      <c r="J163" s="238">
        <f t="shared" si="0"/>
        <v>0</v>
      </c>
      <c r="K163" s="234" t="s">
        <v>19</v>
      </c>
      <c r="L163" s="239"/>
      <c r="M163" s="240" t="s">
        <v>19</v>
      </c>
      <c r="N163" s="241" t="s">
        <v>43</v>
      </c>
      <c r="O163" s="67"/>
      <c r="P163" s="190">
        <f t="shared" si="1"/>
        <v>0</v>
      </c>
      <c r="Q163" s="190">
        <v>0</v>
      </c>
      <c r="R163" s="190">
        <f t="shared" si="2"/>
        <v>0</v>
      </c>
      <c r="S163" s="190">
        <v>0</v>
      </c>
      <c r="T163" s="191">
        <f t="shared" si="3"/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2" t="s">
        <v>353</v>
      </c>
      <c r="AT163" s="192" t="s">
        <v>349</v>
      </c>
      <c r="AU163" s="192" t="s">
        <v>81</v>
      </c>
      <c r="AY163" s="20" t="s">
        <v>180</v>
      </c>
      <c r="BE163" s="193">
        <f t="shared" si="4"/>
        <v>0</v>
      </c>
      <c r="BF163" s="193">
        <f t="shared" si="5"/>
        <v>0</v>
      </c>
      <c r="BG163" s="193">
        <f t="shared" si="6"/>
        <v>0</v>
      </c>
      <c r="BH163" s="193">
        <f t="shared" si="7"/>
        <v>0</v>
      </c>
      <c r="BI163" s="193">
        <f t="shared" si="8"/>
        <v>0</v>
      </c>
      <c r="BJ163" s="20" t="s">
        <v>79</v>
      </c>
      <c r="BK163" s="193">
        <f t="shared" si="9"/>
        <v>0</v>
      </c>
      <c r="BL163" s="20" t="s">
        <v>290</v>
      </c>
      <c r="BM163" s="192" t="s">
        <v>1641</v>
      </c>
    </row>
    <row r="164" spans="1:65" s="2" customFormat="1" ht="16.5" customHeight="1">
      <c r="A164" s="37"/>
      <c r="B164" s="38"/>
      <c r="C164" s="232" t="s">
        <v>338</v>
      </c>
      <c r="D164" s="232" t="s">
        <v>349</v>
      </c>
      <c r="E164" s="233" t="s">
        <v>1297</v>
      </c>
      <c r="F164" s="234" t="s">
        <v>1642</v>
      </c>
      <c r="G164" s="235" t="s">
        <v>352</v>
      </c>
      <c r="H164" s="236">
        <v>32</v>
      </c>
      <c r="I164" s="237"/>
      <c r="J164" s="238">
        <f t="shared" si="0"/>
        <v>0</v>
      </c>
      <c r="K164" s="234" t="s">
        <v>19</v>
      </c>
      <c r="L164" s="239"/>
      <c r="M164" s="240" t="s">
        <v>19</v>
      </c>
      <c r="N164" s="241" t="s">
        <v>43</v>
      </c>
      <c r="O164" s="67"/>
      <c r="P164" s="190">
        <f t="shared" si="1"/>
        <v>0</v>
      </c>
      <c r="Q164" s="190">
        <v>0</v>
      </c>
      <c r="R164" s="190">
        <f t="shared" si="2"/>
        <v>0</v>
      </c>
      <c r="S164" s="190">
        <v>0</v>
      </c>
      <c r="T164" s="191">
        <f t="shared" si="3"/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2" t="s">
        <v>353</v>
      </c>
      <c r="AT164" s="192" t="s">
        <v>349</v>
      </c>
      <c r="AU164" s="192" t="s">
        <v>81</v>
      </c>
      <c r="AY164" s="20" t="s">
        <v>180</v>
      </c>
      <c r="BE164" s="193">
        <f t="shared" si="4"/>
        <v>0</v>
      </c>
      <c r="BF164" s="193">
        <f t="shared" si="5"/>
        <v>0</v>
      </c>
      <c r="BG164" s="193">
        <f t="shared" si="6"/>
        <v>0</v>
      </c>
      <c r="BH164" s="193">
        <f t="shared" si="7"/>
        <v>0</v>
      </c>
      <c r="BI164" s="193">
        <f t="shared" si="8"/>
        <v>0</v>
      </c>
      <c r="BJ164" s="20" t="s">
        <v>79</v>
      </c>
      <c r="BK164" s="193">
        <f t="shared" si="9"/>
        <v>0</v>
      </c>
      <c r="BL164" s="20" t="s">
        <v>290</v>
      </c>
      <c r="BM164" s="192" t="s">
        <v>1643</v>
      </c>
    </row>
    <row r="165" spans="1:65" s="2" customFormat="1" ht="16.5" customHeight="1">
      <c r="A165" s="37"/>
      <c r="B165" s="38"/>
      <c r="C165" s="232" t="s">
        <v>348</v>
      </c>
      <c r="D165" s="232" t="s">
        <v>349</v>
      </c>
      <c r="E165" s="233" t="s">
        <v>1300</v>
      </c>
      <c r="F165" s="234" t="s">
        <v>1644</v>
      </c>
      <c r="G165" s="235" t="s">
        <v>352</v>
      </c>
      <c r="H165" s="236">
        <v>25</v>
      </c>
      <c r="I165" s="237"/>
      <c r="J165" s="238">
        <f t="shared" si="0"/>
        <v>0</v>
      </c>
      <c r="K165" s="234" t="s">
        <v>19</v>
      </c>
      <c r="L165" s="239"/>
      <c r="M165" s="240" t="s">
        <v>19</v>
      </c>
      <c r="N165" s="241" t="s">
        <v>43</v>
      </c>
      <c r="O165" s="67"/>
      <c r="P165" s="190">
        <f t="shared" si="1"/>
        <v>0</v>
      </c>
      <c r="Q165" s="190">
        <v>0</v>
      </c>
      <c r="R165" s="190">
        <f t="shared" si="2"/>
        <v>0</v>
      </c>
      <c r="S165" s="190">
        <v>0</v>
      </c>
      <c r="T165" s="191">
        <f t="shared" si="3"/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353</v>
      </c>
      <c r="AT165" s="192" t="s">
        <v>349</v>
      </c>
      <c r="AU165" s="192" t="s">
        <v>81</v>
      </c>
      <c r="AY165" s="20" t="s">
        <v>180</v>
      </c>
      <c r="BE165" s="193">
        <f t="shared" si="4"/>
        <v>0</v>
      </c>
      <c r="BF165" s="193">
        <f t="shared" si="5"/>
        <v>0</v>
      </c>
      <c r="BG165" s="193">
        <f t="shared" si="6"/>
        <v>0</v>
      </c>
      <c r="BH165" s="193">
        <f t="shared" si="7"/>
        <v>0</v>
      </c>
      <c r="BI165" s="193">
        <f t="shared" si="8"/>
        <v>0</v>
      </c>
      <c r="BJ165" s="20" t="s">
        <v>79</v>
      </c>
      <c r="BK165" s="193">
        <f t="shared" si="9"/>
        <v>0</v>
      </c>
      <c r="BL165" s="20" t="s">
        <v>290</v>
      </c>
      <c r="BM165" s="192" t="s">
        <v>1645</v>
      </c>
    </row>
    <row r="166" spans="1:65" s="2" customFormat="1" ht="16.5" customHeight="1">
      <c r="A166" s="37"/>
      <c r="B166" s="38"/>
      <c r="C166" s="232" t="s">
        <v>355</v>
      </c>
      <c r="D166" s="232" t="s">
        <v>349</v>
      </c>
      <c r="E166" s="233" t="s">
        <v>1646</v>
      </c>
      <c r="F166" s="234" t="s">
        <v>1647</v>
      </c>
      <c r="G166" s="235" t="s">
        <v>546</v>
      </c>
      <c r="H166" s="236">
        <v>250</v>
      </c>
      <c r="I166" s="237"/>
      <c r="J166" s="238">
        <f t="shared" si="0"/>
        <v>0</v>
      </c>
      <c r="K166" s="234" t="s">
        <v>19</v>
      </c>
      <c r="L166" s="239"/>
      <c r="M166" s="240" t="s">
        <v>19</v>
      </c>
      <c r="N166" s="241" t="s">
        <v>43</v>
      </c>
      <c r="O166" s="67"/>
      <c r="P166" s="190">
        <f t="shared" si="1"/>
        <v>0</v>
      </c>
      <c r="Q166" s="190">
        <v>0</v>
      </c>
      <c r="R166" s="190">
        <f t="shared" si="2"/>
        <v>0</v>
      </c>
      <c r="S166" s="190">
        <v>0</v>
      </c>
      <c r="T166" s="191">
        <f t="shared" si="3"/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2" t="s">
        <v>353</v>
      </c>
      <c r="AT166" s="192" t="s">
        <v>349</v>
      </c>
      <c r="AU166" s="192" t="s">
        <v>81</v>
      </c>
      <c r="AY166" s="20" t="s">
        <v>180</v>
      </c>
      <c r="BE166" s="193">
        <f t="shared" si="4"/>
        <v>0</v>
      </c>
      <c r="BF166" s="193">
        <f t="shared" si="5"/>
        <v>0</v>
      </c>
      <c r="BG166" s="193">
        <f t="shared" si="6"/>
        <v>0</v>
      </c>
      <c r="BH166" s="193">
        <f t="shared" si="7"/>
        <v>0</v>
      </c>
      <c r="BI166" s="193">
        <f t="shared" si="8"/>
        <v>0</v>
      </c>
      <c r="BJ166" s="20" t="s">
        <v>79</v>
      </c>
      <c r="BK166" s="193">
        <f t="shared" si="9"/>
        <v>0</v>
      </c>
      <c r="BL166" s="20" t="s">
        <v>290</v>
      </c>
      <c r="BM166" s="192" t="s">
        <v>1648</v>
      </c>
    </row>
    <row r="167" spans="1:65" s="2" customFormat="1" ht="16.5" customHeight="1">
      <c r="A167" s="37"/>
      <c r="B167" s="38"/>
      <c r="C167" s="232" t="s">
        <v>359</v>
      </c>
      <c r="D167" s="232" t="s">
        <v>349</v>
      </c>
      <c r="E167" s="233" t="s">
        <v>1649</v>
      </c>
      <c r="F167" s="234" t="s">
        <v>1374</v>
      </c>
      <c r="G167" s="235" t="s">
        <v>1250</v>
      </c>
      <c r="H167" s="236">
        <v>1</v>
      </c>
      <c r="I167" s="237"/>
      <c r="J167" s="238">
        <f t="shared" si="0"/>
        <v>0</v>
      </c>
      <c r="K167" s="234" t="s">
        <v>19</v>
      </c>
      <c r="L167" s="239"/>
      <c r="M167" s="240" t="s">
        <v>19</v>
      </c>
      <c r="N167" s="241" t="s">
        <v>43</v>
      </c>
      <c r="O167" s="67"/>
      <c r="P167" s="190">
        <f t="shared" si="1"/>
        <v>0</v>
      </c>
      <c r="Q167" s="190">
        <v>0</v>
      </c>
      <c r="R167" s="190">
        <f t="shared" si="2"/>
        <v>0</v>
      </c>
      <c r="S167" s="190">
        <v>0</v>
      </c>
      <c r="T167" s="191">
        <f t="shared" si="3"/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2" t="s">
        <v>353</v>
      </c>
      <c r="AT167" s="192" t="s">
        <v>349</v>
      </c>
      <c r="AU167" s="192" t="s">
        <v>81</v>
      </c>
      <c r="AY167" s="20" t="s">
        <v>180</v>
      </c>
      <c r="BE167" s="193">
        <f t="shared" si="4"/>
        <v>0</v>
      </c>
      <c r="BF167" s="193">
        <f t="shared" si="5"/>
        <v>0</v>
      </c>
      <c r="BG167" s="193">
        <f t="shared" si="6"/>
        <v>0</v>
      </c>
      <c r="BH167" s="193">
        <f t="shared" si="7"/>
        <v>0</v>
      </c>
      <c r="BI167" s="193">
        <f t="shared" si="8"/>
        <v>0</v>
      </c>
      <c r="BJ167" s="20" t="s">
        <v>79</v>
      </c>
      <c r="BK167" s="193">
        <f t="shared" si="9"/>
        <v>0</v>
      </c>
      <c r="BL167" s="20" t="s">
        <v>290</v>
      </c>
      <c r="BM167" s="192" t="s">
        <v>1650</v>
      </c>
    </row>
    <row r="168" spans="1:65" s="2" customFormat="1" ht="16.5" customHeight="1">
      <c r="A168" s="37"/>
      <c r="B168" s="38"/>
      <c r="C168" s="232" t="s">
        <v>363</v>
      </c>
      <c r="D168" s="232" t="s">
        <v>349</v>
      </c>
      <c r="E168" s="233" t="s">
        <v>1651</v>
      </c>
      <c r="F168" s="234" t="s">
        <v>1652</v>
      </c>
      <c r="G168" s="235" t="s">
        <v>352</v>
      </c>
      <c r="H168" s="236">
        <v>1000</v>
      </c>
      <c r="I168" s="237"/>
      <c r="J168" s="238">
        <f t="shared" si="0"/>
        <v>0</v>
      </c>
      <c r="K168" s="234" t="s">
        <v>19</v>
      </c>
      <c r="L168" s="239"/>
      <c r="M168" s="240" t="s">
        <v>19</v>
      </c>
      <c r="N168" s="241" t="s">
        <v>43</v>
      </c>
      <c r="O168" s="67"/>
      <c r="P168" s="190">
        <f t="shared" si="1"/>
        <v>0</v>
      </c>
      <c r="Q168" s="190">
        <v>0</v>
      </c>
      <c r="R168" s="190">
        <f t="shared" si="2"/>
        <v>0</v>
      </c>
      <c r="S168" s="190">
        <v>0</v>
      </c>
      <c r="T168" s="191">
        <f t="shared" si="3"/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2" t="s">
        <v>353</v>
      </c>
      <c r="AT168" s="192" t="s">
        <v>349</v>
      </c>
      <c r="AU168" s="192" t="s">
        <v>81</v>
      </c>
      <c r="AY168" s="20" t="s">
        <v>180</v>
      </c>
      <c r="BE168" s="193">
        <f t="shared" si="4"/>
        <v>0</v>
      </c>
      <c r="BF168" s="193">
        <f t="shared" si="5"/>
        <v>0</v>
      </c>
      <c r="BG168" s="193">
        <f t="shared" si="6"/>
        <v>0</v>
      </c>
      <c r="BH168" s="193">
        <f t="shared" si="7"/>
        <v>0</v>
      </c>
      <c r="BI168" s="193">
        <f t="shared" si="8"/>
        <v>0</v>
      </c>
      <c r="BJ168" s="20" t="s">
        <v>79</v>
      </c>
      <c r="BK168" s="193">
        <f t="shared" si="9"/>
        <v>0</v>
      </c>
      <c r="BL168" s="20" t="s">
        <v>290</v>
      </c>
      <c r="BM168" s="192" t="s">
        <v>1653</v>
      </c>
    </row>
    <row r="169" spans="1:65" s="2" customFormat="1" ht="16.5" customHeight="1">
      <c r="A169" s="37"/>
      <c r="B169" s="38"/>
      <c r="C169" s="232" t="s">
        <v>367</v>
      </c>
      <c r="D169" s="232" t="s">
        <v>349</v>
      </c>
      <c r="E169" s="233" t="s">
        <v>1654</v>
      </c>
      <c r="F169" s="234" t="s">
        <v>1655</v>
      </c>
      <c r="G169" s="235" t="s">
        <v>1656</v>
      </c>
      <c r="H169" s="236">
        <v>15</v>
      </c>
      <c r="I169" s="237"/>
      <c r="J169" s="238">
        <f t="shared" si="0"/>
        <v>0</v>
      </c>
      <c r="K169" s="234" t="s">
        <v>19</v>
      </c>
      <c r="L169" s="239"/>
      <c r="M169" s="240" t="s">
        <v>19</v>
      </c>
      <c r="N169" s="241" t="s">
        <v>43</v>
      </c>
      <c r="O169" s="67"/>
      <c r="P169" s="190">
        <f t="shared" si="1"/>
        <v>0</v>
      </c>
      <c r="Q169" s="190">
        <v>0</v>
      </c>
      <c r="R169" s="190">
        <f t="shared" si="2"/>
        <v>0</v>
      </c>
      <c r="S169" s="190">
        <v>0</v>
      </c>
      <c r="T169" s="191">
        <f t="shared" si="3"/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2" t="s">
        <v>353</v>
      </c>
      <c r="AT169" s="192" t="s">
        <v>349</v>
      </c>
      <c r="AU169" s="192" t="s">
        <v>81</v>
      </c>
      <c r="AY169" s="20" t="s">
        <v>180</v>
      </c>
      <c r="BE169" s="193">
        <f t="shared" si="4"/>
        <v>0</v>
      </c>
      <c r="BF169" s="193">
        <f t="shared" si="5"/>
        <v>0</v>
      </c>
      <c r="BG169" s="193">
        <f t="shared" si="6"/>
        <v>0</v>
      </c>
      <c r="BH169" s="193">
        <f t="shared" si="7"/>
        <v>0</v>
      </c>
      <c r="BI169" s="193">
        <f t="shared" si="8"/>
        <v>0</v>
      </c>
      <c r="BJ169" s="20" t="s">
        <v>79</v>
      </c>
      <c r="BK169" s="193">
        <f t="shared" si="9"/>
        <v>0</v>
      </c>
      <c r="BL169" s="20" t="s">
        <v>290</v>
      </c>
      <c r="BM169" s="192" t="s">
        <v>1657</v>
      </c>
    </row>
    <row r="170" spans="1:65" s="2" customFormat="1" ht="16.5" customHeight="1">
      <c r="A170" s="37"/>
      <c r="B170" s="38"/>
      <c r="C170" s="232" t="s">
        <v>371</v>
      </c>
      <c r="D170" s="232" t="s">
        <v>349</v>
      </c>
      <c r="E170" s="233" t="s">
        <v>1658</v>
      </c>
      <c r="F170" s="234" t="s">
        <v>1659</v>
      </c>
      <c r="G170" s="235" t="s">
        <v>352</v>
      </c>
      <c r="H170" s="236">
        <v>900</v>
      </c>
      <c r="I170" s="237"/>
      <c r="J170" s="238">
        <f t="shared" si="0"/>
        <v>0</v>
      </c>
      <c r="K170" s="234" t="s">
        <v>19</v>
      </c>
      <c r="L170" s="239"/>
      <c r="M170" s="240" t="s">
        <v>19</v>
      </c>
      <c r="N170" s="241" t="s">
        <v>43</v>
      </c>
      <c r="O170" s="67"/>
      <c r="P170" s="190">
        <f t="shared" si="1"/>
        <v>0</v>
      </c>
      <c r="Q170" s="190">
        <v>0</v>
      </c>
      <c r="R170" s="190">
        <f t="shared" si="2"/>
        <v>0</v>
      </c>
      <c r="S170" s="190">
        <v>0</v>
      </c>
      <c r="T170" s="191">
        <f t="shared" si="3"/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2" t="s">
        <v>353</v>
      </c>
      <c r="AT170" s="192" t="s">
        <v>349</v>
      </c>
      <c r="AU170" s="192" t="s">
        <v>81</v>
      </c>
      <c r="AY170" s="20" t="s">
        <v>180</v>
      </c>
      <c r="BE170" s="193">
        <f t="shared" si="4"/>
        <v>0</v>
      </c>
      <c r="BF170" s="193">
        <f t="shared" si="5"/>
        <v>0</v>
      </c>
      <c r="BG170" s="193">
        <f t="shared" si="6"/>
        <v>0</v>
      </c>
      <c r="BH170" s="193">
        <f t="shared" si="7"/>
        <v>0</v>
      </c>
      <c r="BI170" s="193">
        <f t="shared" si="8"/>
        <v>0</v>
      </c>
      <c r="BJ170" s="20" t="s">
        <v>79</v>
      </c>
      <c r="BK170" s="193">
        <f t="shared" si="9"/>
        <v>0</v>
      </c>
      <c r="BL170" s="20" t="s">
        <v>290</v>
      </c>
      <c r="BM170" s="192" t="s">
        <v>1660</v>
      </c>
    </row>
    <row r="171" spans="1:65" s="2" customFormat="1" ht="16.5" customHeight="1">
      <c r="A171" s="37"/>
      <c r="B171" s="38"/>
      <c r="C171" s="232" t="s">
        <v>375</v>
      </c>
      <c r="D171" s="232" t="s">
        <v>349</v>
      </c>
      <c r="E171" s="233" t="s">
        <v>1661</v>
      </c>
      <c r="F171" s="234" t="s">
        <v>1662</v>
      </c>
      <c r="G171" s="235" t="s">
        <v>186</v>
      </c>
      <c r="H171" s="236">
        <v>1.4</v>
      </c>
      <c r="I171" s="237"/>
      <c r="J171" s="238">
        <f t="shared" si="0"/>
        <v>0</v>
      </c>
      <c r="K171" s="234" t="s">
        <v>19</v>
      </c>
      <c r="L171" s="239"/>
      <c r="M171" s="240" t="s">
        <v>19</v>
      </c>
      <c r="N171" s="241" t="s">
        <v>43</v>
      </c>
      <c r="O171" s="67"/>
      <c r="P171" s="190">
        <f t="shared" si="1"/>
        <v>0</v>
      </c>
      <c r="Q171" s="190">
        <v>0</v>
      </c>
      <c r="R171" s="190">
        <f t="shared" si="2"/>
        <v>0</v>
      </c>
      <c r="S171" s="190">
        <v>0</v>
      </c>
      <c r="T171" s="191">
        <f t="shared" si="3"/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2" t="s">
        <v>353</v>
      </c>
      <c r="AT171" s="192" t="s">
        <v>349</v>
      </c>
      <c r="AU171" s="192" t="s">
        <v>81</v>
      </c>
      <c r="AY171" s="20" t="s">
        <v>180</v>
      </c>
      <c r="BE171" s="193">
        <f t="shared" si="4"/>
        <v>0</v>
      </c>
      <c r="BF171" s="193">
        <f t="shared" si="5"/>
        <v>0</v>
      </c>
      <c r="BG171" s="193">
        <f t="shared" si="6"/>
        <v>0</v>
      </c>
      <c r="BH171" s="193">
        <f t="shared" si="7"/>
        <v>0</v>
      </c>
      <c r="BI171" s="193">
        <f t="shared" si="8"/>
        <v>0</v>
      </c>
      <c r="BJ171" s="20" t="s">
        <v>79</v>
      </c>
      <c r="BK171" s="193">
        <f t="shared" si="9"/>
        <v>0</v>
      </c>
      <c r="BL171" s="20" t="s">
        <v>290</v>
      </c>
      <c r="BM171" s="192" t="s">
        <v>1663</v>
      </c>
    </row>
    <row r="172" spans="2:63" s="12" customFormat="1" ht="22.9" customHeight="1">
      <c r="B172" s="165"/>
      <c r="C172" s="166"/>
      <c r="D172" s="167" t="s">
        <v>71</v>
      </c>
      <c r="E172" s="179" t="s">
        <v>1138</v>
      </c>
      <c r="F172" s="179" t="s">
        <v>1664</v>
      </c>
      <c r="G172" s="166"/>
      <c r="H172" s="166"/>
      <c r="I172" s="169"/>
      <c r="J172" s="180">
        <f>BK172</f>
        <v>0</v>
      </c>
      <c r="K172" s="166"/>
      <c r="L172" s="171"/>
      <c r="M172" s="172"/>
      <c r="N172" s="173"/>
      <c r="O172" s="173"/>
      <c r="P172" s="174">
        <f>SUM(P173:P192)</f>
        <v>0</v>
      </c>
      <c r="Q172" s="173"/>
      <c r="R172" s="174">
        <f>SUM(R173:R192)</f>
        <v>0</v>
      </c>
      <c r="S172" s="173"/>
      <c r="T172" s="175">
        <f>SUM(T173:T192)</f>
        <v>0</v>
      </c>
      <c r="AR172" s="176" t="s">
        <v>81</v>
      </c>
      <c r="AT172" s="177" t="s">
        <v>71</v>
      </c>
      <c r="AU172" s="177" t="s">
        <v>79</v>
      </c>
      <c r="AY172" s="176" t="s">
        <v>180</v>
      </c>
      <c r="BK172" s="178">
        <f>SUM(BK173:BK192)</f>
        <v>0</v>
      </c>
    </row>
    <row r="173" spans="1:65" s="2" customFormat="1" ht="16.5" customHeight="1">
      <c r="A173" s="37"/>
      <c r="B173" s="38"/>
      <c r="C173" s="181" t="s">
        <v>353</v>
      </c>
      <c r="D173" s="181" t="s">
        <v>183</v>
      </c>
      <c r="E173" s="182" t="s">
        <v>1141</v>
      </c>
      <c r="F173" s="183" t="s">
        <v>1630</v>
      </c>
      <c r="G173" s="184" t="s">
        <v>270</v>
      </c>
      <c r="H173" s="185">
        <v>350</v>
      </c>
      <c r="I173" s="186"/>
      <c r="J173" s="187">
        <f aca="true" t="shared" si="10" ref="J173:J192">ROUND(I173*H173,2)</f>
        <v>0</v>
      </c>
      <c r="K173" s="183" t="s">
        <v>19</v>
      </c>
      <c r="L173" s="42"/>
      <c r="M173" s="188" t="s">
        <v>19</v>
      </c>
      <c r="N173" s="189" t="s">
        <v>43</v>
      </c>
      <c r="O173" s="67"/>
      <c r="P173" s="190">
        <f aca="true" t="shared" si="11" ref="P173:P192">O173*H173</f>
        <v>0</v>
      </c>
      <c r="Q173" s="190">
        <v>0</v>
      </c>
      <c r="R173" s="190">
        <f aca="true" t="shared" si="12" ref="R173:R192">Q173*H173</f>
        <v>0</v>
      </c>
      <c r="S173" s="190">
        <v>0</v>
      </c>
      <c r="T173" s="191">
        <f aca="true" t="shared" si="13" ref="T173:T192"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2" t="s">
        <v>290</v>
      </c>
      <c r="AT173" s="192" t="s">
        <v>183</v>
      </c>
      <c r="AU173" s="192" t="s">
        <v>81</v>
      </c>
      <c r="AY173" s="20" t="s">
        <v>180</v>
      </c>
      <c r="BE173" s="193">
        <f aca="true" t="shared" si="14" ref="BE173:BE192">IF(N173="základní",J173,0)</f>
        <v>0</v>
      </c>
      <c r="BF173" s="193">
        <f aca="true" t="shared" si="15" ref="BF173:BF192">IF(N173="snížená",J173,0)</f>
        <v>0</v>
      </c>
      <c r="BG173" s="193">
        <f aca="true" t="shared" si="16" ref="BG173:BG192">IF(N173="zákl. přenesená",J173,0)</f>
        <v>0</v>
      </c>
      <c r="BH173" s="193">
        <f aca="true" t="shared" si="17" ref="BH173:BH192">IF(N173="sníž. přenesená",J173,0)</f>
        <v>0</v>
      </c>
      <c r="BI173" s="193">
        <f aca="true" t="shared" si="18" ref="BI173:BI192">IF(N173="nulová",J173,0)</f>
        <v>0</v>
      </c>
      <c r="BJ173" s="20" t="s">
        <v>79</v>
      </c>
      <c r="BK173" s="193">
        <f aca="true" t="shared" si="19" ref="BK173:BK192">ROUND(I173*H173,2)</f>
        <v>0</v>
      </c>
      <c r="BL173" s="20" t="s">
        <v>290</v>
      </c>
      <c r="BM173" s="192" t="s">
        <v>1665</v>
      </c>
    </row>
    <row r="174" spans="1:65" s="2" customFormat="1" ht="16.5" customHeight="1">
      <c r="A174" s="37"/>
      <c r="B174" s="38"/>
      <c r="C174" s="181" t="s">
        <v>384</v>
      </c>
      <c r="D174" s="181" t="s">
        <v>183</v>
      </c>
      <c r="E174" s="182" t="s">
        <v>1313</v>
      </c>
      <c r="F174" s="183" t="s">
        <v>1632</v>
      </c>
      <c r="G174" s="184" t="s">
        <v>270</v>
      </c>
      <c r="H174" s="185">
        <v>350</v>
      </c>
      <c r="I174" s="186"/>
      <c r="J174" s="187">
        <f t="shared" si="10"/>
        <v>0</v>
      </c>
      <c r="K174" s="183" t="s">
        <v>19</v>
      </c>
      <c r="L174" s="42"/>
      <c r="M174" s="188" t="s">
        <v>19</v>
      </c>
      <c r="N174" s="189" t="s">
        <v>43</v>
      </c>
      <c r="O174" s="67"/>
      <c r="P174" s="190">
        <f t="shared" si="11"/>
        <v>0</v>
      </c>
      <c r="Q174" s="190">
        <v>0</v>
      </c>
      <c r="R174" s="190">
        <f t="shared" si="12"/>
        <v>0</v>
      </c>
      <c r="S174" s="190">
        <v>0</v>
      </c>
      <c r="T174" s="191">
        <f t="shared" si="13"/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2" t="s">
        <v>290</v>
      </c>
      <c r="AT174" s="192" t="s">
        <v>183</v>
      </c>
      <c r="AU174" s="192" t="s">
        <v>81</v>
      </c>
      <c r="AY174" s="20" t="s">
        <v>180</v>
      </c>
      <c r="BE174" s="193">
        <f t="shared" si="14"/>
        <v>0</v>
      </c>
      <c r="BF174" s="193">
        <f t="shared" si="15"/>
        <v>0</v>
      </c>
      <c r="BG174" s="193">
        <f t="shared" si="16"/>
        <v>0</v>
      </c>
      <c r="BH174" s="193">
        <f t="shared" si="17"/>
        <v>0</v>
      </c>
      <c r="BI174" s="193">
        <f t="shared" si="18"/>
        <v>0</v>
      </c>
      <c r="BJ174" s="20" t="s">
        <v>79</v>
      </c>
      <c r="BK174" s="193">
        <f t="shared" si="19"/>
        <v>0</v>
      </c>
      <c r="BL174" s="20" t="s">
        <v>290</v>
      </c>
      <c r="BM174" s="192" t="s">
        <v>1666</v>
      </c>
    </row>
    <row r="175" spans="1:65" s="2" customFormat="1" ht="16.5" customHeight="1">
      <c r="A175" s="37"/>
      <c r="B175" s="38"/>
      <c r="C175" s="181" t="s">
        <v>388</v>
      </c>
      <c r="D175" s="181" t="s">
        <v>183</v>
      </c>
      <c r="E175" s="182" t="s">
        <v>1143</v>
      </c>
      <c r="F175" s="183" t="s">
        <v>1634</v>
      </c>
      <c r="G175" s="184" t="s">
        <v>270</v>
      </c>
      <c r="H175" s="185">
        <v>350</v>
      </c>
      <c r="I175" s="186"/>
      <c r="J175" s="187">
        <f t="shared" si="10"/>
        <v>0</v>
      </c>
      <c r="K175" s="183" t="s">
        <v>19</v>
      </c>
      <c r="L175" s="42"/>
      <c r="M175" s="188" t="s">
        <v>19</v>
      </c>
      <c r="N175" s="189" t="s">
        <v>43</v>
      </c>
      <c r="O175" s="67"/>
      <c r="P175" s="190">
        <f t="shared" si="11"/>
        <v>0</v>
      </c>
      <c r="Q175" s="190">
        <v>0</v>
      </c>
      <c r="R175" s="190">
        <f t="shared" si="12"/>
        <v>0</v>
      </c>
      <c r="S175" s="190">
        <v>0</v>
      </c>
      <c r="T175" s="191">
        <f t="shared" si="13"/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2" t="s">
        <v>290</v>
      </c>
      <c r="AT175" s="192" t="s">
        <v>183</v>
      </c>
      <c r="AU175" s="192" t="s">
        <v>81</v>
      </c>
      <c r="AY175" s="20" t="s">
        <v>180</v>
      </c>
      <c r="BE175" s="193">
        <f t="shared" si="14"/>
        <v>0</v>
      </c>
      <c r="BF175" s="193">
        <f t="shared" si="15"/>
        <v>0</v>
      </c>
      <c r="BG175" s="193">
        <f t="shared" si="16"/>
        <v>0</v>
      </c>
      <c r="BH175" s="193">
        <f t="shared" si="17"/>
        <v>0</v>
      </c>
      <c r="BI175" s="193">
        <f t="shared" si="18"/>
        <v>0</v>
      </c>
      <c r="BJ175" s="20" t="s">
        <v>79</v>
      </c>
      <c r="BK175" s="193">
        <f t="shared" si="19"/>
        <v>0</v>
      </c>
      <c r="BL175" s="20" t="s">
        <v>290</v>
      </c>
      <c r="BM175" s="192" t="s">
        <v>1667</v>
      </c>
    </row>
    <row r="176" spans="1:65" s="2" customFormat="1" ht="16.5" customHeight="1">
      <c r="A176" s="37"/>
      <c r="B176" s="38"/>
      <c r="C176" s="181" t="s">
        <v>392</v>
      </c>
      <c r="D176" s="181" t="s">
        <v>183</v>
      </c>
      <c r="E176" s="182" t="s">
        <v>1145</v>
      </c>
      <c r="F176" s="183" t="s">
        <v>1636</v>
      </c>
      <c r="G176" s="184" t="s">
        <v>270</v>
      </c>
      <c r="H176" s="185">
        <v>250</v>
      </c>
      <c r="I176" s="186"/>
      <c r="J176" s="187">
        <f t="shared" si="10"/>
        <v>0</v>
      </c>
      <c r="K176" s="183" t="s">
        <v>19</v>
      </c>
      <c r="L176" s="42"/>
      <c r="M176" s="188" t="s">
        <v>19</v>
      </c>
      <c r="N176" s="189" t="s">
        <v>43</v>
      </c>
      <c r="O176" s="67"/>
      <c r="P176" s="190">
        <f t="shared" si="11"/>
        <v>0</v>
      </c>
      <c r="Q176" s="190">
        <v>0</v>
      </c>
      <c r="R176" s="190">
        <f t="shared" si="12"/>
        <v>0</v>
      </c>
      <c r="S176" s="190">
        <v>0</v>
      </c>
      <c r="T176" s="191">
        <f t="shared" si="13"/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2" t="s">
        <v>290</v>
      </c>
      <c r="AT176" s="192" t="s">
        <v>183</v>
      </c>
      <c r="AU176" s="192" t="s">
        <v>81</v>
      </c>
      <c r="AY176" s="20" t="s">
        <v>180</v>
      </c>
      <c r="BE176" s="193">
        <f t="shared" si="14"/>
        <v>0</v>
      </c>
      <c r="BF176" s="193">
        <f t="shared" si="15"/>
        <v>0</v>
      </c>
      <c r="BG176" s="193">
        <f t="shared" si="16"/>
        <v>0</v>
      </c>
      <c r="BH176" s="193">
        <f t="shared" si="17"/>
        <v>0</v>
      </c>
      <c r="BI176" s="193">
        <f t="shared" si="18"/>
        <v>0</v>
      </c>
      <c r="BJ176" s="20" t="s">
        <v>79</v>
      </c>
      <c r="BK176" s="193">
        <f t="shared" si="19"/>
        <v>0</v>
      </c>
      <c r="BL176" s="20" t="s">
        <v>290</v>
      </c>
      <c r="BM176" s="192" t="s">
        <v>1668</v>
      </c>
    </row>
    <row r="177" spans="1:65" s="2" customFormat="1" ht="16.5" customHeight="1">
      <c r="A177" s="37"/>
      <c r="B177" s="38"/>
      <c r="C177" s="181" t="s">
        <v>396</v>
      </c>
      <c r="D177" s="181" t="s">
        <v>183</v>
      </c>
      <c r="E177" s="182" t="s">
        <v>1147</v>
      </c>
      <c r="F177" s="183" t="s">
        <v>1638</v>
      </c>
      <c r="G177" s="184" t="s">
        <v>270</v>
      </c>
      <c r="H177" s="185">
        <v>200</v>
      </c>
      <c r="I177" s="186"/>
      <c r="J177" s="187">
        <f t="shared" si="10"/>
        <v>0</v>
      </c>
      <c r="K177" s="183" t="s">
        <v>19</v>
      </c>
      <c r="L177" s="42"/>
      <c r="M177" s="188" t="s">
        <v>19</v>
      </c>
      <c r="N177" s="189" t="s">
        <v>43</v>
      </c>
      <c r="O177" s="67"/>
      <c r="P177" s="190">
        <f t="shared" si="11"/>
        <v>0</v>
      </c>
      <c r="Q177" s="190">
        <v>0</v>
      </c>
      <c r="R177" s="190">
        <f t="shared" si="12"/>
        <v>0</v>
      </c>
      <c r="S177" s="190">
        <v>0</v>
      </c>
      <c r="T177" s="191">
        <f t="shared" si="13"/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2" t="s">
        <v>290</v>
      </c>
      <c r="AT177" s="192" t="s">
        <v>183</v>
      </c>
      <c r="AU177" s="192" t="s">
        <v>81</v>
      </c>
      <c r="AY177" s="20" t="s">
        <v>180</v>
      </c>
      <c r="BE177" s="193">
        <f t="shared" si="14"/>
        <v>0</v>
      </c>
      <c r="BF177" s="193">
        <f t="shared" si="15"/>
        <v>0</v>
      </c>
      <c r="BG177" s="193">
        <f t="shared" si="16"/>
        <v>0</v>
      </c>
      <c r="BH177" s="193">
        <f t="shared" si="17"/>
        <v>0</v>
      </c>
      <c r="BI177" s="193">
        <f t="shared" si="18"/>
        <v>0</v>
      </c>
      <c r="BJ177" s="20" t="s">
        <v>79</v>
      </c>
      <c r="BK177" s="193">
        <f t="shared" si="19"/>
        <v>0</v>
      </c>
      <c r="BL177" s="20" t="s">
        <v>290</v>
      </c>
      <c r="BM177" s="192" t="s">
        <v>1669</v>
      </c>
    </row>
    <row r="178" spans="1:65" s="2" customFormat="1" ht="16.5" customHeight="1">
      <c r="A178" s="37"/>
      <c r="B178" s="38"/>
      <c r="C178" s="181" t="s">
        <v>400</v>
      </c>
      <c r="D178" s="181" t="s">
        <v>183</v>
      </c>
      <c r="E178" s="182" t="s">
        <v>1318</v>
      </c>
      <c r="F178" s="183" t="s">
        <v>1640</v>
      </c>
      <c r="G178" s="184" t="s">
        <v>352</v>
      </c>
      <c r="H178" s="185">
        <v>250</v>
      </c>
      <c r="I178" s="186"/>
      <c r="J178" s="187">
        <f t="shared" si="10"/>
        <v>0</v>
      </c>
      <c r="K178" s="183" t="s">
        <v>19</v>
      </c>
      <c r="L178" s="42"/>
      <c r="M178" s="188" t="s">
        <v>19</v>
      </c>
      <c r="N178" s="189" t="s">
        <v>43</v>
      </c>
      <c r="O178" s="67"/>
      <c r="P178" s="190">
        <f t="shared" si="11"/>
        <v>0</v>
      </c>
      <c r="Q178" s="190">
        <v>0</v>
      </c>
      <c r="R178" s="190">
        <f t="shared" si="12"/>
        <v>0</v>
      </c>
      <c r="S178" s="190">
        <v>0</v>
      </c>
      <c r="T178" s="191">
        <f t="shared" si="13"/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2" t="s">
        <v>290</v>
      </c>
      <c r="AT178" s="192" t="s">
        <v>183</v>
      </c>
      <c r="AU178" s="192" t="s">
        <v>81</v>
      </c>
      <c r="AY178" s="20" t="s">
        <v>180</v>
      </c>
      <c r="BE178" s="193">
        <f t="shared" si="14"/>
        <v>0</v>
      </c>
      <c r="BF178" s="193">
        <f t="shared" si="15"/>
        <v>0</v>
      </c>
      <c r="BG178" s="193">
        <f t="shared" si="16"/>
        <v>0</v>
      </c>
      <c r="BH178" s="193">
        <f t="shared" si="17"/>
        <v>0</v>
      </c>
      <c r="BI178" s="193">
        <f t="shared" si="18"/>
        <v>0</v>
      </c>
      <c r="BJ178" s="20" t="s">
        <v>79</v>
      </c>
      <c r="BK178" s="193">
        <f t="shared" si="19"/>
        <v>0</v>
      </c>
      <c r="BL178" s="20" t="s">
        <v>290</v>
      </c>
      <c r="BM178" s="192" t="s">
        <v>1670</v>
      </c>
    </row>
    <row r="179" spans="1:65" s="2" customFormat="1" ht="16.5" customHeight="1">
      <c r="A179" s="37"/>
      <c r="B179" s="38"/>
      <c r="C179" s="181" t="s">
        <v>404</v>
      </c>
      <c r="D179" s="181" t="s">
        <v>183</v>
      </c>
      <c r="E179" s="182" t="s">
        <v>1320</v>
      </c>
      <c r="F179" s="183" t="s">
        <v>1671</v>
      </c>
      <c r="G179" s="184" t="s">
        <v>352</v>
      </c>
      <c r="H179" s="185">
        <v>32</v>
      </c>
      <c r="I179" s="186"/>
      <c r="J179" s="187">
        <f t="shared" si="10"/>
        <v>0</v>
      </c>
      <c r="K179" s="183" t="s">
        <v>19</v>
      </c>
      <c r="L179" s="42"/>
      <c r="M179" s="188" t="s">
        <v>19</v>
      </c>
      <c r="N179" s="189" t="s">
        <v>43</v>
      </c>
      <c r="O179" s="67"/>
      <c r="P179" s="190">
        <f t="shared" si="11"/>
        <v>0</v>
      </c>
      <c r="Q179" s="190">
        <v>0</v>
      </c>
      <c r="R179" s="190">
        <f t="shared" si="12"/>
        <v>0</v>
      </c>
      <c r="S179" s="190">
        <v>0</v>
      </c>
      <c r="T179" s="191">
        <f t="shared" si="13"/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2" t="s">
        <v>290</v>
      </c>
      <c r="AT179" s="192" t="s">
        <v>183</v>
      </c>
      <c r="AU179" s="192" t="s">
        <v>81</v>
      </c>
      <c r="AY179" s="20" t="s">
        <v>180</v>
      </c>
      <c r="BE179" s="193">
        <f t="shared" si="14"/>
        <v>0</v>
      </c>
      <c r="BF179" s="193">
        <f t="shared" si="15"/>
        <v>0</v>
      </c>
      <c r="BG179" s="193">
        <f t="shared" si="16"/>
        <v>0</v>
      </c>
      <c r="BH179" s="193">
        <f t="shared" si="17"/>
        <v>0</v>
      </c>
      <c r="BI179" s="193">
        <f t="shared" si="18"/>
        <v>0</v>
      </c>
      <c r="BJ179" s="20" t="s">
        <v>79</v>
      </c>
      <c r="BK179" s="193">
        <f t="shared" si="19"/>
        <v>0</v>
      </c>
      <c r="BL179" s="20" t="s">
        <v>290</v>
      </c>
      <c r="BM179" s="192" t="s">
        <v>1672</v>
      </c>
    </row>
    <row r="180" spans="1:65" s="2" customFormat="1" ht="16.5" customHeight="1">
      <c r="A180" s="37"/>
      <c r="B180" s="38"/>
      <c r="C180" s="181" t="s">
        <v>408</v>
      </c>
      <c r="D180" s="181" t="s">
        <v>183</v>
      </c>
      <c r="E180" s="182" t="s">
        <v>1322</v>
      </c>
      <c r="F180" s="183" t="s">
        <v>1644</v>
      </c>
      <c r="G180" s="184" t="s">
        <v>352</v>
      </c>
      <c r="H180" s="185">
        <v>25</v>
      </c>
      <c r="I180" s="186"/>
      <c r="J180" s="187">
        <f t="shared" si="10"/>
        <v>0</v>
      </c>
      <c r="K180" s="183" t="s">
        <v>19</v>
      </c>
      <c r="L180" s="42"/>
      <c r="M180" s="188" t="s">
        <v>19</v>
      </c>
      <c r="N180" s="189" t="s">
        <v>43</v>
      </c>
      <c r="O180" s="67"/>
      <c r="P180" s="190">
        <f t="shared" si="11"/>
        <v>0</v>
      </c>
      <c r="Q180" s="190">
        <v>0</v>
      </c>
      <c r="R180" s="190">
        <f t="shared" si="12"/>
        <v>0</v>
      </c>
      <c r="S180" s="190">
        <v>0</v>
      </c>
      <c r="T180" s="191">
        <f t="shared" si="13"/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2" t="s">
        <v>290</v>
      </c>
      <c r="AT180" s="192" t="s">
        <v>183</v>
      </c>
      <c r="AU180" s="192" t="s">
        <v>81</v>
      </c>
      <c r="AY180" s="20" t="s">
        <v>180</v>
      </c>
      <c r="BE180" s="193">
        <f t="shared" si="14"/>
        <v>0</v>
      </c>
      <c r="BF180" s="193">
        <f t="shared" si="15"/>
        <v>0</v>
      </c>
      <c r="BG180" s="193">
        <f t="shared" si="16"/>
        <v>0</v>
      </c>
      <c r="BH180" s="193">
        <f t="shared" si="17"/>
        <v>0</v>
      </c>
      <c r="BI180" s="193">
        <f t="shared" si="18"/>
        <v>0</v>
      </c>
      <c r="BJ180" s="20" t="s">
        <v>79</v>
      </c>
      <c r="BK180" s="193">
        <f t="shared" si="19"/>
        <v>0</v>
      </c>
      <c r="BL180" s="20" t="s">
        <v>290</v>
      </c>
      <c r="BM180" s="192" t="s">
        <v>1673</v>
      </c>
    </row>
    <row r="181" spans="1:65" s="2" customFormat="1" ht="16.5" customHeight="1">
      <c r="A181" s="37"/>
      <c r="B181" s="38"/>
      <c r="C181" s="181" t="s">
        <v>412</v>
      </c>
      <c r="D181" s="181" t="s">
        <v>183</v>
      </c>
      <c r="E181" s="182" t="s">
        <v>1674</v>
      </c>
      <c r="F181" s="183" t="s">
        <v>1647</v>
      </c>
      <c r="G181" s="184" t="s">
        <v>546</v>
      </c>
      <c r="H181" s="185">
        <v>250</v>
      </c>
      <c r="I181" s="186"/>
      <c r="J181" s="187">
        <f t="shared" si="10"/>
        <v>0</v>
      </c>
      <c r="K181" s="183" t="s">
        <v>19</v>
      </c>
      <c r="L181" s="42"/>
      <c r="M181" s="188" t="s">
        <v>19</v>
      </c>
      <c r="N181" s="189" t="s">
        <v>43</v>
      </c>
      <c r="O181" s="67"/>
      <c r="P181" s="190">
        <f t="shared" si="11"/>
        <v>0</v>
      </c>
      <c r="Q181" s="190">
        <v>0</v>
      </c>
      <c r="R181" s="190">
        <f t="shared" si="12"/>
        <v>0</v>
      </c>
      <c r="S181" s="190">
        <v>0</v>
      </c>
      <c r="T181" s="191">
        <f t="shared" si="13"/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2" t="s">
        <v>290</v>
      </c>
      <c r="AT181" s="192" t="s">
        <v>183</v>
      </c>
      <c r="AU181" s="192" t="s">
        <v>81</v>
      </c>
      <c r="AY181" s="20" t="s">
        <v>180</v>
      </c>
      <c r="BE181" s="193">
        <f t="shared" si="14"/>
        <v>0</v>
      </c>
      <c r="BF181" s="193">
        <f t="shared" si="15"/>
        <v>0</v>
      </c>
      <c r="BG181" s="193">
        <f t="shared" si="16"/>
        <v>0</v>
      </c>
      <c r="BH181" s="193">
        <f t="shared" si="17"/>
        <v>0</v>
      </c>
      <c r="BI181" s="193">
        <f t="shared" si="18"/>
        <v>0</v>
      </c>
      <c r="BJ181" s="20" t="s">
        <v>79</v>
      </c>
      <c r="BK181" s="193">
        <f t="shared" si="19"/>
        <v>0</v>
      </c>
      <c r="BL181" s="20" t="s">
        <v>290</v>
      </c>
      <c r="BM181" s="192" t="s">
        <v>1675</v>
      </c>
    </row>
    <row r="182" spans="1:65" s="2" customFormat="1" ht="16.5" customHeight="1">
      <c r="A182" s="37"/>
      <c r="B182" s="38"/>
      <c r="C182" s="181" t="s">
        <v>416</v>
      </c>
      <c r="D182" s="181" t="s">
        <v>183</v>
      </c>
      <c r="E182" s="182" t="s">
        <v>1676</v>
      </c>
      <c r="F182" s="183" t="s">
        <v>1374</v>
      </c>
      <c r="G182" s="184" t="s">
        <v>1250</v>
      </c>
      <c r="H182" s="185">
        <v>1</v>
      </c>
      <c r="I182" s="186"/>
      <c r="J182" s="187">
        <f t="shared" si="10"/>
        <v>0</v>
      </c>
      <c r="K182" s="183" t="s">
        <v>19</v>
      </c>
      <c r="L182" s="42"/>
      <c r="M182" s="188" t="s">
        <v>19</v>
      </c>
      <c r="N182" s="189" t="s">
        <v>43</v>
      </c>
      <c r="O182" s="67"/>
      <c r="P182" s="190">
        <f t="shared" si="11"/>
        <v>0</v>
      </c>
      <c r="Q182" s="190">
        <v>0</v>
      </c>
      <c r="R182" s="190">
        <f t="shared" si="12"/>
        <v>0</v>
      </c>
      <c r="S182" s="190">
        <v>0</v>
      </c>
      <c r="T182" s="191">
        <f t="shared" si="13"/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2" t="s">
        <v>290</v>
      </c>
      <c r="AT182" s="192" t="s">
        <v>183</v>
      </c>
      <c r="AU182" s="192" t="s">
        <v>81</v>
      </c>
      <c r="AY182" s="20" t="s">
        <v>180</v>
      </c>
      <c r="BE182" s="193">
        <f t="shared" si="14"/>
        <v>0</v>
      </c>
      <c r="BF182" s="193">
        <f t="shared" si="15"/>
        <v>0</v>
      </c>
      <c r="BG182" s="193">
        <f t="shared" si="16"/>
        <v>0</v>
      </c>
      <c r="BH182" s="193">
        <f t="shared" si="17"/>
        <v>0</v>
      </c>
      <c r="BI182" s="193">
        <f t="shared" si="18"/>
        <v>0</v>
      </c>
      <c r="BJ182" s="20" t="s">
        <v>79</v>
      </c>
      <c r="BK182" s="193">
        <f t="shared" si="19"/>
        <v>0</v>
      </c>
      <c r="BL182" s="20" t="s">
        <v>290</v>
      </c>
      <c r="BM182" s="192" t="s">
        <v>1677</v>
      </c>
    </row>
    <row r="183" spans="1:65" s="2" customFormat="1" ht="16.5" customHeight="1">
      <c r="A183" s="37"/>
      <c r="B183" s="38"/>
      <c r="C183" s="181" t="s">
        <v>420</v>
      </c>
      <c r="D183" s="181" t="s">
        <v>183</v>
      </c>
      <c r="E183" s="182" t="s">
        <v>1678</v>
      </c>
      <c r="F183" s="183" t="s">
        <v>1652</v>
      </c>
      <c r="G183" s="184" t="s">
        <v>352</v>
      </c>
      <c r="H183" s="185">
        <v>1000</v>
      </c>
      <c r="I183" s="186"/>
      <c r="J183" s="187">
        <f t="shared" si="10"/>
        <v>0</v>
      </c>
      <c r="K183" s="183" t="s">
        <v>19</v>
      </c>
      <c r="L183" s="42"/>
      <c r="M183" s="188" t="s">
        <v>19</v>
      </c>
      <c r="N183" s="189" t="s">
        <v>43</v>
      </c>
      <c r="O183" s="67"/>
      <c r="P183" s="190">
        <f t="shared" si="11"/>
        <v>0</v>
      </c>
      <c r="Q183" s="190">
        <v>0</v>
      </c>
      <c r="R183" s="190">
        <f t="shared" si="12"/>
        <v>0</v>
      </c>
      <c r="S183" s="190">
        <v>0</v>
      </c>
      <c r="T183" s="191">
        <f t="shared" si="13"/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2" t="s">
        <v>290</v>
      </c>
      <c r="AT183" s="192" t="s">
        <v>183</v>
      </c>
      <c r="AU183" s="192" t="s">
        <v>81</v>
      </c>
      <c r="AY183" s="20" t="s">
        <v>180</v>
      </c>
      <c r="BE183" s="193">
        <f t="shared" si="14"/>
        <v>0</v>
      </c>
      <c r="BF183" s="193">
        <f t="shared" si="15"/>
        <v>0</v>
      </c>
      <c r="BG183" s="193">
        <f t="shared" si="16"/>
        <v>0</v>
      </c>
      <c r="BH183" s="193">
        <f t="shared" si="17"/>
        <v>0</v>
      </c>
      <c r="BI183" s="193">
        <f t="shared" si="18"/>
        <v>0</v>
      </c>
      <c r="BJ183" s="20" t="s">
        <v>79</v>
      </c>
      <c r="BK183" s="193">
        <f t="shared" si="19"/>
        <v>0</v>
      </c>
      <c r="BL183" s="20" t="s">
        <v>290</v>
      </c>
      <c r="BM183" s="192" t="s">
        <v>1679</v>
      </c>
    </row>
    <row r="184" spans="1:65" s="2" customFormat="1" ht="16.5" customHeight="1">
      <c r="A184" s="37"/>
      <c r="B184" s="38"/>
      <c r="C184" s="181" t="s">
        <v>424</v>
      </c>
      <c r="D184" s="181" t="s">
        <v>183</v>
      </c>
      <c r="E184" s="182" t="s">
        <v>1680</v>
      </c>
      <c r="F184" s="183" t="s">
        <v>1655</v>
      </c>
      <c r="G184" s="184" t="s">
        <v>1656</v>
      </c>
      <c r="H184" s="185">
        <v>15</v>
      </c>
      <c r="I184" s="186"/>
      <c r="J184" s="187">
        <f t="shared" si="10"/>
        <v>0</v>
      </c>
      <c r="K184" s="183" t="s">
        <v>19</v>
      </c>
      <c r="L184" s="42"/>
      <c r="M184" s="188" t="s">
        <v>19</v>
      </c>
      <c r="N184" s="189" t="s">
        <v>43</v>
      </c>
      <c r="O184" s="67"/>
      <c r="P184" s="190">
        <f t="shared" si="11"/>
        <v>0</v>
      </c>
      <c r="Q184" s="190">
        <v>0</v>
      </c>
      <c r="R184" s="190">
        <f t="shared" si="12"/>
        <v>0</v>
      </c>
      <c r="S184" s="190">
        <v>0</v>
      </c>
      <c r="T184" s="191">
        <f t="shared" si="13"/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2" t="s">
        <v>290</v>
      </c>
      <c r="AT184" s="192" t="s">
        <v>183</v>
      </c>
      <c r="AU184" s="192" t="s">
        <v>81</v>
      </c>
      <c r="AY184" s="20" t="s">
        <v>180</v>
      </c>
      <c r="BE184" s="193">
        <f t="shared" si="14"/>
        <v>0</v>
      </c>
      <c r="BF184" s="193">
        <f t="shared" si="15"/>
        <v>0</v>
      </c>
      <c r="BG184" s="193">
        <f t="shared" si="16"/>
        <v>0</v>
      </c>
      <c r="BH184" s="193">
        <f t="shared" si="17"/>
        <v>0</v>
      </c>
      <c r="BI184" s="193">
        <f t="shared" si="18"/>
        <v>0</v>
      </c>
      <c r="BJ184" s="20" t="s">
        <v>79</v>
      </c>
      <c r="BK184" s="193">
        <f t="shared" si="19"/>
        <v>0</v>
      </c>
      <c r="BL184" s="20" t="s">
        <v>290</v>
      </c>
      <c r="BM184" s="192" t="s">
        <v>1681</v>
      </c>
    </row>
    <row r="185" spans="1:65" s="2" customFormat="1" ht="16.5" customHeight="1">
      <c r="A185" s="37"/>
      <c r="B185" s="38"/>
      <c r="C185" s="181" t="s">
        <v>428</v>
      </c>
      <c r="D185" s="181" t="s">
        <v>183</v>
      </c>
      <c r="E185" s="182" t="s">
        <v>1682</v>
      </c>
      <c r="F185" s="183" t="s">
        <v>1659</v>
      </c>
      <c r="G185" s="184" t="s">
        <v>352</v>
      </c>
      <c r="H185" s="185">
        <v>900</v>
      </c>
      <c r="I185" s="186"/>
      <c r="J185" s="187">
        <f t="shared" si="10"/>
        <v>0</v>
      </c>
      <c r="K185" s="183" t="s">
        <v>19</v>
      </c>
      <c r="L185" s="42"/>
      <c r="M185" s="188" t="s">
        <v>19</v>
      </c>
      <c r="N185" s="189" t="s">
        <v>43</v>
      </c>
      <c r="O185" s="67"/>
      <c r="P185" s="190">
        <f t="shared" si="11"/>
        <v>0</v>
      </c>
      <c r="Q185" s="190">
        <v>0</v>
      </c>
      <c r="R185" s="190">
        <f t="shared" si="12"/>
        <v>0</v>
      </c>
      <c r="S185" s="190">
        <v>0</v>
      </c>
      <c r="T185" s="191">
        <f t="shared" si="13"/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2" t="s">
        <v>290</v>
      </c>
      <c r="AT185" s="192" t="s">
        <v>183</v>
      </c>
      <c r="AU185" s="192" t="s">
        <v>81</v>
      </c>
      <c r="AY185" s="20" t="s">
        <v>180</v>
      </c>
      <c r="BE185" s="193">
        <f t="shared" si="14"/>
        <v>0</v>
      </c>
      <c r="BF185" s="193">
        <f t="shared" si="15"/>
        <v>0</v>
      </c>
      <c r="BG185" s="193">
        <f t="shared" si="16"/>
        <v>0</v>
      </c>
      <c r="BH185" s="193">
        <f t="shared" si="17"/>
        <v>0</v>
      </c>
      <c r="BI185" s="193">
        <f t="shared" si="18"/>
        <v>0</v>
      </c>
      <c r="BJ185" s="20" t="s">
        <v>79</v>
      </c>
      <c r="BK185" s="193">
        <f t="shared" si="19"/>
        <v>0</v>
      </c>
      <c r="BL185" s="20" t="s">
        <v>290</v>
      </c>
      <c r="BM185" s="192" t="s">
        <v>1683</v>
      </c>
    </row>
    <row r="186" spans="1:65" s="2" customFormat="1" ht="16.5" customHeight="1">
      <c r="A186" s="37"/>
      <c r="B186" s="38"/>
      <c r="C186" s="181" t="s">
        <v>432</v>
      </c>
      <c r="D186" s="181" t="s">
        <v>183</v>
      </c>
      <c r="E186" s="182" t="s">
        <v>1684</v>
      </c>
      <c r="F186" s="183" t="s">
        <v>1685</v>
      </c>
      <c r="G186" s="184" t="s">
        <v>352</v>
      </c>
      <c r="H186" s="185">
        <v>108</v>
      </c>
      <c r="I186" s="186"/>
      <c r="J186" s="187">
        <f t="shared" si="10"/>
        <v>0</v>
      </c>
      <c r="K186" s="183" t="s">
        <v>19</v>
      </c>
      <c r="L186" s="42"/>
      <c r="M186" s="188" t="s">
        <v>19</v>
      </c>
      <c r="N186" s="189" t="s">
        <v>43</v>
      </c>
      <c r="O186" s="67"/>
      <c r="P186" s="190">
        <f t="shared" si="11"/>
        <v>0</v>
      </c>
      <c r="Q186" s="190">
        <v>0</v>
      </c>
      <c r="R186" s="190">
        <f t="shared" si="12"/>
        <v>0</v>
      </c>
      <c r="S186" s="190">
        <v>0</v>
      </c>
      <c r="T186" s="191">
        <f t="shared" si="13"/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2" t="s">
        <v>290</v>
      </c>
      <c r="AT186" s="192" t="s">
        <v>183</v>
      </c>
      <c r="AU186" s="192" t="s">
        <v>81</v>
      </c>
      <c r="AY186" s="20" t="s">
        <v>180</v>
      </c>
      <c r="BE186" s="193">
        <f t="shared" si="14"/>
        <v>0</v>
      </c>
      <c r="BF186" s="193">
        <f t="shared" si="15"/>
        <v>0</v>
      </c>
      <c r="BG186" s="193">
        <f t="shared" si="16"/>
        <v>0</v>
      </c>
      <c r="BH186" s="193">
        <f t="shared" si="17"/>
        <v>0</v>
      </c>
      <c r="BI186" s="193">
        <f t="shared" si="18"/>
        <v>0</v>
      </c>
      <c r="BJ186" s="20" t="s">
        <v>79</v>
      </c>
      <c r="BK186" s="193">
        <f t="shared" si="19"/>
        <v>0</v>
      </c>
      <c r="BL186" s="20" t="s">
        <v>290</v>
      </c>
      <c r="BM186" s="192" t="s">
        <v>1686</v>
      </c>
    </row>
    <row r="187" spans="1:65" s="2" customFormat="1" ht="16.5" customHeight="1">
      <c r="A187" s="37"/>
      <c r="B187" s="38"/>
      <c r="C187" s="181" t="s">
        <v>436</v>
      </c>
      <c r="D187" s="181" t="s">
        <v>183</v>
      </c>
      <c r="E187" s="182" t="s">
        <v>1687</v>
      </c>
      <c r="F187" s="183" t="s">
        <v>1688</v>
      </c>
      <c r="G187" s="184" t="s">
        <v>270</v>
      </c>
      <c r="H187" s="185">
        <v>900</v>
      </c>
      <c r="I187" s="186"/>
      <c r="J187" s="187">
        <f t="shared" si="10"/>
        <v>0</v>
      </c>
      <c r="K187" s="183" t="s">
        <v>19</v>
      </c>
      <c r="L187" s="42"/>
      <c r="M187" s="188" t="s">
        <v>19</v>
      </c>
      <c r="N187" s="189" t="s">
        <v>43</v>
      </c>
      <c r="O187" s="67"/>
      <c r="P187" s="190">
        <f t="shared" si="11"/>
        <v>0</v>
      </c>
      <c r="Q187" s="190">
        <v>0</v>
      </c>
      <c r="R187" s="190">
        <f t="shared" si="12"/>
        <v>0</v>
      </c>
      <c r="S187" s="190">
        <v>0</v>
      </c>
      <c r="T187" s="191">
        <f t="shared" si="13"/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2" t="s">
        <v>290</v>
      </c>
      <c r="AT187" s="192" t="s">
        <v>183</v>
      </c>
      <c r="AU187" s="192" t="s">
        <v>81</v>
      </c>
      <c r="AY187" s="20" t="s">
        <v>180</v>
      </c>
      <c r="BE187" s="193">
        <f t="shared" si="14"/>
        <v>0</v>
      </c>
      <c r="BF187" s="193">
        <f t="shared" si="15"/>
        <v>0</v>
      </c>
      <c r="BG187" s="193">
        <f t="shared" si="16"/>
        <v>0</v>
      </c>
      <c r="BH187" s="193">
        <f t="shared" si="17"/>
        <v>0</v>
      </c>
      <c r="BI187" s="193">
        <f t="shared" si="18"/>
        <v>0</v>
      </c>
      <c r="BJ187" s="20" t="s">
        <v>79</v>
      </c>
      <c r="BK187" s="193">
        <f t="shared" si="19"/>
        <v>0</v>
      </c>
      <c r="BL187" s="20" t="s">
        <v>290</v>
      </c>
      <c r="BM187" s="192" t="s">
        <v>1689</v>
      </c>
    </row>
    <row r="188" spans="1:65" s="2" customFormat="1" ht="16.5" customHeight="1">
      <c r="A188" s="37"/>
      <c r="B188" s="38"/>
      <c r="C188" s="181" t="s">
        <v>440</v>
      </c>
      <c r="D188" s="181" t="s">
        <v>183</v>
      </c>
      <c r="E188" s="182" t="s">
        <v>1690</v>
      </c>
      <c r="F188" s="183" t="s">
        <v>1691</v>
      </c>
      <c r="G188" s="184" t="s">
        <v>918</v>
      </c>
      <c r="H188" s="185">
        <v>36</v>
      </c>
      <c r="I188" s="186"/>
      <c r="J188" s="187">
        <f t="shared" si="10"/>
        <v>0</v>
      </c>
      <c r="K188" s="183" t="s">
        <v>19</v>
      </c>
      <c r="L188" s="42"/>
      <c r="M188" s="188" t="s">
        <v>19</v>
      </c>
      <c r="N188" s="189" t="s">
        <v>43</v>
      </c>
      <c r="O188" s="67"/>
      <c r="P188" s="190">
        <f t="shared" si="11"/>
        <v>0</v>
      </c>
      <c r="Q188" s="190">
        <v>0</v>
      </c>
      <c r="R188" s="190">
        <f t="shared" si="12"/>
        <v>0</v>
      </c>
      <c r="S188" s="190">
        <v>0</v>
      </c>
      <c r="T188" s="191">
        <f t="shared" si="13"/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2" t="s">
        <v>290</v>
      </c>
      <c r="AT188" s="192" t="s">
        <v>183</v>
      </c>
      <c r="AU188" s="192" t="s">
        <v>81</v>
      </c>
      <c r="AY188" s="20" t="s">
        <v>180</v>
      </c>
      <c r="BE188" s="193">
        <f t="shared" si="14"/>
        <v>0</v>
      </c>
      <c r="BF188" s="193">
        <f t="shared" si="15"/>
        <v>0</v>
      </c>
      <c r="BG188" s="193">
        <f t="shared" si="16"/>
        <v>0</v>
      </c>
      <c r="BH188" s="193">
        <f t="shared" si="17"/>
        <v>0</v>
      </c>
      <c r="BI188" s="193">
        <f t="shared" si="18"/>
        <v>0</v>
      </c>
      <c r="BJ188" s="20" t="s">
        <v>79</v>
      </c>
      <c r="BK188" s="193">
        <f t="shared" si="19"/>
        <v>0</v>
      </c>
      <c r="BL188" s="20" t="s">
        <v>290</v>
      </c>
      <c r="BM188" s="192" t="s">
        <v>1692</v>
      </c>
    </row>
    <row r="189" spans="1:65" s="2" customFormat="1" ht="16.5" customHeight="1">
      <c r="A189" s="37"/>
      <c r="B189" s="38"/>
      <c r="C189" s="181" t="s">
        <v>444</v>
      </c>
      <c r="D189" s="181" t="s">
        <v>183</v>
      </c>
      <c r="E189" s="182" t="s">
        <v>1693</v>
      </c>
      <c r="F189" s="183" t="s">
        <v>1694</v>
      </c>
      <c r="G189" s="184" t="s">
        <v>1493</v>
      </c>
      <c r="H189" s="185">
        <v>3</v>
      </c>
      <c r="I189" s="186"/>
      <c r="J189" s="187">
        <f t="shared" si="10"/>
        <v>0</v>
      </c>
      <c r="K189" s="183" t="s">
        <v>19</v>
      </c>
      <c r="L189" s="42"/>
      <c r="M189" s="188" t="s">
        <v>19</v>
      </c>
      <c r="N189" s="189" t="s">
        <v>43</v>
      </c>
      <c r="O189" s="67"/>
      <c r="P189" s="190">
        <f t="shared" si="11"/>
        <v>0</v>
      </c>
      <c r="Q189" s="190">
        <v>0</v>
      </c>
      <c r="R189" s="190">
        <f t="shared" si="12"/>
        <v>0</v>
      </c>
      <c r="S189" s="190">
        <v>0</v>
      </c>
      <c r="T189" s="191">
        <f t="shared" si="13"/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2" t="s">
        <v>290</v>
      </c>
      <c r="AT189" s="192" t="s">
        <v>183</v>
      </c>
      <c r="AU189" s="192" t="s">
        <v>81</v>
      </c>
      <c r="AY189" s="20" t="s">
        <v>180</v>
      </c>
      <c r="BE189" s="193">
        <f t="shared" si="14"/>
        <v>0</v>
      </c>
      <c r="BF189" s="193">
        <f t="shared" si="15"/>
        <v>0</v>
      </c>
      <c r="BG189" s="193">
        <f t="shared" si="16"/>
        <v>0</v>
      </c>
      <c r="BH189" s="193">
        <f t="shared" si="17"/>
        <v>0</v>
      </c>
      <c r="BI189" s="193">
        <f t="shared" si="18"/>
        <v>0</v>
      </c>
      <c r="BJ189" s="20" t="s">
        <v>79</v>
      </c>
      <c r="BK189" s="193">
        <f t="shared" si="19"/>
        <v>0</v>
      </c>
      <c r="BL189" s="20" t="s">
        <v>290</v>
      </c>
      <c r="BM189" s="192" t="s">
        <v>1695</v>
      </c>
    </row>
    <row r="190" spans="1:65" s="2" customFormat="1" ht="16.5" customHeight="1">
      <c r="A190" s="37"/>
      <c r="B190" s="38"/>
      <c r="C190" s="181" t="s">
        <v>448</v>
      </c>
      <c r="D190" s="181" t="s">
        <v>183</v>
      </c>
      <c r="E190" s="182" t="s">
        <v>1696</v>
      </c>
      <c r="F190" s="183" t="s">
        <v>1662</v>
      </c>
      <c r="G190" s="184" t="s">
        <v>186</v>
      </c>
      <c r="H190" s="185">
        <v>1.4</v>
      </c>
      <c r="I190" s="186"/>
      <c r="J190" s="187">
        <f t="shared" si="10"/>
        <v>0</v>
      </c>
      <c r="K190" s="183" t="s">
        <v>19</v>
      </c>
      <c r="L190" s="42"/>
      <c r="M190" s="188" t="s">
        <v>19</v>
      </c>
      <c r="N190" s="189" t="s">
        <v>43</v>
      </c>
      <c r="O190" s="67"/>
      <c r="P190" s="190">
        <f t="shared" si="11"/>
        <v>0</v>
      </c>
      <c r="Q190" s="190">
        <v>0</v>
      </c>
      <c r="R190" s="190">
        <f t="shared" si="12"/>
        <v>0</v>
      </c>
      <c r="S190" s="190">
        <v>0</v>
      </c>
      <c r="T190" s="191">
        <f t="shared" si="13"/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2" t="s">
        <v>290</v>
      </c>
      <c r="AT190" s="192" t="s">
        <v>183</v>
      </c>
      <c r="AU190" s="192" t="s">
        <v>81</v>
      </c>
      <c r="AY190" s="20" t="s">
        <v>180</v>
      </c>
      <c r="BE190" s="193">
        <f t="shared" si="14"/>
        <v>0</v>
      </c>
      <c r="BF190" s="193">
        <f t="shared" si="15"/>
        <v>0</v>
      </c>
      <c r="BG190" s="193">
        <f t="shared" si="16"/>
        <v>0</v>
      </c>
      <c r="BH190" s="193">
        <f t="shared" si="17"/>
        <v>0</v>
      </c>
      <c r="BI190" s="193">
        <f t="shared" si="18"/>
        <v>0</v>
      </c>
      <c r="BJ190" s="20" t="s">
        <v>79</v>
      </c>
      <c r="BK190" s="193">
        <f t="shared" si="19"/>
        <v>0</v>
      </c>
      <c r="BL190" s="20" t="s">
        <v>290</v>
      </c>
      <c r="BM190" s="192" t="s">
        <v>1697</v>
      </c>
    </row>
    <row r="191" spans="1:65" s="2" customFormat="1" ht="16.5" customHeight="1">
      <c r="A191" s="37"/>
      <c r="B191" s="38"/>
      <c r="C191" s="181" t="s">
        <v>452</v>
      </c>
      <c r="D191" s="181" t="s">
        <v>183</v>
      </c>
      <c r="E191" s="182" t="s">
        <v>1698</v>
      </c>
      <c r="F191" s="183" t="s">
        <v>1699</v>
      </c>
      <c r="G191" s="184" t="s">
        <v>918</v>
      </c>
      <c r="H191" s="185">
        <v>24</v>
      </c>
      <c r="I191" s="186"/>
      <c r="J191" s="187">
        <f t="shared" si="10"/>
        <v>0</v>
      </c>
      <c r="K191" s="183" t="s">
        <v>19</v>
      </c>
      <c r="L191" s="42"/>
      <c r="M191" s="188" t="s">
        <v>19</v>
      </c>
      <c r="N191" s="189" t="s">
        <v>43</v>
      </c>
      <c r="O191" s="67"/>
      <c r="P191" s="190">
        <f t="shared" si="11"/>
        <v>0</v>
      </c>
      <c r="Q191" s="190">
        <v>0</v>
      </c>
      <c r="R191" s="190">
        <f t="shared" si="12"/>
        <v>0</v>
      </c>
      <c r="S191" s="190">
        <v>0</v>
      </c>
      <c r="T191" s="191">
        <f t="shared" si="13"/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92" t="s">
        <v>290</v>
      </c>
      <c r="AT191" s="192" t="s">
        <v>183</v>
      </c>
      <c r="AU191" s="192" t="s">
        <v>81</v>
      </c>
      <c r="AY191" s="20" t="s">
        <v>180</v>
      </c>
      <c r="BE191" s="193">
        <f t="shared" si="14"/>
        <v>0</v>
      </c>
      <c r="BF191" s="193">
        <f t="shared" si="15"/>
        <v>0</v>
      </c>
      <c r="BG191" s="193">
        <f t="shared" si="16"/>
        <v>0</v>
      </c>
      <c r="BH191" s="193">
        <f t="shared" si="17"/>
        <v>0</v>
      </c>
      <c r="BI191" s="193">
        <f t="shared" si="18"/>
        <v>0</v>
      </c>
      <c r="BJ191" s="20" t="s">
        <v>79</v>
      </c>
      <c r="BK191" s="193">
        <f t="shared" si="19"/>
        <v>0</v>
      </c>
      <c r="BL191" s="20" t="s">
        <v>290</v>
      </c>
      <c r="BM191" s="192" t="s">
        <v>1700</v>
      </c>
    </row>
    <row r="192" spans="1:65" s="2" customFormat="1" ht="21.75" customHeight="1">
      <c r="A192" s="37"/>
      <c r="B192" s="38"/>
      <c r="C192" s="181" t="s">
        <v>456</v>
      </c>
      <c r="D192" s="181" t="s">
        <v>183</v>
      </c>
      <c r="E192" s="182" t="s">
        <v>1701</v>
      </c>
      <c r="F192" s="183" t="s">
        <v>1702</v>
      </c>
      <c r="G192" s="184" t="s">
        <v>918</v>
      </c>
      <c r="H192" s="185">
        <v>30</v>
      </c>
      <c r="I192" s="186"/>
      <c r="J192" s="187">
        <f t="shared" si="10"/>
        <v>0</v>
      </c>
      <c r="K192" s="183" t="s">
        <v>19</v>
      </c>
      <c r="L192" s="42"/>
      <c r="M192" s="188" t="s">
        <v>19</v>
      </c>
      <c r="N192" s="189" t="s">
        <v>43</v>
      </c>
      <c r="O192" s="67"/>
      <c r="P192" s="190">
        <f t="shared" si="11"/>
        <v>0</v>
      </c>
      <c r="Q192" s="190">
        <v>0</v>
      </c>
      <c r="R192" s="190">
        <f t="shared" si="12"/>
        <v>0</v>
      </c>
      <c r="S192" s="190">
        <v>0</v>
      </c>
      <c r="T192" s="191">
        <f t="shared" si="13"/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2" t="s">
        <v>290</v>
      </c>
      <c r="AT192" s="192" t="s">
        <v>183</v>
      </c>
      <c r="AU192" s="192" t="s">
        <v>81</v>
      </c>
      <c r="AY192" s="20" t="s">
        <v>180</v>
      </c>
      <c r="BE192" s="193">
        <f t="shared" si="14"/>
        <v>0</v>
      </c>
      <c r="BF192" s="193">
        <f t="shared" si="15"/>
        <v>0</v>
      </c>
      <c r="BG192" s="193">
        <f t="shared" si="16"/>
        <v>0</v>
      </c>
      <c r="BH192" s="193">
        <f t="shared" si="17"/>
        <v>0</v>
      </c>
      <c r="BI192" s="193">
        <f t="shared" si="18"/>
        <v>0</v>
      </c>
      <c r="BJ192" s="20" t="s">
        <v>79</v>
      </c>
      <c r="BK192" s="193">
        <f t="shared" si="19"/>
        <v>0</v>
      </c>
      <c r="BL192" s="20" t="s">
        <v>290</v>
      </c>
      <c r="BM192" s="192" t="s">
        <v>1703</v>
      </c>
    </row>
    <row r="193" spans="2:63" s="12" customFormat="1" ht="22.9" customHeight="1">
      <c r="B193" s="165"/>
      <c r="C193" s="166"/>
      <c r="D193" s="167" t="s">
        <v>71</v>
      </c>
      <c r="E193" s="179" t="s">
        <v>956</v>
      </c>
      <c r="F193" s="179" t="s">
        <v>957</v>
      </c>
      <c r="G193" s="166"/>
      <c r="H193" s="166"/>
      <c r="I193" s="169"/>
      <c r="J193" s="180">
        <f>BK193</f>
        <v>0</v>
      </c>
      <c r="K193" s="166"/>
      <c r="L193" s="171"/>
      <c r="M193" s="172"/>
      <c r="N193" s="173"/>
      <c r="O193" s="173"/>
      <c r="P193" s="174">
        <f>SUM(P194:P202)</f>
        <v>0</v>
      </c>
      <c r="Q193" s="173"/>
      <c r="R193" s="174">
        <f>SUM(R194:R202)</f>
        <v>0.417693</v>
      </c>
      <c r="S193" s="173"/>
      <c r="T193" s="175">
        <f>SUM(T194:T202)</f>
        <v>0</v>
      </c>
      <c r="AR193" s="176" t="s">
        <v>81</v>
      </c>
      <c r="AT193" s="177" t="s">
        <v>71</v>
      </c>
      <c r="AU193" s="177" t="s">
        <v>79</v>
      </c>
      <c r="AY193" s="176" t="s">
        <v>180</v>
      </c>
      <c r="BK193" s="178">
        <f>SUM(BK194:BK202)</f>
        <v>0</v>
      </c>
    </row>
    <row r="194" spans="1:65" s="2" customFormat="1" ht="21.75" customHeight="1">
      <c r="A194" s="37"/>
      <c r="B194" s="38"/>
      <c r="C194" s="181" t="s">
        <v>460</v>
      </c>
      <c r="D194" s="181" t="s">
        <v>183</v>
      </c>
      <c r="E194" s="182" t="s">
        <v>959</v>
      </c>
      <c r="F194" s="183" t="s">
        <v>960</v>
      </c>
      <c r="G194" s="184" t="s">
        <v>186</v>
      </c>
      <c r="H194" s="185">
        <v>131.35</v>
      </c>
      <c r="I194" s="186"/>
      <c r="J194" s="187">
        <f>ROUND(I194*H194,2)</f>
        <v>0</v>
      </c>
      <c r="K194" s="183" t="s">
        <v>187</v>
      </c>
      <c r="L194" s="42"/>
      <c r="M194" s="188" t="s">
        <v>19</v>
      </c>
      <c r="N194" s="189" t="s">
        <v>43</v>
      </c>
      <c r="O194" s="67"/>
      <c r="P194" s="190">
        <f>O194*H194</f>
        <v>0</v>
      </c>
      <c r="Q194" s="190">
        <v>0.00318</v>
      </c>
      <c r="R194" s="190">
        <f>Q194*H194</f>
        <v>0.417693</v>
      </c>
      <c r="S194" s="190">
        <v>0</v>
      </c>
      <c r="T194" s="19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2" t="s">
        <v>290</v>
      </c>
      <c r="AT194" s="192" t="s">
        <v>183</v>
      </c>
      <c r="AU194" s="192" t="s">
        <v>81</v>
      </c>
      <c r="AY194" s="20" t="s">
        <v>180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20" t="s">
        <v>79</v>
      </c>
      <c r="BK194" s="193">
        <f>ROUND(I194*H194,2)</f>
        <v>0</v>
      </c>
      <c r="BL194" s="20" t="s">
        <v>290</v>
      </c>
      <c r="BM194" s="192" t="s">
        <v>1704</v>
      </c>
    </row>
    <row r="195" spans="1:47" s="2" customFormat="1" ht="11.25">
      <c r="A195" s="37"/>
      <c r="B195" s="38"/>
      <c r="C195" s="39"/>
      <c r="D195" s="194" t="s">
        <v>190</v>
      </c>
      <c r="E195" s="39"/>
      <c r="F195" s="195" t="s">
        <v>962</v>
      </c>
      <c r="G195" s="39"/>
      <c r="H195" s="39"/>
      <c r="I195" s="196"/>
      <c r="J195" s="39"/>
      <c r="K195" s="39"/>
      <c r="L195" s="42"/>
      <c r="M195" s="197"/>
      <c r="N195" s="198"/>
      <c r="O195" s="67"/>
      <c r="P195" s="67"/>
      <c r="Q195" s="67"/>
      <c r="R195" s="67"/>
      <c r="S195" s="67"/>
      <c r="T195" s="68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20" t="s">
        <v>190</v>
      </c>
      <c r="AU195" s="20" t="s">
        <v>81</v>
      </c>
    </row>
    <row r="196" spans="2:51" s="15" customFormat="1" ht="11.25">
      <c r="B196" s="222"/>
      <c r="C196" s="223"/>
      <c r="D196" s="201" t="s">
        <v>192</v>
      </c>
      <c r="E196" s="224" t="s">
        <v>19</v>
      </c>
      <c r="F196" s="225" t="s">
        <v>1705</v>
      </c>
      <c r="G196" s="223"/>
      <c r="H196" s="224" t="s">
        <v>19</v>
      </c>
      <c r="I196" s="226"/>
      <c r="J196" s="223"/>
      <c r="K196" s="223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192</v>
      </c>
      <c r="AU196" s="231" t="s">
        <v>81</v>
      </c>
      <c r="AV196" s="15" t="s">
        <v>79</v>
      </c>
      <c r="AW196" s="15" t="s">
        <v>33</v>
      </c>
      <c r="AX196" s="15" t="s">
        <v>72</v>
      </c>
      <c r="AY196" s="231" t="s">
        <v>180</v>
      </c>
    </row>
    <row r="197" spans="2:51" s="13" customFormat="1" ht="11.25">
      <c r="B197" s="199"/>
      <c r="C197" s="200"/>
      <c r="D197" s="201" t="s">
        <v>192</v>
      </c>
      <c r="E197" s="202" t="s">
        <v>19</v>
      </c>
      <c r="F197" s="203" t="s">
        <v>1706</v>
      </c>
      <c r="G197" s="200"/>
      <c r="H197" s="204">
        <v>0.72</v>
      </c>
      <c r="I197" s="205"/>
      <c r="J197" s="200"/>
      <c r="K197" s="200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192</v>
      </c>
      <c r="AU197" s="210" t="s">
        <v>81</v>
      </c>
      <c r="AV197" s="13" t="s">
        <v>81</v>
      </c>
      <c r="AW197" s="13" t="s">
        <v>33</v>
      </c>
      <c r="AX197" s="13" t="s">
        <v>72</v>
      </c>
      <c r="AY197" s="210" t="s">
        <v>180</v>
      </c>
    </row>
    <row r="198" spans="2:51" s="15" customFormat="1" ht="11.25">
      <c r="B198" s="222"/>
      <c r="C198" s="223"/>
      <c r="D198" s="201" t="s">
        <v>192</v>
      </c>
      <c r="E198" s="224" t="s">
        <v>19</v>
      </c>
      <c r="F198" s="225" t="s">
        <v>1707</v>
      </c>
      <c r="G198" s="223"/>
      <c r="H198" s="224" t="s">
        <v>19</v>
      </c>
      <c r="I198" s="226"/>
      <c r="J198" s="223"/>
      <c r="K198" s="223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192</v>
      </c>
      <c r="AU198" s="231" t="s">
        <v>81</v>
      </c>
      <c r="AV198" s="15" t="s">
        <v>79</v>
      </c>
      <c r="AW198" s="15" t="s">
        <v>33</v>
      </c>
      <c r="AX198" s="15" t="s">
        <v>72</v>
      </c>
      <c r="AY198" s="231" t="s">
        <v>180</v>
      </c>
    </row>
    <row r="199" spans="2:51" s="13" customFormat="1" ht="11.25">
      <c r="B199" s="199"/>
      <c r="C199" s="200"/>
      <c r="D199" s="201" t="s">
        <v>192</v>
      </c>
      <c r="E199" s="202" t="s">
        <v>19</v>
      </c>
      <c r="F199" s="203" t="s">
        <v>1708</v>
      </c>
      <c r="G199" s="200"/>
      <c r="H199" s="204">
        <v>35</v>
      </c>
      <c r="I199" s="205"/>
      <c r="J199" s="200"/>
      <c r="K199" s="200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192</v>
      </c>
      <c r="AU199" s="210" t="s">
        <v>81</v>
      </c>
      <c r="AV199" s="13" t="s">
        <v>81</v>
      </c>
      <c r="AW199" s="13" t="s">
        <v>33</v>
      </c>
      <c r="AX199" s="13" t="s">
        <v>72</v>
      </c>
      <c r="AY199" s="210" t="s">
        <v>180</v>
      </c>
    </row>
    <row r="200" spans="2:51" s="13" customFormat="1" ht="11.25">
      <c r="B200" s="199"/>
      <c r="C200" s="200"/>
      <c r="D200" s="201" t="s">
        <v>192</v>
      </c>
      <c r="E200" s="202" t="s">
        <v>19</v>
      </c>
      <c r="F200" s="203" t="s">
        <v>1709</v>
      </c>
      <c r="G200" s="200"/>
      <c r="H200" s="204">
        <v>50</v>
      </c>
      <c r="I200" s="205"/>
      <c r="J200" s="200"/>
      <c r="K200" s="200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192</v>
      </c>
      <c r="AU200" s="210" t="s">
        <v>81</v>
      </c>
      <c r="AV200" s="13" t="s">
        <v>81</v>
      </c>
      <c r="AW200" s="13" t="s">
        <v>33</v>
      </c>
      <c r="AX200" s="13" t="s">
        <v>72</v>
      </c>
      <c r="AY200" s="210" t="s">
        <v>180</v>
      </c>
    </row>
    <row r="201" spans="2:51" s="13" customFormat="1" ht="11.25">
      <c r="B201" s="199"/>
      <c r="C201" s="200"/>
      <c r="D201" s="201" t="s">
        <v>192</v>
      </c>
      <c r="E201" s="202" t="s">
        <v>19</v>
      </c>
      <c r="F201" s="203" t="s">
        <v>1710</v>
      </c>
      <c r="G201" s="200"/>
      <c r="H201" s="204">
        <v>45.63</v>
      </c>
      <c r="I201" s="205"/>
      <c r="J201" s="200"/>
      <c r="K201" s="200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192</v>
      </c>
      <c r="AU201" s="210" t="s">
        <v>81</v>
      </c>
      <c r="AV201" s="13" t="s">
        <v>81</v>
      </c>
      <c r="AW201" s="13" t="s">
        <v>33</v>
      </c>
      <c r="AX201" s="13" t="s">
        <v>72</v>
      </c>
      <c r="AY201" s="210" t="s">
        <v>180</v>
      </c>
    </row>
    <row r="202" spans="2:51" s="14" customFormat="1" ht="11.25">
      <c r="B202" s="211"/>
      <c r="C202" s="212"/>
      <c r="D202" s="201" t="s">
        <v>192</v>
      </c>
      <c r="E202" s="213" t="s">
        <v>19</v>
      </c>
      <c r="F202" s="214" t="s">
        <v>211</v>
      </c>
      <c r="G202" s="212"/>
      <c r="H202" s="215">
        <v>131.35</v>
      </c>
      <c r="I202" s="216"/>
      <c r="J202" s="212"/>
      <c r="K202" s="212"/>
      <c r="L202" s="217"/>
      <c r="M202" s="253"/>
      <c r="N202" s="254"/>
      <c r="O202" s="254"/>
      <c r="P202" s="254"/>
      <c r="Q202" s="254"/>
      <c r="R202" s="254"/>
      <c r="S202" s="254"/>
      <c r="T202" s="255"/>
      <c r="AT202" s="221" t="s">
        <v>192</v>
      </c>
      <c r="AU202" s="221" t="s">
        <v>81</v>
      </c>
      <c r="AV202" s="14" t="s">
        <v>188</v>
      </c>
      <c r="AW202" s="14" t="s">
        <v>33</v>
      </c>
      <c r="AX202" s="14" t="s">
        <v>79</v>
      </c>
      <c r="AY202" s="221" t="s">
        <v>180</v>
      </c>
    </row>
    <row r="203" spans="1:31" s="2" customFormat="1" ht="6.95" customHeight="1">
      <c r="A203" s="37"/>
      <c r="B203" s="50"/>
      <c r="C203" s="51"/>
      <c r="D203" s="51"/>
      <c r="E203" s="51"/>
      <c r="F203" s="51"/>
      <c r="G203" s="51"/>
      <c r="H203" s="51"/>
      <c r="I203" s="51"/>
      <c r="J203" s="51"/>
      <c r="K203" s="51"/>
      <c r="L203" s="42"/>
      <c r="M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</sheetData>
  <sheetProtection algorithmName="SHA-512" hashValue="ChBVfp7NlfxzoJWGSIEThF+QRwRLFz2LmmvS2VrQk1TguiKyNB+75t8UUBqlPSXp8g4zuUdFlbnOY5NZPRlWYg==" saltValue="I/3miuXYcwGinTyT+v2k/fMrkt5Su2xGUQ9ZtJaqVgNrGJSgOY42o25S4ssfFkegYr/JboLCngfnSPs4evPSeQ==" spinCount="100000" sheet="1" objects="1" scenarios="1" formatColumns="0" formatRows="0" autoFilter="0"/>
  <autoFilter ref="C100:K202"/>
  <mergeCells count="15">
    <mergeCell ref="E87:H87"/>
    <mergeCell ref="E91:H91"/>
    <mergeCell ref="E89:H89"/>
    <mergeCell ref="E93:H93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hyperlinks>
    <hyperlink ref="F105" r:id="rId1" display="https://podminky.urs.cz/item/CS_URS_2024_01/611325221"/>
    <hyperlink ref="F107" r:id="rId2" display="https://podminky.urs.cz/item/CS_URS_2024_01/612135101"/>
    <hyperlink ref="F112" r:id="rId3" display="https://podminky.urs.cz/item/CS_URS_2024_01/612325121"/>
    <hyperlink ref="F117" r:id="rId4" display="https://podminky.urs.cz/item/CS_URS_2024_01/612325221"/>
    <hyperlink ref="F123" r:id="rId5" display="https://podminky.urs.cz/item/CS_URS_2024_01/949101111"/>
    <hyperlink ref="F126" r:id="rId6" display="https://podminky.urs.cz/item/CS_URS_2024_01/973046191"/>
    <hyperlink ref="F128" r:id="rId7" display="https://podminky.urs.cz/item/CS_URS_2024_01/974049122"/>
    <hyperlink ref="F130" r:id="rId8" display="https://podminky.urs.cz/item/CS_URS_2024_01/974049133"/>
    <hyperlink ref="F132" r:id="rId9" display="https://podminky.urs.cz/item/CS_URS_2024_01/977142111"/>
    <hyperlink ref="F134" r:id="rId10" display="https://podminky.urs.cz/item/CS_URS_2024_01/977142112"/>
    <hyperlink ref="F136" r:id="rId11" display="https://podminky.urs.cz/item/CS_URS_2024_01/977151114"/>
    <hyperlink ref="F141" r:id="rId12" display="https://podminky.urs.cz/item/CS_URS_2024_01/977151218"/>
    <hyperlink ref="F145" r:id="rId13" display="https://podminky.urs.cz/item/CS_URS_2024_01/997013213"/>
    <hyperlink ref="F147" r:id="rId14" display="https://podminky.urs.cz/item/CS_URS_2024_01/997013501"/>
    <hyperlink ref="F149" r:id="rId15" display="https://podminky.urs.cz/item/CS_URS_2024_01/997013509"/>
    <hyperlink ref="F152" r:id="rId16" display="https://podminky.urs.cz/item/CS_URS_2024_01/997013631"/>
    <hyperlink ref="F155" r:id="rId17" display="https://podminky.urs.cz/item/CS_URS_2024_01/998018002"/>
    <hyperlink ref="F195" r:id="rId18" display="https://podminky.urs.cz/item/CS_URS_2024_01/7841614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20" t="s">
        <v>123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4" t="str">
        <f>'Rekapitulace stavby'!K6</f>
        <v>ZŠ Opava, Šrámkova 4 - zařízení silnoproudé a slaboproudé elektrotechniky a stavební úpravy</v>
      </c>
      <c r="F7" s="395"/>
      <c r="G7" s="395"/>
      <c r="H7" s="395"/>
      <c r="L7" s="23"/>
    </row>
    <row r="8" spans="2:12" s="1" customFormat="1" ht="12" customHeight="1">
      <c r="B8" s="23"/>
      <c r="D8" s="115" t="s">
        <v>137</v>
      </c>
      <c r="L8" s="23"/>
    </row>
    <row r="9" spans="1:31" s="2" customFormat="1" ht="16.5" customHeight="1">
      <c r="A9" s="37"/>
      <c r="B9" s="42"/>
      <c r="C9" s="37"/>
      <c r="D9" s="37"/>
      <c r="E9" s="394" t="s">
        <v>1711</v>
      </c>
      <c r="F9" s="396"/>
      <c r="G9" s="396"/>
      <c r="H9" s="396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139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7" t="s">
        <v>1712</v>
      </c>
      <c r="F11" s="396"/>
      <c r="G11" s="396"/>
      <c r="H11" s="396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 t="str">
        <f>'Rekapitulace stavby'!AN8</f>
        <v>5. 2. 2024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25</v>
      </c>
      <c r="E16" s="37"/>
      <c r="F16" s="37"/>
      <c r="G16" s="37"/>
      <c r="H16" s="37"/>
      <c r="I16" s="115" t="s">
        <v>26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27</v>
      </c>
      <c r="F17" s="37"/>
      <c r="G17" s="37"/>
      <c r="H17" s="37"/>
      <c r="I17" s="115" t="s">
        <v>28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29</v>
      </c>
      <c r="E19" s="37"/>
      <c r="F19" s="37"/>
      <c r="G19" s="37"/>
      <c r="H19" s="37"/>
      <c r="I19" s="115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8" t="str">
        <f>'Rekapitulace stavby'!E14</f>
        <v>Vyplň údaj</v>
      </c>
      <c r="F20" s="399"/>
      <c r="G20" s="399"/>
      <c r="H20" s="399"/>
      <c r="I20" s="115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31</v>
      </c>
      <c r="E22" s="37"/>
      <c r="F22" s="37"/>
      <c r="G22" s="37"/>
      <c r="H22" s="37"/>
      <c r="I22" s="115" t="s">
        <v>26</v>
      </c>
      <c r="J22" s="106" t="s">
        <v>19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32</v>
      </c>
      <c r="F23" s="37"/>
      <c r="G23" s="37"/>
      <c r="H23" s="37"/>
      <c r="I23" s="115" t="s">
        <v>28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34</v>
      </c>
      <c r="E25" s="37"/>
      <c r="F25" s="37"/>
      <c r="G25" s="37"/>
      <c r="H25" s="37"/>
      <c r="I25" s="115" t="s">
        <v>26</v>
      </c>
      <c r="J25" s="106" t="str">
        <f>IF('Rekapitulace stavby'!AN19="","",'Rekapitulace stavby'!AN19)</f>
        <v/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tr">
        <f>IF('Rekapitulace stavby'!E20="","",'Rekapitulace stavby'!E20)</f>
        <v xml:space="preserve"> </v>
      </c>
      <c r="F26" s="37"/>
      <c r="G26" s="37"/>
      <c r="H26" s="37"/>
      <c r="I26" s="115" t="s">
        <v>28</v>
      </c>
      <c r="J26" s="106" t="str">
        <f>IF('Rekapitulace stavby'!AN20="","",'Rekapitulace stavby'!AN20)</f>
        <v/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47.25" customHeight="1">
      <c r="A29" s="118"/>
      <c r="B29" s="119"/>
      <c r="C29" s="118"/>
      <c r="D29" s="118"/>
      <c r="E29" s="400" t="s">
        <v>37</v>
      </c>
      <c r="F29" s="400"/>
      <c r="G29" s="400"/>
      <c r="H29" s="40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ROUND(J96,2)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ROUND((SUM(BE96:BE806)),2)</f>
        <v>0</v>
      </c>
      <c r="G35" s="37"/>
      <c r="H35" s="37"/>
      <c r="I35" s="127">
        <v>0.21</v>
      </c>
      <c r="J35" s="126">
        <f>ROUND(((SUM(BE96:BE806))*I35),2)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ROUND((SUM(BF96:BF806)),2)</f>
        <v>0</v>
      </c>
      <c r="G36" s="37"/>
      <c r="H36" s="37"/>
      <c r="I36" s="127">
        <v>0.12</v>
      </c>
      <c r="J36" s="126">
        <f>ROUND(((SUM(BF96:BF806))*I36),2)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ROUND((SUM(BG96:BG806)),2)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ROUND((SUM(BH96:BH806)),2)</f>
        <v>0</v>
      </c>
      <c r="G38" s="37"/>
      <c r="H38" s="37"/>
      <c r="I38" s="127">
        <v>0.12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ROUND((SUM(BI96:BI806)),2)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142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1" t="str">
        <f>E7</f>
        <v>ZŠ Opava, Šrámkova 4 - zařízení silnoproudé a slaboproudé elektrotechniky a stavební úpravy</v>
      </c>
      <c r="F50" s="402"/>
      <c r="G50" s="402"/>
      <c r="H50" s="402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137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1" t="s">
        <v>1711</v>
      </c>
      <c r="F52" s="403"/>
      <c r="G52" s="403"/>
      <c r="H52" s="403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139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54" t="str">
        <f>E11</f>
        <v>D.2.1 - Pavilon UV13Z-0</v>
      </c>
      <c r="F54" s="403"/>
      <c r="G54" s="403"/>
      <c r="H54" s="403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k.ú. Kateřinky u Opavy</v>
      </c>
      <c r="G56" s="39"/>
      <c r="H56" s="39"/>
      <c r="I56" s="32" t="s">
        <v>23</v>
      </c>
      <c r="J56" s="62" t="str">
        <f>IF(J14="","",J14)</f>
        <v>5. 2. 2024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2" customHeight="1">
      <c r="A58" s="37"/>
      <c r="B58" s="38"/>
      <c r="C58" s="32" t="s">
        <v>25</v>
      </c>
      <c r="D58" s="39"/>
      <c r="E58" s="39"/>
      <c r="F58" s="30" t="str">
        <f>E17</f>
        <v xml:space="preserve">ZŠ Opava, Šrámkova 4, příspěvková organizace </v>
      </c>
      <c r="G58" s="39"/>
      <c r="H58" s="39"/>
      <c r="I58" s="32" t="s">
        <v>31</v>
      </c>
      <c r="J58" s="35" t="str">
        <f>E23</f>
        <v>INDETAIL s.r.o.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32" t="s">
        <v>34</v>
      </c>
      <c r="J59" s="35" t="str">
        <f>E26</f>
        <v xml:space="preserve"> 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143</v>
      </c>
      <c r="D61" s="140"/>
      <c r="E61" s="140"/>
      <c r="F61" s="140"/>
      <c r="G61" s="140"/>
      <c r="H61" s="140"/>
      <c r="I61" s="140"/>
      <c r="J61" s="141" t="s">
        <v>144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J96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145</v>
      </c>
    </row>
    <row r="64" spans="2:12" s="9" customFormat="1" ht="24.95" customHeight="1">
      <c r="B64" s="143"/>
      <c r="C64" s="144"/>
      <c r="D64" s="145" t="s">
        <v>146</v>
      </c>
      <c r="E64" s="146"/>
      <c r="F64" s="146"/>
      <c r="G64" s="146"/>
      <c r="H64" s="146"/>
      <c r="I64" s="146"/>
      <c r="J64" s="147">
        <f>J97</f>
        <v>0</v>
      </c>
      <c r="K64" s="144"/>
      <c r="L64" s="148"/>
    </row>
    <row r="65" spans="2:12" s="10" customFormat="1" ht="19.9" customHeight="1">
      <c r="B65" s="149"/>
      <c r="C65" s="100"/>
      <c r="D65" s="150" t="s">
        <v>147</v>
      </c>
      <c r="E65" s="151"/>
      <c r="F65" s="151"/>
      <c r="G65" s="151"/>
      <c r="H65" s="151"/>
      <c r="I65" s="151"/>
      <c r="J65" s="152">
        <f>J98</f>
        <v>0</v>
      </c>
      <c r="K65" s="100"/>
      <c r="L65" s="153"/>
    </row>
    <row r="66" spans="2:12" s="10" customFormat="1" ht="19.9" customHeight="1">
      <c r="B66" s="149"/>
      <c r="C66" s="100"/>
      <c r="D66" s="150" t="s">
        <v>148</v>
      </c>
      <c r="E66" s="151"/>
      <c r="F66" s="151"/>
      <c r="G66" s="151"/>
      <c r="H66" s="151"/>
      <c r="I66" s="151"/>
      <c r="J66" s="152">
        <f>J139</f>
        <v>0</v>
      </c>
      <c r="K66" s="100"/>
      <c r="L66" s="153"/>
    </row>
    <row r="67" spans="2:12" s="10" customFormat="1" ht="19.9" customHeight="1">
      <c r="B67" s="149"/>
      <c r="C67" s="100"/>
      <c r="D67" s="150" t="s">
        <v>1713</v>
      </c>
      <c r="E67" s="151"/>
      <c r="F67" s="151"/>
      <c r="G67" s="151"/>
      <c r="H67" s="151"/>
      <c r="I67" s="151"/>
      <c r="J67" s="152">
        <f>J199</f>
        <v>0</v>
      </c>
      <c r="K67" s="100"/>
      <c r="L67" s="153"/>
    </row>
    <row r="68" spans="2:12" s="10" customFormat="1" ht="19.9" customHeight="1">
      <c r="B68" s="149"/>
      <c r="C68" s="100"/>
      <c r="D68" s="150" t="s">
        <v>150</v>
      </c>
      <c r="E68" s="151"/>
      <c r="F68" s="151"/>
      <c r="G68" s="151"/>
      <c r="H68" s="151"/>
      <c r="I68" s="151"/>
      <c r="J68" s="152">
        <f>J206</f>
        <v>0</v>
      </c>
      <c r="K68" s="100"/>
      <c r="L68" s="153"/>
    </row>
    <row r="69" spans="2:12" s="10" customFormat="1" ht="19.9" customHeight="1">
      <c r="B69" s="149"/>
      <c r="C69" s="100"/>
      <c r="D69" s="150" t="s">
        <v>151</v>
      </c>
      <c r="E69" s="151"/>
      <c r="F69" s="151"/>
      <c r="G69" s="151"/>
      <c r="H69" s="151"/>
      <c r="I69" s="151"/>
      <c r="J69" s="152">
        <f>J216</f>
        <v>0</v>
      </c>
      <c r="K69" s="100"/>
      <c r="L69" s="153"/>
    </row>
    <row r="70" spans="2:12" s="9" customFormat="1" ht="24.95" customHeight="1">
      <c r="B70" s="143"/>
      <c r="C70" s="144"/>
      <c r="D70" s="145" t="s">
        <v>981</v>
      </c>
      <c r="E70" s="146"/>
      <c r="F70" s="146"/>
      <c r="G70" s="146"/>
      <c r="H70" s="146"/>
      <c r="I70" s="146"/>
      <c r="J70" s="147">
        <f>J219</f>
        <v>0</v>
      </c>
      <c r="K70" s="144"/>
      <c r="L70" s="148"/>
    </row>
    <row r="71" spans="2:12" s="10" customFormat="1" ht="19.9" customHeight="1">
      <c r="B71" s="149"/>
      <c r="C71" s="100"/>
      <c r="D71" s="150" t="s">
        <v>1714</v>
      </c>
      <c r="E71" s="151"/>
      <c r="F71" s="151"/>
      <c r="G71" s="151"/>
      <c r="H71" s="151"/>
      <c r="I71" s="151"/>
      <c r="J71" s="152">
        <f>J220</f>
        <v>0</v>
      </c>
      <c r="K71" s="100"/>
      <c r="L71" s="153"/>
    </row>
    <row r="72" spans="2:12" s="10" customFormat="1" ht="19.9" customHeight="1">
      <c r="B72" s="149"/>
      <c r="C72" s="100"/>
      <c r="D72" s="150" t="s">
        <v>1715</v>
      </c>
      <c r="E72" s="151"/>
      <c r="F72" s="151"/>
      <c r="G72" s="151"/>
      <c r="H72" s="151"/>
      <c r="I72" s="151"/>
      <c r="J72" s="152">
        <f>J338</f>
        <v>0</v>
      </c>
      <c r="K72" s="100"/>
      <c r="L72" s="153"/>
    </row>
    <row r="73" spans="2:12" s="10" customFormat="1" ht="19.9" customHeight="1">
      <c r="B73" s="149"/>
      <c r="C73" s="100"/>
      <c r="D73" s="150" t="s">
        <v>1716</v>
      </c>
      <c r="E73" s="151"/>
      <c r="F73" s="151"/>
      <c r="G73" s="151"/>
      <c r="H73" s="151"/>
      <c r="I73" s="151"/>
      <c r="J73" s="152">
        <f>J361</f>
        <v>0</v>
      </c>
      <c r="K73" s="100"/>
      <c r="L73" s="153"/>
    </row>
    <row r="74" spans="2:12" s="10" customFormat="1" ht="19.9" customHeight="1">
      <c r="B74" s="149"/>
      <c r="C74" s="100"/>
      <c r="D74" s="150" t="s">
        <v>164</v>
      </c>
      <c r="E74" s="151"/>
      <c r="F74" s="151"/>
      <c r="G74" s="151"/>
      <c r="H74" s="151"/>
      <c r="I74" s="151"/>
      <c r="J74" s="152">
        <f>J381</f>
        <v>0</v>
      </c>
      <c r="K74" s="100"/>
      <c r="L74" s="153"/>
    </row>
    <row r="75" spans="1:31" s="2" customFormat="1" ht="21.7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6" t="s">
        <v>165</v>
      </c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2" t="s">
        <v>16</v>
      </c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401" t="str">
        <f>E7</f>
        <v>ZŠ Opava, Šrámkova 4 - zařízení silnoproudé a slaboproudé elektrotechniky a stavební úpravy</v>
      </c>
      <c r="F84" s="402"/>
      <c r="G84" s="402"/>
      <c r="H84" s="402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2:12" s="1" customFormat="1" ht="12" customHeight="1">
      <c r="B85" s="24"/>
      <c r="C85" s="32" t="s">
        <v>137</v>
      </c>
      <c r="D85" s="25"/>
      <c r="E85" s="25"/>
      <c r="F85" s="25"/>
      <c r="G85" s="25"/>
      <c r="H85" s="25"/>
      <c r="I85" s="25"/>
      <c r="J85" s="25"/>
      <c r="K85" s="25"/>
      <c r="L85" s="23"/>
    </row>
    <row r="86" spans="1:31" s="2" customFormat="1" ht="16.5" customHeight="1">
      <c r="A86" s="37"/>
      <c r="B86" s="38"/>
      <c r="C86" s="39"/>
      <c r="D86" s="39"/>
      <c r="E86" s="401" t="s">
        <v>1711</v>
      </c>
      <c r="F86" s="403"/>
      <c r="G86" s="403"/>
      <c r="H86" s="403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2" t="s">
        <v>139</v>
      </c>
      <c r="D87" s="39"/>
      <c r="E87" s="39"/>
      <c r="F87" s="39"/>
      <c r="G87" s="39"/>
      <c r="H87" s="39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6.5" customHeight="1">
      <c r="A88" s="37"/>
      <c r="B88" s="38"/>
      <c r="C88" s="39"/>
      <c r="D88" s="39"/>
      <c r="E88" s="354" t="str">
        <f>E11</f>
        <v>D.2.1 - Pavilon UV13Z-0</v>
      </c>
      <c r="F88" s="403"/>
      <c r="G88" s="403"/>
      <c r="H88" s="403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2" t="s">
        <v>21</v>
      </c>
      <c r="D90" s="39"/>
      <c r="E90" s="39"/>
      <c r="F90" s="30" t="str">
        <f>F14</f>
        <v>k.ú. Kateřinky u Opavy</v>
      </c>
      <c r="G90" s="39"/>
      <c r="H90" s="39"/>
      <c r="I90" s="32" t="s">
        <v>23</v>
      </c>
      <c r="J90" s="62" t="str">
        <f>IF(J14="","",J14)</f>
        <v>5. 2. 2024</v>
      </c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2" customHeight="1">
      <c r="A92" s="37"/>
      <c r="B92" s="38"/>
      <c r="C92" s="32" t="s">
        <v>25</v>
      </c>
      <c r="D92" s="39"/>
      <c r="E92" s="39"/>
      <c r="F92" s="30" t="str">
        <f>E17</f>
        <v xml:space="preserve">ZŠ Opava, Šrámkova 4, příspěvková organizace </v>
      </c>
      <c r="G92" s="39"/>
      <c r="H92" s="39"/>
      <c r="I92" s="32" t="s">
        <v>31</v>
      </c>
      <c r="J92" s="35" t="str">
        <f>E23</f>
        <v>INDETAIL s.r.o.</v>
      </c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2" customHeight="1">
      <c r="A93" s="37"/>
      <c r="B93" s="38"/>
      <c r="C93" s="32" t="s">
        <v>29</v>
      </c>
      <c r="D93" s="39"/>
      <c r="E93" s="39"/>
      <c r="F93" s="30" t="str">
        <f>IF(E20="","",E20)</f>
        <v>Vyplň údaj</v>
      </c>
      <c r="G93" s="39"/>
      <c r="H93" s="39"/>
      <c r="I93" s="32" t="s">
        <v>34</v>
      </c>
      <c r="J93" s="35" t="str">
        <f>E26</f>
        <v xml:space="preserve"> </v>
      </c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11" customFormat="1" ht="29.25" customHeight="1">
      <c r="A95" s="154"/>
      <c r="B95" s="155"/>
      <c r="C95" s="156" t="s">
        <v>166</v>
      </c>
      <c r="D95" s="157" t="s">
        <v>57</v>
      </c>
      <c r="E95" s="157" t="s">
        <v>53</v>
      </c>
      <c r="F95" s="157" t="s">
        <v>54</v>
      </c>
      <c r="G95" s="157" t="s">
        <v>167</v>
      </c>
      <c r="H95" s="157" t="s">
        <v>168</v>
      </c>
      <c r="I95" s="157" t="s">
        <v>169</v>
      </c>
      <c r="J95" s="157" t="s">
        <v>144</v>
      </c>
      <c r="K95" s="158" t="s">
        <v>170</v>
      </c>
      <c r="L95" s="159"/>
      <c r="M95" s="71" t="s">
        <v>19</v>
      </c>
      <c r="N95" s="72" t="s">
        <v>42</v>
      </c>
      <c r="O95" s="72" t="s">
        <v>171</v>
      </c>
      <c r="P95" s="72" t="s">
        <v>172</v>
      </c>
      <c r="Q95" s="72" t="s">
        <v>173</v>
      </c>
      <c r="R95" s="72" t="s">
        <v>174</v>
      </c>
      <c r="S95" s="72" t="s">
        <v>175</v>
      </c>
      <c r="T95" s="73" t="s">
        <v>176</v>
      </c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</row>
    <row r="96" spans="1:63" s="2" customFormat="1" ht="22.9" customHeight="1">
      <c r="A96" s="37"/>
      <c r="B96" s="38"/>
      <c r="C96" s="78" t="s">
        <v>177</v>
      </c>
      <c r="D96" s="39"/>
      <c r="E96" s="39"/>
      <c r="F96" s="39"/>
      <c r="G96" s="39"/>
      <c r="H96" s="39"/>
      <c r="I96" s="39"/>
      <c r="J96" s="160">
        <f>BK96</f>
        <v>0</v>
      </c>
      <c r="K96" s="39"/>
      <c r="L96" s="42"/>
      <c r="M96" s="74"/>
      <c r="N96" s="161"/>
      <c r="O96" s="75"/>
      <c r="P96" s="162">
        <f>P97+P219</f>
        <v>0</v>
      </c>
      <c r="Q96" s="75"/>
      <c r="R96" s="162">
        <f>R97+R219</f>
        <v>19.24592628</v>
      </c>
      <c r="S96" s="75"/>
      <c r="T96" s="163">
        <f>T97+T219</f>
        <v>0.609715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20" t="s">
        <v>71</v>
      </c>
      <c r="AU96" s="20" t="s">
        <v>145</v>
      </c>
      <c r="BK96" s="164">
        <f>BK97+BK219</f>
        <v>0</v>
      </c>
    </row>
    <row r="97" spans="2:63" s="12" customFormat="1" ht="25.9" customHeight="1">
      <c r="B97" s="165"/>
      <c r="C97" s="166"/>
      <c r="D97" s="167" t="s">
        <v>71</v>
      </c>
      <c r="E97" s="168" t="s">
        <v>178</v>
      </c>
      <c r="F97" s="168" t="s">
        <v>179</v>
      </c>
      <c r="G97" s="166"/>
      <c r="H97" s="166"/>
      <c r="I97" s="169"/>
      <c r="J97" s="170">
        <f>BK97</f>
        <v>0</v>
      </c>
      <c r="K97" s="166"/>
      <c r="L97" s="171"/>
      <c r="M97" s="172"/>
      <c r="N97" s="173"/>
      <c r="O97" s="173"/>
      <c r="P97" s="174">
        <f>P98+P139+P199+P206+P216</f>
        <v>0</v>
      </c>
      <c r="Q97" s="173"/>
      <c r="R97" s="174">
        <f>R98+R139+R199+R206+R216</f>
        <v>0.22755862</v>
      </c>
      <c r="S97" s="173"/>
      <c r="T97" s="175">
        <f>T98+T139+T199+T206+T216</f>
        <v>0.11977600000000001</v>
      </c>
      <c r="AR97" s="176" t="s">
        <v>79</v>
      </c>
      <c r="AT97" s="177" t="s">
        <v>71</v>
      </c>
      <c r="AU97" s="177" t="s">
        <v>72</v>
      </c>
      <c r="AY97" s="176" t="s">
        <v>180</v>
      </c>
      <c r="BK97" s="178">
        <f>BK98+BK139+BK199+BK206+BK216</f>
        <v>0</v>
      </c>
    </row>
    <row r="98" spans="2:63" s="12" customFormat="1" ht="22.9" customHeight="1">
      <c r="B98" s="165"/>
      <c r="C98" s="166"/>
      <c r="D98" s="167" t="s">
        <v>71</v>
      </c>
      <c r="E98" s="179" t="s">
        <v>181</v>
      </c>
      <c r="F98" s="179" t="s">
        <v>182</v>
      </c>
      <c r="G98" s="166"/>
      <c r="H98" s="166"/>
      <c r="I98" s="169"/>
      <c r="J98" s="180">
        <f>BK98</f>
        <v>0</v>
      </c>
      <c r="K98" s="166"/>
      <c r="L98" s="171"/>
      <c r="M98" s="172"/>
      <c r="N98" s="173"/>
      <c r="O98" s="173"/>
      <c r="P98" s="174">
        <f>SUM(P99:P138)</f>
        <v>0</v>
      </c>
      <c r="Q98" s="173"/>
      <c r="R98" s="174">
        <f>SUM(R99:R138)</f>
        <v>0</v>
      </c>
      <c r="S98" s="173"/>
      <c r="T98" s="175">
        <f>SUM(T99:T138)</f>
        <v>0</v>
      </c>
      <c r="AR98" s="176" t="s">
        <v>79</v>
      </c>
      <c r="AT98" s="177" t="s">
        <v>71</v>
      </c>
      <c r="AU98" s="177" t="s">
        <v>79</v>
      </c>
      <c r="AY98" s="176" t="s">
        <v>180</v>
      </c>
      <c r="BK98" s="178">
        <f>SUM(BK99:BK138)</f>
        <v>0</v>
      </c>
    </row>
    <row r="99" spans="1:65" s="2" customFormat="1" ht="24.2" customHeight="1">
      <c r="A99" s="37"/>
      <c r="B99" s="38"/>
      <c r="C99" s="181" t="s">
        <v>79</v>
      </c>
      <c r="D99" s="181" t="s">
        <v>183</v>
      </c>
      <c r="E99" s="182" t="s">
        <v>1717</v>
      </c>
      <c r="F99" s="183" t="s">
        <v>1718</v>
      </c>
      <c r="G99" s="184" t="s">
        <v>186</v>
      </c>
      <c r="H99" s="185">
        <v>1316.29</v>
      </c>
      <c r="I99" s="186"/>
      <c r="J99" s="187">
        <f>ROUND(I99*H99,2)</f>
        <v>0</v>
      </c>
      <c r="K99" s="183" t="s">
        <v>19</v>
      </c>
      <c r="L99" s="42"/>
      <c r="M99" s="188" t="s">
        <v>19</v>
      </c>
      <c r="N99" s="189" t="s">
        <v>43</v>
      </c>
      <c r="O99" s="67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2" t="s">
        <v>188</v>
      </c>
      <c r="AT99" s="192" t="s">
        <v>183</v>
      </c>
      <c r="AU99" s="192" t="s">
        <v>81</v>
      </c>
      <c r="AY99" s="20" t="s">
        <v>180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20" t="s">
        <v>79</v>
      </c>
      <c r="BK99" s="193">
        <f>ROUND(I99*H99,2)</f>
        <v>0</v>
      </c>
      <c r="BL99" s="20" t="s">
        <v>188</v>
      </c>
      <c r="BM99" s="192" t="s">
        <v>1719</v>
      </c>
    </row>
    <row r="100" spans="2:51" s="15" customFormat="1" ht="11.25">
      <c r="B100" s="222"/>
      <c r="C100" s="223"/>
      <c r="D100" s="201" t="s">
        <v>192</v>
      </c>
      <c r="E100" s="224" t="s">
        <v>19</v>
      </c>
      <c r="F100" s="225" t="s">
        <v>1720</v>
      </c>
      <c r="G100" s="223"/>
      <c r="H100" s="224" t="s">
        <v>19</v>
      </c>
      <c r="I100" s="226"/>
      <c r="J100" s="223"/>
      <c r="K100" s="223"/>
      <c r="L100" s="227"/>
      <c r="M100" s="228"/>
      <c r="N100" s="229"/>
      <c r="O100" s="229"/>
      <c r="P100" s="229"/>
      <c r="Q100" s="229"/>
      <c r="R100" s="229"/>
      <c r="S100" s="229"/>
      <c r="T100" s="230"/>
      <c r="AT100" s="231" t="s">
        <v>192</v>
      </c>
      <c r="AU100" s="231" t="s">
        <v>81</v>
      </c>
      <c r="AV100" s="15" t="s">
        <v>79</v>
      </c>
      <c r="AW100" s="15" t="s">
        <v>33</v>
      </c>
      <c r="AX100" s="15" t="s">
        <v>72</v>
      </c>
      <c r="AY100" s="231" t="s">
        <v>180</v>
      </c>
    </row>
    <row r="101" spans="2:51" s="13" customFormat="1" ht="11.25">
      <c r="B101" s="199"/>
      <c r="C101" s="200"/>
      <c r="D101" s="201" t="s">
        <v>192</v>
      </c>
      <c r="E101" s="202" t="s">
        <v>19</v>
      </c>
      <c r="F101" s="203" t="s">
        <v>1721</v>
      </c>
      <c r="G101" s="200"/>
      <c r="H101" s="204">
        <v>7.6</v>
      </c>
      <c r="I101" s="205"/>
      <c r="J101" s="200"/>
      <c r="K101" s="200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192</v>
      </c>
      <c r="AU101" s="210" t="s">
        <v>81</v>
      </c>
      <c r="AV101" s="13" t="s">
        <v>81</v>
      </c>
      <c r="AW101" s="13" t="s">
        <v>33</v>
      </c>
      <c r="AX101" s="13" t="s">
        <v>72</v>
      </c>
      <c r="AY101" s="210" t="s">
        <v>180</v>
      </c>
    </row>
    <row r="102" spans="2:51" s="13" customFormat="1" ht="11.25">
      <c r="B102" s="199"/>
      <c r="C102" s="200"/>
      <c r="D102" s="201" t="s">
        <v>192</v>
      </c>
      <c r="E102" s="202" t="s">
        <v>19</v>
      </c>
      <c r="F102" s="203" t="s">
        <v>1722</v>
      </c>
      <c r="G102" s="200"/>
      <c r="H102" s="204">
        <v>61.94</v>
      </c>
      <c r="I102" s="205"/>
      <c r="J102" s="200"/>
      <c r="K102" s="200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192</v>
      </c>
      <c r="AU102" s="210" t="s">
        <v>81</v>
      </c>
      <c r="AV102" s="13" t="s">
        <v>81</v>
      </c>
      <c r="AW102" s="13" t="s">
        <v>33</v>
      </c>
      <c r="AX102" s="13" t="s">
        <v>72</v>
      </c>
      <c r="AY102" s="210" t="s">
        <v>180</v>
      </c>
    </row>
    <row r="103" spans="2:51" s="13" customFormat="1" ht="11.25">
      <c r="B103" s="199"/>
      <c r="C103" s="200"/>
      <c r="D103" s="201" t="s">
        <v>192</v>
      </c>
      <c r="E103" s="202" t="s">
        <v>19</v>
      </c>
      <c r="F103" s="203" t="s">
        <v>1723</v>
      </c>
      <c r="G103" s="200"/>
      <c r="H103" s="204">
        <v>20.36</v>
      </c>
      <c r="I103" s="205"/>
      <c r="J103" s="200"/>
      <c r="K103" s="200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192</v>
      </c>
      <c r="AU103" s="210" t="s">
        <v>81</v>
      </c>
      <c r="AV103" s="13" t="s">
        <v>81</v>
      </c>
      <c r="AW103" s="13" t="s">
        <v>33</v>
      </c>
      <c r="AX103" s="13" t="s">
        <v>72</v>
      </c>
      <c r="AY103" s="210" t="s">
        <v>180</v>
      </c>
    </row>
    <row r="104" spans="2:51" s="13" customFormat="1" ht="11.25">
      <c r="B104" s="199"/>
      <c r="C104" s="200"/>
      <c r="D104" s="201" t="s">
        <v>192</v>
      </c>
      <c r="E104" s="202" t="s">
        <v>19</v>
      </c>
      <c r="F104" s="203" t="s">
        <v>1724</v>
      </c>
      <c r="G104" s="200"/>
      <c r="H104" s="204">
        <v>6.96</v>
      </c>
      <c r="I104" s="205"/>
      <c r="J104" s="200"/>
      <c r="K104" s="200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192</v>
      </c>
      <c r="AU104" s="210" t="s">
        <v>81</v>
      </c>
      <c r="AV104" s="13" t="s">
        <v>81</v>
      </c>
      <c r="AW104" s="13" t="s">
        <v>33</v>
      </c>
      <c r="AX104" s="13" t="s">
        <v>72</v>
      </c>
      <c r="AY104" s="210" t="s">
        <v>180</v>
      </c>
    </row>
    <row r="105" spans="2:51" s="13" customFormat="1" ht="11.25">
      <c r="B105" s="199"/>
      <c r="C105" s="200"/>
      <c r="D105" s="201" t="s">
        <v>192</v>
      </c>
      <c r="E105" s="202" t="s">
        <v>19</v>
      </c>
      <c r="F105" s="203" t="s">
        <v>1725</v>
      </c>
      <c r="G105" s="200"/>
      <c r="H105" s="204">
        <v>21.6</v>
      </c>
      <c r="I105" s="205"/>
      <c r="J105" s="200"/>
      <c r="K105" s="200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192</v>
      </c>
      <c r="AU105" s="210" t="s">
        <v>81</v>
      </c>
      <c r="AV105" s="13" t="s">
        <v>81</v>
      </c>
      <c r="AW105" s="13" t="s">
        <v>33</v>
      </c>
      <c r="AX105" s="13" t="s">
        <v>72</v>
      </c>
      <c r="AY105" s="210" t="s">
        <v>180</v>
      </c>
    </row>
    <row r="106" spans="2:51" s="15" customFormat="1" ht="11.25">
      <c r="B106" s="222"/>
      <c r="C106" s="223"/>
      <c r="D106" s="201" t="s">
        <v>192</v>
      </c>
      <c r="E106" s="224" t="s">
        <v>19</v>
      </c>
      <c r="F106" s="225" t="s">
        <v>1726</v>
      </c>
      <c r="G106" s="223"/>
      <c r="H106" s="224" t="s">
        <v>19</v>
      </c>
      <c r="I106" s="226"/>
      <c r="J106" s="223"/>
      <c r="K106" s="223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192</v>
      </c>
      <c r="AU106" s="231" t="s">
        <v>81</v>
      </c>
      <c r="AV106" s="15" t="s">
        <v>79</v>
      </c>
      <c r="AW106" s="15" t="s">
        <v>33</v>
      </c>
      <c r="AX106" s="15" t="s">
        <v>72</v>
      </c>
      <c r="AY106" s="231" t="s">
        <v>180</v>
      </c>
    </row>
    <row r="107" spans="2:51" s="13" customFormat="1" ht="11.25">
      <c r="B107" s="199"/>
      <c r="C107" s="200"/>
      <c r="D107" s="201" t="s">
        <v>192</v>
      </c>
      <c r="E107" s="202" t="s">
        <v>19</v>
      </c>
      <c r="F107" s="203" t="s">
        <v>1727</v>
      </c>
      <c r="G107" s="200"/>
      <c r="H107" s="204">
        <v>24.16</v>
      </c>
      <c r="I107" s="205"/>
      <c r="J107" s="200"/>
      <c r="K107" s="200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192</v>
      </c>
      <c r="AU107" s="210" t="s">
        <v>81</v>
      </c>
      <c r="AV107" s="13" t="s">
        <v>81</v>
      </c>
      <c r="AW107" s="13" t="s">
        <v>33</v>
      </c>
      <c r="AX107" s="13" t="s">
        <v>72</v>
      </c>
      <c r="AY107" s="210" t="s">
        <v>180</v>
      </c>
    </row>
    <row r="108" spans="2:51" s="13" customFormat="1" ht="11.25">
      <c r="B108" s="199"/>
      <c r="C108" s="200"/>
      <c r="D108" s="201" t="s">
        <v>192</v>
      </c>
      <c r="E108" s="202" t="s">
        <v>19</v>
      </c>
      <c r="F108" s="203" t="s">
        <v>1728</v>
      </c>
      <c r="G108" s="200"/>
      <c r="H108" s="204">
        <v>14.65</v>
      </c>
      <c r="I108" s="205"/>
      <c r="J108" s="200"/>
      <c r="K108" s="200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192</v>
      </c>
      <c r="AU108" s="210" t="s">
        <v>81</v>
      </c>
      <c r="AV108" s="13" t="s">
        <v>81</v>
      </c>
      <c r="AW108" s="13" t="s">
        <v>33</v>
      </c>
      <c r="AX108" s="13" t="s">
        <v>72</v>
      </c>
      <c r="AY108" s="210" t="s">
        <v>180</v>
      </c>
    </row>
    <row r="109" spans="2:51" s="13" customFormat="1" ht="11.25">
      <c r="B109" s="199"/>
      <c r="C109" s="200"/>
      <c r="D109" s="201" t="s">
        <v>192</v>
      </c>
      <c r="E109" s="202" t="s">
        <v>19</v>
      </c>
      <c r="F109" s="203" t="s">
        <v>1729</v>
      </c>
      <c r="G109" s="200"/>
      <c r="H109" s="204">
        <v>3.91</v>
      </c>
      <c r="I109" s="205"/>
      <c r="J109" s="200"/>
      <c r="K109" s="200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192</v>
      </c>
      <c r="AU109" s="210" t="s">
        <v>81</v>
      </c>
      <c r="AV109" s="13" t="s">
        <v>81</v>
      </c>
      <c r="AW109" s="13" t="s">
        <v>33</v>
      </c>
      <c r="AX109" s="13" t="s">
        <v>72</v>
      </c>
      <c r="AY109" s="210" t="s">
        <v>180</v>
      </c>
    </row>
    <row r="110" spans="2:51" s="13" customFormat="1" ht="11.25">
      <c r="B110" s="199"/>
      <c r="C110" s="200"/>
      <c r="D110" s="201" t="s">
        <v>192</v>
      </c>
      <c r="E110" s="202" t="s">
        <v>19</v>
      </c>
      <c r="F110" s="203" t="s">
        <v>1730</v>
      </c>
      <c r="G110" s="200"/>
      <c r="H110" s="204">
        <v>3.51</v>
      </c>
      <c r="I110" s="205"/>
      <c r="J110" s="200"/>
      <c r="K110" s="200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192</v>
      </c>
      <c r="AU110" s="210" t="s">
        <v>81</v>
      </c>
      <c r="AV110" s="13" t="s">
        <v>81</v>
      </c>
      <c r="AW110" s="13" t="s">
        <v>33</v>
      </c>
      <c r="AX110" s="13" t="s">
        <v>72</v>
      </c>
      <c r="AY110" s="210" t="s">
        <v>180</v>
      </c>
    </row>
    <row r="111" spans="2:51" s="13" customFormat="1" ht="11.25">
      <c r="B111" s="199"/>
      <c r="C111" s="200"/>
      <c r="D111" s="201" t="s">
        <v>192</v>
      </c>
      <c r="E111" s="202" t="s">
        <v>19</v>
      </c>
      <c r="F111" s="203" t="s">
        <v>1731</v>
      </c>
      <c r="G111" s="200"/>
      <c r="H111" s="204">
        <v>18.41</v>
      </c>
      <c r="I111" s="205"/>
      <c r="J111" s="200"/>
      <c r="K111" s="200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192</v>
      </c>
      <c r="AU111" s="210" t="s">
        <v>81</v>
      </c>
      <c r="AV111" s="13" t="s">
        <v>81</v>
      </c>
      <c r="AW111" s="13" t="s">
        <v>33</v>
      </c>
      <c r="AX111" s="13" t="s">
        <v>72</v>
      </c>
      <c r="AY111" s="210" t="s">
        <v>180</v>
      </c>
    </row>
    <row r="112" spans="2:51" s="13" customFormat="1" ht="11.25">
      <c r="B112" s="199"/>
      <c r="C112" s="200"/>
      <c r="D112" s="201" t="s">
        <v>192</v>
      </c>
      <c r="E112" s="202" t="s">
        <v>19</v>
      </c>
      <c r="F112" s="203" t="s">
        <v>1732</v>
      </c>
      <c r="G112" s="200"/>
      <c r="H112" s="204">
        <v>3.48</v>
      </c>
      <c r="I112" s="205"/>
      <c r="J112" s="200"/>
      <c r="K112" s="200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192</v>
      </c>
      <c r="AU112" s="210" t="s">
        <v>81</v>
      </c>
      <c r="AV112" s="13" t="s">
        <v>81</v>
      </c>
      <c r="AW112" s="13" t="s">
        <v>33</v>
      </c>
      <c r="AX112" s="13" t="s">
        <v>72</v>
      </c>
      <c r="AY112" s="210" t="s">
        <v>180</v>
      </c>
    </row>
    <row r="113" spans="2:51" s="13" customFormat="1" ht="11.25">
      <c r="B113" s="199"/>
      <c r="C113" s="200"/>
      <c r="D113" s="201" t="s">
        <v>192</v>
      </c>
      <c r="E113" s="202" t="s">
        <v>19</v>
      </c>
      <c r="F113" s="203" t="s">
        <v>1733</v>
      </c>
      <c r="G113" s="200"/>
      <c r="H113" s="204">
        <v>59.04</v>
      </c>
      <c r="I113" s="205"/>
      <c r="J113" s="200"/>
      <c r="K113" s="200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192</v>
      </c>
      <c r="AU113" s="210" t="s">
        <v>81</v>
      </c>
      <c r="AV113" s="13" t="s">
        <v>81</v>
      </c>
      <c r="AW113" s="13" t="s">
        <v>33</v>
      </c>
      <c r="AX113" s="13" t="s">
        <v>72</v>
      </c>
      <c r="AY113" s="210" t="s">
        <v>180</v>
      </c>
    </row>
    <row r="114" spans="2:51" s="13" customFormat="1" ht="11.25">
      <c r="B114" s="199"/>
      <c r="C114" s="200"/>
      <c r="D114" s="201" t="s">
        <v>192</v>
      </c>
      <c r="E114" s="202" t="s">
        <v>19</v>
      </c>
      <c r="F114" s="203" t="s">
        <v>1734</v>
      </c>
      <c r="G114" s="200"/>
      <c r="H114" s="204">
        <v>6.4</v>
      </c>
      <c r="I114" s="205"/>
      <c r="J114" s="200"/>
      <c r="K114" s="200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192</v>
      </c>
      <c r="AU114" s="210" t="s">
        <v>81</v>
      </c>
      <c r="AV114" s="13" t="s">
        <v>81</v>
      </c>
      <c r="AW114" s="13" t="s">
        <v>33</v>
      </c>
      <c r="AX114" s="13" t="s">
        <v>72</v>
      </c>
      <c r="AY114" s="210" t="s">
        <v>180</v>
      </c>
    </row>
    <row r="115" spans="2:51" s="13" customFormat="1" ht="11.25">
      <c r="B115" s="199"/>
      <c r="C115" s="200"/>
      <c r="D115" s="201" t="s">
        <v>192</v>
      </c>
      <c r="E115" s="202" t="s">
        <v>19</v>
      </c>
      <c r="F115" s="203" t="s">
        <v>1735</v>
      </c>
      <c r="G115" s="200"/>
      <c r="H115" s="204">
        <v>70.41</v>
      </c>
      <c r="I115" s="205"/>
      <c r="J115" s="200"/>
      <c r="K115" s="200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192</v>
      </c>
      <c r="AU115" s="210" t="s">
        <v>81</v>
      </c>
      <c r="AV115" s="13" t="s">
        <v>81</v>
      </c>
      <c r="AW115" s="13" t="s">
        <v>33</v>
      </c>
      <c r="AX115" s="13" t="s">
        <v>72</v>
      </c>
      <c r="AY115" s="210" t="s">
        <v>180</v>
      </c>
    </row>
    <row r="116" spans="2:51" s="13" customFormat="1" ht="11.25">
      <c r="B116" s="199"/>
      <c r="C116" s="200"/>
      <c r="D116" s="201" t="s">
        <v>192</v>
      </c>
      <c r="E116" s="202" t="s">
        <v>19</v>
      </c>
      <c r="F116" s="203" t="s">
        <v>1736</v>
      </c>
      <c r="G116" s="200"/>
      <c r="H116" s="204">
        <v>69.1</v>
      </c>
      <c r="I116" s="205"/>
      <c r="J116" s="200"/>
      <c r="K116" s="200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192</v>
      </c>
      <c r="AU116" s="210" t="s">
        <v>81</v>
      </c>
      <c r="AV116" s="13" t="s">
        <v>81</v>
      </c>
      <c r="AW116" s="13" t="s">
        <v>33</v>
      </c>
      <c r="AX116" s="13" t="s">
        <v>72</v>
      </c>
      <c r="AY116" s="210" t="s">
        <v>180</v>
      </c>
    </row>
    <row r="117" spans="2:51" s="13" customFormat="1" ht="11.25">
      <c r="B117" s="199"/>
      <c r="C117" s="200"/>
      <c r="D117" s="201" t="s">
        <v>192</v>
      </c>
      <c r="E117" s="202" t="s">
        <v>19</v>
      </c>
      <c r="F117" s="203" t="s">
        <v>1737</v>
      </c>
      <c r="G117" s="200"/>
      <c r="H117" s="204">
        <v>68.12</v>
      </c>
      <c r="I117" s="205"/>
      <c r="J117" s="200"/>
      <c r="K117" s="200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192</v>
      </c>
      <c r="AU117" s="210" t="s">
        <v>81</v>
      </c>
      <c r="AV117" s="13" t="s">
        <v>81</v>
      </c>
      <c r="AW117" s="13" t="s">
        <v>33</v>
      </c>
      <c r="AX117" s="13" t="s">
        <v>72</v>
      </c>
      <c r="AY117" s="210" t="s">
        <v>180</v>
      </c>
    </row>
    <row r="118" spans="2:51" s="13" customFormat="1" ht="11.25">
      <c r="B118" s="199"/>
      <c r="C118" s="200"/>
      <c r="D118" s="201" t="s">
        <v>192</v>
      </c>
      <c r="E118" s="202" t="s">
        <v>19</v>
      </c>
      <c r="F118" s="203" t="s">
        <v>1738</v>
      </c>
      <c r="G118" s="200"/>
      <c r="H118" s="204">
        <v>72.19</v>
      </c>
      <c r="I118" s="205"/>
      <c r="J118" s="200"/>
      <c r="K118" s="200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192</v>
      </c>
      <c r="AU118" s="210" t="s">
        <v>81</v>
      </c>
      <c r="AV118" s="13" t="s">
        <v>81</v>
      </c>
      <c r="AW118" s="13" t="s">
        <v>33</v>
      </c>
      <c r="AX118" s="13" t="s">
        <v>72</v>
      </c>
      <c r="AY118" s="210" t="s">
        <v>180</v>
      </c>
    </row>
    <row r="119" spans="2:51" s="13" customFormat="1" ht="11.25">
      <c r="B119" s="199"/>
      <c r="C119" s="200"/>
      <c r="D119" s="201" t="s">
        <v>192</v>
      </c>
      <c r="E119" s="202" t="s">
        <v>19</v>
      </c>
      <c r="F119" s="203" t="s">
        <v>1739</v>
      </c>
      <c r="G119" s="200"/>
      <c r="H119" s="204">
        <v>163.89</v>
      </c>
      <c r="I119" s="205"/>
      <c r="J119" s="200"/>
      <c r="K119" s="200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192</v>
      </c>
      <c r="AU119" s="210" t="s">
        <v>81</v>
      </c>
      <c r="AV119" s="13" t="s">
        <v>81</v>
      </c>
      <c r="AW119" s="13" t="s">
        <v>33</v>
      </c>
      <c r="AX119" s="13" t="s">
        <v>72</v>
      </c>
      <c r="AY119" s="210" t="s">
        <v>180</v>
      </c>
    </row>
    <row r="120" spans="2:51" s="13" customFormat="1" ht="11.25">
      <c r="B120" s="199"/>
      <c r="C120" s="200"/>
      <c r="D120" s="201" t="s">
        <v>192</v>
      </c>
      <c r="E120" s="202" t="s">
        <v>19</v>
      </c>
      <c r="F120" s="203" t="s">
        <v>1740</v>
      </c>
      <c r="G120" s="200"/>
      <c r="H120" s="204">
        <v>21.6</v>
      </c>
      <c r="I120" s="205"/>
      <c r="J120" s="200"/>
      <c r="K120" s="200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192</v>
      </c>
      <c r="AU120" s="210" t="s">
        <v>81</v>
      </c>
      <c r="AV120" s="13" t="s">
        <v>81</v>
      </c>
      <c r="AW120" s="13" t="s">
        <v>33</v>
      </c>
      <c r="AX120" s="13" t="s">
        <v>72</v>
      </c>
      <c r="AY120" s="210" t="s">
        <v>180</v>
      </c>
    </row>
    <row r="121" spans="2:51" s="15" customFormat="1" ht="11.25">
      <c r="B121" s="222"/>
      <c r="C121" s="223"/>
      <c r="D121" s="201" t="s">
        <v>192</v>
      </c>
      <c r="E121" s="224" t="s">
        <v>19</v>
      </c>
      <c r="F121" s="225" t="s">
        <v>1741</v>
      </c>
      <c r="G121" s="223"/>
      <c r="H121" s="224" t="s">
        <v>19</v>
      </c>
      <c r="I121" s="226"/>
      <c r="J121" s="223"/>
      <c r="K121" s="223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192</v>
      </c>
      <c r="AU121" s="231" t="s">
        <v>81</v>
      </c>
      <c r="AV121" s="15" t="s">
        <v>79</v>
      </c>
      <c r="AW121" s="15" t="s">
        <v>33</v>
      </c>
      <c r="AX121" s="15" t="s">
        <v>72</v>
      </c>
      <c r="AY121" s="231" t="s">
        <v>180</v>
      </c>
    </row>
    <row r="122" spans="2:51" s="13" customFormat="1" ht="11.25">
      <c r="B122" s="199"/>
      <c r="C122" s="200"/>
      <c r="D122" s="201" t="s">
        <v>192</v>
      </c>
      <c r="E122" s="202" t="s">
        <v>19</v>
      </c>
      <c r="F122" s="203" t="s">
        <v>1742</v>
      </c>
      <c r="G122" s="200"/>
      <c r="H122" s="204">
        <v>32.26</v>
      </c>
      <c r="I122" s="205"/>
      <c r="J122" s="200"/>
      <c r="K122" s="200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192</v>
      </c>
      <c r="AU122" s="210" t="s">
        <v>81</v>
      </c>
      <c r="AV122" s="13" t="s">
        <v>81</v>
      </c>
      <c r="AW122" s="13" t="s">
        <v>33</v>
      </c>
      <c r="AX122" s="13" t="s">
        <v>72</v>
      </c>
      <c r="AY122" s="210" t="s">
        <v>180</v>
      </c>
    </row>
    <row r="123" spans="2:51" s="13" customFormat="1" ht="11.25">
      <c r="B123" s="199"/>
      <c r="C123" s="200"/>
      <c r="D123" s="201" t="s">
        <v>192</v>
      </c>
      <c r="E123" s="202" t="s">
        <v>19</v>
      </c>
      <c r="F123" s="203" t="s">
        <v>1743</v>
      </c>
      <c r="G123" s="200"/>
      <c r="H123" s="204">
        <v>15.49</v>
      </c>
      <c r="I123" s="205"/>
      <c r="J123" s="200"/>
      <c r="K123" s="200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192</v>
      </c>
      <c r="AU123" s="210" t="s">
        <v>81</v>
      </c>
      <c r="AV123" s="13" t="s">
        <v>81</v>
      </c>
      <c r="AW123" s="13" t="s">
        <v>33</v>
      </c>
      <c r="AX123" s="13" t="s">
        <v>72</v>
      </c>
      <c r="AY123" s="210" t="s">
        <v>180</v>
      </c>
    </row>
    <row r="124" spans="2:51" s="13" customFormat="1" ht="11.25">
      <c r="B124" s="199"/>
      <c r="C124" s="200"/>
      <c r="D124" s="201" t="s">
        <v>192</v>
      </c>
      <c r="E124" s="202" t="s">
        <v>19</v>
      </c>
      <c r="F124" s="203" t="s">
        <v>1744</v>
      </c>
      <c r="G124" s="200"/>
      <c r="H124" s="204">
        <v>13.99</v>
      </c>
      <c r="I124" s="205"/>
      <c r="J124" s="200"/>
      <c r="K124" s="200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192</v>
      </c>
      <c r="AU124" s="210" t="s">
        <v>81</v>
      </c>
      <c r="AV124" s="13" t="s">
        <v>81</v>
      </c>
      <c r="AW124" s="13" t="s">
        <v>33</v>
      </c>
      <c r="AX124" s="13" t="s">
        <v>72</v>
      </c>
      <c r="AY124" s="210" t="s">
        <v>180</v>
      </c>
    </row>
    <row r="125" spans="2:51" s="13" customFormat="1" ht="11.25">
      <c r="B125" s="199"/>
      <c r="C125" s="200"/>
      <c r="D125" s="201" t="s">
        <v>192</v>
      </c>
      <c r="E125" s="202" t="s">
        <v>19</v>
      </c>
      <c r="F125" s="203" t="s">
        <v>1745</v>
      </c>
      <c r="G125" s="200"/>
      <c r="H125" s="204">
        <v>24.69</v>
      </c>
      <c r="I125" s="205"/>
      <c r="J125" s="200"/>
      <c r="K125" s="200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192</v>
      </c>
      <c r="AU125" s="210" t="s">
        <v>81</v>
      </c>
      <c r="AV125" s="13" t="s">
        <v>81</v>
      </c>
      <c r="AW125" s="13" t="s">
        <v>33</v>
      </c>
      <c r="AX125" s="13" t="s">
        <v>72</v>
      </c>
      <c r="AY125" s="210" t="s">
        <v>180</v>
      </c>
    </row>
    <row r="126" spans="2:51" s="13" customFormat="1" ht="11.25">
      <c r="B126" s="199"/>
      <c r="C126" s="200"/>
      <c r="D126" s="201" t="s">
        <v>192</v>
      </c>
      <c r="E126" s="202" t="s">
        <v>19</v>
      </c>
      <c r="F126" s="203" t="s">
        <v>1746</v>
      </c>
      <c r="G126" s="200"/>
      <c r="H126" s="204">
        <v>2.3</v>
      </c>
      <c r="I126" s="205"/>
      <c r="J126" s="200"/>
      <c r="K126" s="200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192</v>
      </c>
      <c r="AU126" s="210" t="s">
        <v>81</v>
      </c>
      <c r="AV126" s="13" t="s">
        <v>81</v>
      </c>
      <c r="AW126" s="13" t="s">
        <v>33</v>
      </c>
      <c r="AX126" s="13" t="s">
        <v>72</v>
      </c>
      <c r="AY126" s="210" t="s">
        <v>180</v>
      </c>
    </row>
    <row r="127" spans="2:51" s="13" customFormat="1" ht="11.25">
      <c r="B127" s="199"/>
      <c r="C127" s="200"/>
      <c r="D127" s="201" t="s">
        <v>192</v>
      </c>
      <c r="E127" s="202" t="s">
        <v>19</v>
      </c>
      <c r="F127" s="203" t="s">
        <v>1747</v>
      </c>
      <c r="G127" s="200"/>
      <c r="H127" s="204">
        <v>2.47</v>
      </c>
      <c r="I127" s="205"/>
      <c r="J127" s="200"/>
      <c r="K127" s="200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192</v>
      </c>
      <c r="AU127" s="210" t="s">
        <v>81</v>
      </c>
      <c r="AV127" s="13" t="s">
        <v>81</v>
      </c>
      <c r="AW127" s="13" t="s">
        <v>33</v>
      </c>
      <c r="AX127" s="13" t="s">
        <v>72</v>
      </c>
      <c r="AY127" s="210" t="s">
        <v>180</v>
      </c>
    </row>
    <row r="128" spans="2:51" s="13" customFormat="1" ht="11.25">
      <c r="B128" s="199"/>
      <c r="C128" s="200"/>
      <c r="D128" s="201" t="s">
        <v>192</v>
      </c>
      <c r="E128" s="202" t="s">
        <v>19</v>
      </c>
      <c r="F128" s="203" t="s">
        <v>1748</v>
      </c>
      <c r="G128" s="200"/>
      <c r="H128" s="204">
        <v>2.28</v>
      </c>
      <c r="I128" s="205"/>
      <c r="J128" s="200"/>
      <c r="K128" s="200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192</v>
      </c>
      <c r="AU128" s="210" t="s">
        <v>81</v>
      </c>
      <c r="AV128" s="13" t="s">
        <v>81</v>
      </c>
      <c r="AW128" s="13" t="s">
        <v>33</v>
      </c>
      <c r="AX128" s="13" t="s">
        <v>72</v>
      </c>
      <c r="AY128" s="210" t="s">
        <v>180</v>
      </c>
    </row>
    <row r="129" spans="2:51" s="13" customFormat="1" ht="11.25">
      <c r="B129" s="199"/>
      <c r="C129" s="200"/>
      <c r="D129" s="201" t="s">
        <v>192</v>
      </c>
      <c r="E129" s="202" t="s">
        <v>19</v>
      </c>
      <c r="F129" s="203" t="s">
        <v>1749</v>
      </c>
      <c r="G129" s="200"/>
      <c r="H129" s="204">
        <v>6.4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192</v>
      </c>
      <c r="AU129" s="210" t="s">
        <v>81</v>
      </c>
      <c r="AV129" s="13" t="s">
        <v>81</v>
      </c>
      <c r="AW129" s="13" t="s">
        <v>33</v>
      </c>
      <c r="AX129" s="13" t="s">
        <v>72</v>
      </c>
      <c r="AY129" s="210" t="s">
        <v>180</v>
      </c>
    </row>
    <row r="130" spans="2:51" s="13" customFormat="1" ht="11.25">
      <c r="B130" s="199"/>
      <c r="C130" s="200"/>
      <c r="D130" s="201" t="s">
        <v>192</v>
      </c>
      <c r="E130" s="202" t="s">
        <v>19</v>
      </c>
      <c r="F130" s="203" t="s">
        <v>1750</v>
      </c>
      <c r="G130" s="200"/>
      <c r="H130" s="204">
        <v>70.45</v>
      </c>
      <c r="I130" s="205"/>
      <c r="J130" s="200"/>
      <c r="K130" s="200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192</v>
      </c>
      <c r="AU130" s="210" t="s">
        <v>81</v>
      </c>
      <c r="AV130" s="13" t="s">
        <v>81</v>
      </c>
      <c r="AW130" s="13" t="s">
        <v>33</v>
      </c>
      <c r="AX130" s="13" t="s">
        <v>72</v>
      </c>
      <c r="AY130" s="210" t="s">
        <v>180</v>
      </c>
    </row>
    <row r="131" spans="2:51" s="13" customFormat="1" ht="11.25">
      <c r="B131" s="199"/>
      <c r="C131" s="200"/>
      <c r="D131" s="201" t="s">
        <v>192</v>
      </c>
      <c r="E131" s="202" t="s">
        <v>19</v>
      </c>
      <c r="F131" s="203" t="s">
        <v>1751</v>
      </c>
      <c r="G131" s="200"/>
      <c r="H131" s="204">
        <v>69.1</v>
      </c>
      <c r="I131" s="205"/>
      <c r="J131" s="200"/>
      <c r="K131" s="200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192</v>
      </c>
      <c r="AU131" s="210" t="s">
        <v>81</v>
      </c>
      <c r="AV131" s="13" t="s">
        <v>81</v>
      </c>
      <c r="AW131" s="13" t="s">
        <v>33</v>
      </c>
      <c r="AX131" s="13" t="s">
        <v>72</v>
      </c>
      <c r="AY131" s="210" t="s">
        <v>180</v>
      </c>
    </row>
    <row r="132" spans="2:51" s="13" customFormat="1" ht="11.25">
      <c r="B132" s="199"/>
      <c r="C132" s="200"/>
      <c r="D132" s="201" t="s">
        <v>192</v>
      </c>
      <c r="E132" s="202" t="s">
        <v>19</v>
      </c>
      <c r="F132" s="203" t="s">
        <v>1752</v>
      </c>
      <c r="G132" s="200"/>
      <c r="H132" s="204">
        <v>68.12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192</v>
      </c>
      <c r="AU132" s="210" t="s">
        <v>81</v>
      </c>
      <c r="AV132" s="13" t="s">
        <v>81</v>
      </c>
      <c r="AW132" s="13" t="s">
        <v>33</v>
      </c>
      <c r="AX132" s="13" t="s">
        <v>72</v>
      </c>
      <c r="AY132" s="210" t="s">
        <v>180</v>
      </c>
    </row>
    <row r="133" spans="2:51" s="13" customFormat="1" ht="11.25">
      <c r="B133" s="199"/>
      <c r="C133" s="200"/>
      <c r="D133" s="201" t="s">
        <v>192</v>
      </c>
      <c r="E133" s="202" t="s">
        <v>19</v>
      </c>
      <c r="F133" s="203" t="s">
        <v>1753</v>
      </c>
      <c r="G133" s="200"/>
      <c r="H133" s="204">
        <v>72.03</v>
      </c>
      <c r="I133" s="205"/>
      <c r="J133" s="200"/>
      <c r="K133" s="200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192</v>
      </c>
      <c r="AU133" s="210" t="s">
        <v>81</v>
      </c>
      <c r="AV133" s="13" t="s">
        <v>81</v>
      </c>
      <c r="AW133" s="13" t="s">
        <v>33</v>
      </c>
      <c r="AX133" s="13" t="s">
        <v>72</v>
      </c>
      <c r="AY133" s="210" t="s">
        <v>180</v>
      </c>
    </row>
    <row r="134" spans="2:51" s="13" customFormat="1" ht="11.25">
      <c r="B134" s="199"/>
      <c r="C134" s="200"/>
      <c r="D134" s="201" t="s">
        <v>192</v>
      </c>
      <c r="E134" s="202" t="s">
        <v>19</v>
      </c>
      <c r="F134" s="203" t="s">
        <v>1754</v>
      </c>
      <c r="G134" s="200"/>
      <c r="H134" s="204">
        <v>112.66</v>
      </c>
      <c r="I134" s="205"/>
      <c r="J134" s="200"/>
      <c r="K134" s="200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192</v>
      </c>
      <c r="AU134" s="210" t="s">
        <v>81</v>
      </c>
      <c r="AV134" s="13" t="s">
        <v>81</v>
      </c>
      <c r="AW134" s="13" t="s">
        <v>33</v>
      </c>
      <c r="AX134" s="13" t="s">
        <v>72</v>
      </c>
      <c r="AY134" s="210" t="s">
        <v>180</v>
      </c>
    </row>
    <row r="135" spans="2:51" s="13" customFormat="1" ht="11.25">
      <c r="B135" s="199"/>
      <c r="C135" s="200"/>
      <c r="D135" s="201" t="s">
        <v>192</v>
      </c>
      <c r="E135" s="202" t="s">
        <v>19</v>
      </c>
      <c r="F135" s="203" t="s">
        <v>1755</v>
      </c>
      <c r="G135" s="200"/>
      <c r="H135" s="204">
        <v>85.12</v>
      </c>
      <c r="I135" s="205"/>
      <c r="J135" s="200"/>
      <c r="K135" s="200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192</v>
      </c>
      <c r="AU135" s="210" t="s">
        <v>81</v>
      </c>
      <c r="AV135" s="13" t="s">
        <v>81</v>
      </c>
      <c r="AW135" s="13" t="s">
        <v>33</v>
      </c>
      <c r="AX135" s="13" t="s">
        <v>72</v>
      </c>
      <c r="AY135" s="210" t="s">
        <v>180</v>
      </c>
    </row>
    <row r="136" spans="2:51" s="13" customFormat="1" ht="11.25">
      <c r="B136" s="199"/>
      <c r="C136" s="200"/>
      <c r="D136" s="201" t="s">
        <v>192</v>
      </c>
      <c r="E136" s="202" t="s">
        <v>19</v>
      </c>
      <c r="F136" s="203" t="s">
        <v>1756</v>
      </c>
      <c r="G136" s="200"/>
      <c r="H136" s="204">
        <v>21.6</v>
      </c>
      <c r="I136" s="205"/>
      <c r="J136" s="200"/>
      <c r="K136" s="200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192</v>
      </c>
      <c r="AU136" s="210" t="s">
        <v>81</v>
      </c>
      <c r="AV136" s="13" t="s">
        <v>81</v>
      </c>
      <c r="AW136" s="13" t="s">
        <v>33</v>
      </c>
      <c r="AX136" s="13" t="s">
        <v>72</v>
      </c>
      <c r="AY136" s="210" t="s">
        <v>180</v>
      </c>
    </row>
    <row r="137" spans="2:51" s="14" customFormat="1" ht="11.25">
      <c r="B137" s="211"/>
      <c r="C137" s="212"/>
      <c r="D137" s="201" t="s">
        <v>192</v>
      </c>
      <c r="E137" s="213" t="s">
        <v>19</v>
      </c>
      <c r="F137" s="214" t="s">
        <v>211</v>
      </c>
      <c r="G137" s="212"/>
      <c r="H137" s="215">
        <v>1316.29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192</v>
      </c>
      <c r="AU137" s="221" t="s">
        <v>81</v>
      </c>
      <c r="AV137" s="14" t="s">
        <v>188</v>
      </c>
      <c r="AW137" s="14" t="s">
        <v>33</v>
      </c>
      <c r="AX137" s="14" t="s">
        <v>79</v>
      </c>
      <c r="AY137" s="221" t="s">
        <v>180</v>
      </c>
    </row>
    <row r="138" spans="1:65" s="2" customFormat="1" ht="33" customHeight="1">
      <c r="A138" s="37"/>
      <c r="B138" s="38"/>
      <c r="C138" s="181" t="s">
        <v>81</v>
      </c>
      <c r="D138" s="181" t="s">
        <v>183</v>
      </c>
      <c r="E138" s="182" t="s">
        <v>1757</v>
      </c>
      <c r="F138" s="183" t="s">
        <v>1758</v>
      </c>
      <c r="G138" s="184" t="s">
        <v>1250</v>
      </c>
      <c r="H138" s="185">
        <v>1</v>
      </c>
      <c r="I138" s="186"/>
      <c r="J138" s="187">
        <f>ROUND(I138*H138,2)</f>
        <v>0</v>
      </c>
      <c r="K138" s="183" t="s">
        <v>19</v>
      </c>
      <c r="L138" s="42"/>
      <c r="M138" s="188" t="s">
        <v>19</v>
      </c>
      <c r="N138" s="189" t="s">
        <v>43</v>
      </c>
      <c r="O138" s="67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188</v>
      </c>
      <c r="AT138" s="192" t="s">
        <v>183</v>
      </c>
      <c r="AU138" s="192" t="s">
        <v>81</v>
      </c>
      <c r="AY138" s="20" t="s">
        <v>180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20" t="s">
        <v>79</v>
      </c>
      <c r="BK138" s="193">
        <f>ROUND(I138*H138,2)</f>
        <v>0</v>
      </c>
      <c r="BL138" s="20" t="s">
        <v>188</v>
      </c>
      <c r="BM138" s="192" t="s">
        <v>1759</v>
      </c>
    </row>
    <row r="139" spans="2:63" s="12" customFormat="1" ht="22.9" customHeight="1">
      <c r="B139" s="165"/>
      <c r="C139" s="166"/>
      <c r="D139" s="167" t="s">
        <v>71</v>
      </c>
      <c r="E139" s="179" t="s">
        <v>242</v>
      </c>
      <c r="F139" s="179" t="s">
        <v>243</v>
      </c>
      <c r="G139" s="166"/>
      <c r="H139" s="166"/>
      <c r="I139" s="169"/>
      <c r="J139" s="180">
        <f>BK139</f>
        <v>0</v>
      </c>
      <c r="K139" s="166"/>
      <c r="L139" s="171"/>
      <c r="M139" s="172"/>
      <c r="N139" s="173"/>
      <c r="O139" s="173"/>
      <c r="P139" s="174">
        <f>SUM(P140:P198)</f>
        <v>0</v>
      </c>
      <c r="Q139" s="173"/>
      <c r="R139" s="174">
        <f>SUM(R140:R198)</f>
        <v>0.22755862</v>
      </c>
      <c r="S139" s="173"/>
      <c r="T139" s="175">
        <f>SUM(T140:T198)</f>
        <v>0.11977600000000001</v>
      </c>
      <c r="AR139" s="176" t="s">
        <v>79</v>
      </c>
      <c r="AT139" s="177" t="s">
        <v>71</v>
      </c>
      <c r="AU139" s="177" t="s">
        <v>79</v>
      </c>
      <c r="AY139" s="176" t="s">
        <v>180</v>
      </c>
      <c r="BK139" s="178">
        <f>SUM(BK140:BK198)</f>
        <v>0</v>
      </c>
    </row>
    <row r="140" spans="1:65" s="2" customFormat="1" ht="24.2" customHeight="1">
      <c r="A140" s="37"/>
      <c r="B140" s="38"/>
      <c r="C140" s="181" t="s">
        <v>92</v>
      </c>
      <c r="D140" s="181" t="s">
        <v>183</v>
      </c>
      <c r="E140" s="182" t="s">
        <v>245</v>
      </c>
      <c r="F140" s="183" t="s">
        <v>246</v>
      </c>
      <c r="G140" s="184" t="s">
        <v>186</v>
      </c>
      <c r="H140" s="185">
        <v>1251.49</v>
      </c>
      <c r="I140" s="186"/>
      <c r="J140" s="187">
        <f>ROUND(I140*H140,2)</f>
        <v>0</v>
      </c>
      <c r="K140" s="183" t="s">
        <v>187</v>
      </c>
      <c r="L140" s="42"/>
      <c r="M140" s="188" t="s">
        <v>19</v>
      </c>
      <c r="N140" s="189" t="s">
        <v>43</v>
      </c>
      <c r="O140" s="67"/>
      <c r="P140" s="190">
        <f>O140*H140</f>
        <v>0</v>
      </c>
      <c r="Q140" s="190">
        <v>0.00013</v>
      </c>
      <c r="R140" s="190">
        <f>Q140*H140</f>
        <v>0.1626937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290</v>
      </c>
      <c r="AT140" s="192" t="s">
        <v>183</v>
      </c>
      <c r="AU140" s="192" t="s">
        <v>81</v>
      </c>
      <c r="AY140" s="20" t="s">
        <v>180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20" t="s">
        <v>79</v>
      </c>
      <c r="BK140" s="193">
        <f>ROUND(I140*H140,2)</f>
        <v>0</v>
      </c>
      <c r="BL140" s="20" t="s">
        <v>290</v>
      </c>
      <c r="BM140" s="192" t="s">
        <v>1760</v>
      </c>
    </row>
    <row r="141" spans="1:47" s="2" customFormat="1" ht="11.25">
      <c r="A141" s="37"/>
      <c r="B141" s="38"/>
      <c r="C141" s="39"/>
      <c r="D141" s="194" t="s">
        <v>190</v>
      </c>
      <c r="E141" s="39"/>
      <c r="F141" s="195" t="s">
        <v>248</v>
      </c>
      <c r="G141" s="39"/>
      <c r="H141" s="39"/>
      <c r="I141" s="196"/>
      <c r="J141" s="39"/>
      <c r="K141" s="39"/>
      <c r="L141" s="42"/>
      <c r="M141" s="197"/>
      <c r="N141" s="198"/>
      <c r="O141" s="67"/>
      <c r="P141" s="67"/>
      <c r="Q141" s="67"/>
      <c r="R141" s="67"/>
      <c r="S141" s="67"/>
      <c r="T141" s="68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20" t="s">
        <v>190</v>
      </c>
      <c r="AU141" s="20" t="s">
        <v>81</v>
      </c>
    </row>
    <row r="142" spans="2:51" s="15" customFormat="1" ht="11.25">
      <c r="B142" s="222"/>
      <c r="C142" s="223"/>
      <c r="D142" s="201" t="s">
        <v>192</v>
      </c>
      <c r="E142" s="224" t="s">
        <v>19</v>
      </c>
      <c r="F142" s="225" t="s">
        <v>1720</v>
      </c>
      <c r="G142" s="223"/>
      <c r="H142" s="224" t="s">
        <v>19</v>
      </c>
      <c r="I142" s="226"/>
      <c r="J142" s="223"/>
      <c r="K142" s="223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192</v>
      </c>
      <c r="AU142" s="231" t="s">
        <v>81</v>
      </c>
      <c r="AV142" s="15" t="s">
        <v>79</v>
      </c>
      <c r="AW142" s="15" t="s">
        <v>33</v>
      </c>
      <c r="AX142" s="15" t="s">
        <v>72</v>
      </c>
      <c r="AY142" s="231" t="s">
        <v>180</v>
      </c>
    </row>
    <row r="143" spans="2:51" s="13" customFormat="1" ht="11.25">
      <c r="B143" s="199"/>
      <c r="C143" s="200"/>
      <c r="D143" s="201" t="s">
        <v>192</v>
      </c>
      <c r="E143" s="202" t="s">
        <v>19</v>
      </c>
      <c r="F143" s="203" t="s">
        <v>1721</v>
      </c>
      <c r="G143" s="200"/>
      <c r="H143" s="204">
        <v>7.6</v>
      </c>
      <c r="I143" s="205"/>
      <c r="J143" s="200"/>
      <c r="K143" s="200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192</v>
      </c>
      <c r="AU143" s="210" t="s">
        <v>81</v>
      </c>
      <c r="AV143" s="13" t="s">
        <v>81</v>
      </c>
      <c r="AW143" s="13" t="s">
        <v>33</v>
      </c>
      <c r="AX143" s="13" t="s">
        <v>72</v>
      </c>
      <c r="AY143" s="210" t="s">
        <v>180</v>
      </c>
    </row>
    <row r="144" spans="2:51" s="13" customFormat="1" ht="11.25">
      <c r="B144" s="199"/>
      <c r="C144" s="200"/>
      <c r="D144" s="201" t="s">
        <v>192</v>
      </c>
      <c r="E144" s="202" t="s">
        <v>19</v>
      </c>
      <c r="F144" s="203" t="s">
        <v>1722</v>
      </c>
      <c r="G144" s="200"/>
      <c r="H144" s="204">
        <v>61.94</v>
      </c>
      <c r="I144" s="205"/>
      <c r="J144" s="200"/>
      <c r="K144" s="200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192</v>
      </c>
      <c r="AU144" s="210" t="s">
        <v>81</v>
      </c>
      <c r="AV144" s="13" t="s">
        <v>81</v>
      </c>
      <c r="AW144" s="13" t="s">
        <v>33</v>
      </c>
      <c r="AX144" s="13" t="s">
        <v>72</v>
      </c>
      <c r="AY144" s="210" t="s">
        <v>180</v>
      </c>
    </row>
    <row r="145" spans="2:51" s="13" customFormat="1" ht="11.25">
      <c r="B145" s="199"/>
      <c r="C145" s="200"/>
      <c r="D145" s="201" t="s">
        <v>192</v>
      </c>
      <c r="E145" s="202" t="s">
        <v>19</v>
      </c>
      <c r="F145" s="203" t="s">
        <v>1723</v>
      </c>
      <c r="G145" s="200"/>
      <c r="H145" s="204">
        <v>20.36</v>
      </c>
      <c r="I145" s="205"/>
      <c r="J145" s="200"/>
      <c r="K145" s="200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192</v>
      </c>
      <c r="AU145" s="210" t="s">
        <v>81</v>
      </c>
      <c r="AV145" s="13" t="s">
        <v>81</v>
      </c>
      <c r="AW145" s="13" t="s">
        <v>33</v>
      </c>
      <c r="AX145" s="13" t="s">
        <v>72</v>
      </c>
      <c r="AY145" s="210" t="s">
        <v>180</v>
      </c>
    </row>
    <row r="146" spans="2:51" s="13" customFormat="1" ht="11.25">
      <c r="B146" s="199"/>
      <c r="C146" s="200"/>
      <c r="D146" s="201" t="s">
        <v>192</v>
      </c>
      <c r="E146" s="202" t="s">
        <v>19</v>
      </c>
      <c r="F146" s="203" t="s">
        <v>1724</v>
      </c>
      <c r="G146" s="200"/>
      <c r="H146" s="204">
        <v>6.96</v>
      </c>
      <c r="I146" s="205"/>
      <c r="J146" s="200"/>
      <c r="K146" s="200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192</v>
      </c>
      <c r="AU146" s="210" t="s">
        <v>81</v>
      </c>
      <c r="AV146" s="13" t="s">
        <v>81</v>
      </c>
      <c r="AW146" s="13" t="s">
        <v>33</v>
      </c>
      <c r="AX146" s="13" t="s">
        <v>72</v>
      </c>
      <c r="AY146" s="210" t="s">
        <v>180</v>
      </c>
    </row>
    <row r="147" spans="2:51" s="15" customFormat="1" ht="11.25">
      <c r="B147" s="222"/>
      <c r="C147" s="223"/>
      <c r="D147" s="201" t="s">
        <v>192</v>
      </c>
      <c r="E147" s="224" t="s">
        <v>19</v>
      </c>
      <c r="F147" s="225" t="s">
        <v>1726</v>
      </c>
      <c r="G147" s="223"/>
      <c r="H147" s="224" t="s">
        <v>19</v>
      </c>
      <c r="I147" s="226"/>
      <c r="J147" s="223"/>
      <c r="K147" s="223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192</v>
      </c>
      <c r="AU147" s="231" t="s">
        <v>81</v>
      </c>
      <c r="AV147" s="15" t="s">
        <v>79</v>
      </c>
      <c r="AW147" s="15" t="s">
        <v>33</v>
      </c>
      <c r="AX147" s="15" t="s">
        <v>72</v>
      </c>
      <c r="AY147" s="231" t="s">
        <v>180</v>
      </c>
    </row>
    <row r="148" spans="2:51" s="13" customFormat="1" ht="11.25">
      <c r="B148" s="199"/>
      <c r="C148" s="200"/>
      <c r="D148" s="201" t="s">
        <v>192</v>
      </c>
      <c r="E148" s="202" t="s">
        <v>19</v>
      </c>
      <c r="F148" s="203" t="s">
        <v>1727</v>
      </c>
      <c r="G148" s="200"/>
      <c r="H148" s="204">
        <v>24.16</v>
      </c>
      <c r="I148" s="205"/>
      <c r="J148" s="200"/>
      <c r="K148" s="200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192</v>
      </c>
      <c r="AU148" s="210" t="s">
        <v>81</v>
      </c>
      <c r="AV148" s="13" t="s">
        <v>81</v>
      </c>
      <c r="AW148" s="13" t="s">
        <v>33</v>
      </c>
      <c r="AX148" s="13" t="s">
        <v>72</v>
      </c>
      <c r="AY148" s="210" t="s">
        <v>180</v>
      </c>
    </row>
    <row r="149" spans="2:51" s="13" customFormat="1" ht="11.25">
      <c r="B149" s="199"/>
      <c r="C149" s="200"/>
      <c r="D149" s="201" t="s">
        <v>192</v>
      </c>
      <c r="E149" s="202" t="s">
        <v>19</v>
      </c>
      <c r="F149" s="203" t="s">
        <v>1728</v>
      </c>
      <c r="G149" s="200"/>
      <c r="H149" s="204">
        <v>14.65</v>
      </c>
      <c r="I149" s="205"/>
      <c r="J149" s="200"/>
      <c r="K149" s="200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192</v>
      </c>
      <c r="AU149" s="210" t="s">
        <v>81</v>
      </c>
      <c r="AV149" s="13" t="s">
        <v>81</v>
      </c>
      <c r="AW149" s="13" t="s">
        <v>33</v>
      </c>
      <c r="AX149" s="13" t="s">
        <v>72</v>
      </c>
      <c r="AY149" s="210" t="s">
        <v>180</v>
      </c>
    </row>
    <row r="150" spans="2:51" s="13" customFormat="1" ht="11.25">
      <c r="B150" s="199"/>
      <c r="C150" s="200"/>
      <c r="D150" s="201" t="s">
        <v>192</v>
      </c>
      <c r="E150" s="202" t="s">
        <v>19</v>
      </c>
      <c r="F150" s="203" t="s">
        <v>1729</v>
      </c>
      <c r="G150" s="200"/>
      <c r="H150" s="204">
        <v>3.91</v>
      </c>
      <c r="I150" s="205"/>
      <c r="J150" s="200"/>
      <c r="K150" s="200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192</v>
      </c>
      <c r="AU150" s="210" t="s">
        <v>81</v>
      </c>
      <c r="AV150" s="13" t="s">
        <v>81</v>
      </c>
      <c r="AW150" s="13" t="s">
        <v>33</v>
      </c>
      <c r="AX150" s="13" t="s">
        <v>72</v>
      </c>
      <c r="AY150" s="210" t="s">
        <v>180</v>
      </c>
    </row>
    <row r="151" spans="2:51" s="13" customFormat="1" ht="11.25">
      <c r="B151" s="199"/>
      <c r="C151" s="200"/>
      <c r="D151" s="201" t="s">
        <v>192</v>
      </c>
      <c r="E151" s="202" t="s">
        <v>19</v>
      </c>
      <c r="F151" s="203" t="s">
        <v>1730</v>
      </c>
      <c r="G151" s="200"/>
      <c r="H151" s="204">
        <v>3.51</v>
      </c>
      <c r="I151" s="205"/>
      <c r="J151" s="200"/>
      <c r="K151" s="200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192</v>
      </c>
      <c r="AU151" s="210" t="s">
        <v>81</v>
      </c>
      <c r="AV151" s="13" t="s">
        <v>81</v>
      </c>
      <c r="AW151" s="13" t="s">
        <v>33</v>
      </c>
      <c r="AX151" s="13" t="s">
        <v>72</v>
      </c>
      <c r="AY151" s="210" t="s">
        <v>180</v>
      </c>
    </row>
    <row r="152" spans="2:51" s="13" customFormat="1" ht="11.25">
      <c r="B152" s="199"/>
      <c r="C152" s="200"/>
      <c r="D152" s="201" t="s">
        <v>192</v>
      </c>
      <c r="E152" s="202" t="s">
        <v>19</v>
      </c>
      <c r="F152" s="203" t="s">
        <v>1731</v>
      </c>
      <c r="G152" s="200"/>
      <c r="H152" s="204">
        <v>18.41</v>
      </c>
      <c r="I152" s="205"/>
      <c r="J152" s="200"/>
      <c r="K152" s="200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192</v>
      </c>
      <c r="AU152" s="210" t="s">
        <v>81</v>
      </c>
      <c r="AV152" s="13" t="s">
        <v>81</v>
      </c>
      <c r="AW152" s="13" t="s">
        <v>33</v>
      </c>
      <c r="AX152" s="13" t="s">
        <v>72</v>
      </c>
      <c r="AY152" s="210" t="s">
        <v>180</v>
      </c>
    </row>
    <row r="153" spans="2:51" s="13" customFormat="1" ht="11.25">
      <c r="B153" s="199"/>
      <c r="C153" s="200"/>
      <c r="D153" s="201" t="s">
        <v>192</v>
      </c>
      <c r="E153" s="202" t="s">
        <v>19</v>
      </c>
      <c r="F153" s="203" t="s">
        <v>1732</v>
      </c>
      <c r="G153" s="200"/>
      <c r="H153" s="204">
        <v>3.48</v>
      </c>
      <c r="I153" s="205"/>
      <c r="J153" s="200"/>
      <c r="K153" s="200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192</v>
      </c>
      <c r="AU153" s="210" t="s">
        <v>81</v>
      </c>
      <c r="AV153" s="13" t="s">
        <v>81</v>
      </c>
      <c r="AW153" s="13" t="s">
        <v>33</v>
      </c>
      <c r="AX153" s="13" t="s">
        <v>72</v>
      </c>
      <c r="AY153" s="210" t="s">
        <v>180</v>
      </c>
    </row>
    <row r="154" spans="2:51" s="13" customFormat="1" ht="11.25">
      <c r="B154" s="199"/>
      <c r="C154" s="200"/>
      <c r="D154" s="201" t="s">
        <v>192</v>
      </c>
      <c r="E154" s="202" t="s">
        <v>19</v>
      </c>
      <c r="F154" s="203" t="s">
        <v>1733</v>
      </c>
      <c r="G154" s="200"/>
      <c r="H154" s="204">
        <v>59.04</v>
      </c>
      <c r="I154" s="205"/>
      <c r="J154" s="200"/>
      <c r="K154" s="200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192</v>
      </c>
      <c r="AU154" s="210" t="s">
        <v>81</v>
      </c>
      <c r="AV154" s="13" t="s">
        <v>81</v>
      </c>
      <c r="AW154" s="13" t="s">
        <v>33</v>
      </c>
      <c r="AX154" s="13" t="s">
        <v>72</v>
      </c>
      <c r="AY154" s="210" t="s">
        <v>180</v>
      </c>
    </row>
    <row r="155" spans="2:51" s="13" customFormat="1" ht="11.25">
      <c r="B155" s="199"/>
      <c r="C155" s="200"/>
      <c r="D155" s="201" t="s">
        <v>192</v>
      </c>
      <c r="E155" s="202" t="s">
        <v>19</v>
      </c>
      <c r="F155" s="203" t="s">
        <v>1734</v>
      </c>
      <c r="G155" s="200"/>
      <c r="H155" s="204">
        <v>6.4</v>
      </c>
      <c r="I155" s="205"/>
      <c r="J155" s="200"/>
      <c r="K155" s="200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192</v>
      </c>
      <c r="AU155" s="210" t="s">
        <v>81</v>
      </c>
      <c r="AV155" s="13" t="s">
        <v>81</v>
      </c>
      <c r="AW155" s="13" t="s">
        <v>33</v>
      </c>
      <c r="AX155" s="13" t="s">
        <v>72</v>
      </c>
      <c r="AY155" s="210" t="s">
        <v>180</v>
      </c>
    </row>
    <row r="156" spans="2:51" s="13" customFormat="1" ht="11.25">
      <c r="B156" s="199"/>
      <c r="C156" s="200"/>
      <c r="D156" s="201" t="s">
        <v>192</v>
      </c>
      <c r="E156" s="202" t="s">
        <v>19</v>
      </c>
      <c r="F156" s="203" t="s">
        <v>1735</v>
      </c>
      <c r="G156" s="200"/>
      <c r="H156" s="204">
        <v>70.41</v>
      </c>
      <c r="I156" s="205"/>
      <c r="J156" s="200"/>
      <c r="K156" s="200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192</v>
      </c>
      <c r="AU156" s="210" t="s">
        <v>81</v>
      </c>
      <c r="AV156" s="13" t="s">
        <v>81</v>
      </c>
      <c r="AW156" s="13" t="s">
        <v>33</v>
      </c>
      <c r="AX156" s="13" t="s">
        <v>72</v>
      </c>
      <c r="AY156" s="210" t="s">
        <v>180</v>
      </c>
    </row>
    <row r="157" spans="2:51" s="13" customFormat="1" ht="11.25">
      <c r="B157" s="199"/>
      <c r="C157" s="200"/>
      <c r="D157" s="201" t="s">
        <v>192</v>
      </c>
      <c r="E157" s="202" t="s">
        <v>19</v>
      </c>
      <c r="F157" s="203" t="s">
        <v>1736</v>
      </c>
      <c r="G157" s="200"/>
      <c r="H157" s="204">
        <v>69.1</v>
      </c>
      <c r="I157" s="205"/>
      <c r="J157" s="200"/>
      <c r="K157" s="200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192</v>
      </c>
      <c r="AU157" s="210" t="s">
        <v>81</v>
      </c>
      <c r="AV157" s="13" t="s">
        <v>81</v>
      </c>
      <c r="AW157" s="13" t="s">
        <v>33</v>
      </c>
      <c r="AX157" s="13" t="s">
        <v>72</v>
      </c>
      <c r="AY157" s="210" t="s">
        <v>180</v>
      </c>
    </row>
    <row r="158" spans="2:51" s="13" customFormat="1" ht="11.25">
      <c r="B158" s="199"/>
      <c r="C158" s="200"/>
      <c r="D158" s="201" t="s">
        <v>192</v>
      </c>
      <c r="E158" s="202" t="s">
        <v>19</v>
      </c>
      <c r="F158" s="203" t="s">
        <v>1737</v>
      </c>
      <c r="G158" s="200"/>
      <c r="H158" s="204">
        <v>68.12</v>
      </c>
      <c r="I158" s="205"/>
      <c r="J158" s="200"/>
      <c r="K158" s="200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192</v>
      </c>
      <c r="AU158" s="210" t="s">
        <v>81</v>
      </c>
      <c r="AV158" s="13" t="s">
        <v>81</v>
      </c>
      <c r="AW158" s="13" t="s">
        <v>33</v>
      </c>
      <c r="AX158" s="13" t="s">
        <v>72</v>
      </c>
      <c r="AY158" s="210" t="s">
        <v>180</v>
      </c>
    </row>
    <row r="159" spans="2:51" s="13" customFormat="1" ht="11.25">
      <c r="B159" s="199"/>
      <c r="C159" s="200"/>
      <c r="D159" s="201" t="s">
        <v>192</v>
      </c>
      <c r="E159" s="202" t="s">
        <v>19</v>
      </c>
      <c r="F159" s="203" t="s">
        <v>1738</v>
      </c>
      <c r="G159" s="200"/>
      <c r="H159" s="204">
        <v>72.19</v>
      </c>
      <c r="I159" s="205"/>
      <c r="J159" s="200"/>
      <c r="K159" s="200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192</v>
      </c>
      <c r="AU159" s="210" t="s">
        <v>81</v>
      </c>
      <c r="AV159" s="13" t="s">
        <v>81</v>
      </c>
      <c r="AW159" s="13" t="s">
        <v>33</v>
      </c>
      <c r="AX159" s="13" t="s">
        <v>72</v>
      </c>
      <c r="AY159" s="210" t="s">
        <v>180</v>
      </c>
    </row>
    <row r="160" spans="2:51" s="13" customFormat="1" ht="11.25">
      <c r="B160" s="199"/>
      <c r="C160" s="200"/>
      <c r="D160" s="201" t="s">
        <v>192</v>
      </c>
      <c r="E160" s="202" t="s">
        <v>19</v>
      </c>
      <c r="F160" s="203" t="s">
        <v>1739</v>
      </c>
      <c r="G160" s="200"/>
      <c r="H160" s="204">
        <v>163.89</v>
      </c>
      <c r="I160" s="205"/>
      <c r="J160" s="200"/>
      <c r="K160" s="200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192</v>
      </c>
      <c r="AU160" s="210" t="s">
        <v>81</v>
      </c>
      <c r="AV160" s="13" t="s">
        <v>81</v>
      </c>
      <c r="AW160" s="13" t="s">
        <v>33</v>
      </c>
      <c r="AX160" s="13" t="s">
        <v>72</v>
      </c>
      <c r="AY160" s="210" t="s">
        <v>180</v>
      </c>
    </row>
    <row r="161" spans="2:51" s="15" customFormat="1" ht="11.25">
      <c r="B161" s="222"/>
      <c r="C161" s="223"/>
      <c r="D161" s="201" t="s">
        <v>192</v>
      </c>
      <c r="E161" s="224" t="s">
        <v>19</v>
      </c>
      <c r="F161" s="225" t="s">
        <v>1741</v>
      </c>
      <c r="G161" s="223"/>
      <c r="H161" s="224" t="s">
        <v>19</v>
      </c>
      <c r="I161" s="226"/>
      <c r="J161" s="223"/>
      <c r="K161" s="223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192</v>
      </c>
      <c r="AU161" s="231" t="s">
        <v>81</v>
      </c>
      <c r="AV161" s="15" t="s">
        <v>79</v>
      </c>
      <c r="AW161" s="15" t="s">
        <v>33</v>
      </c>
      <c r="AX161" s="15" t="s">
        <v>72</v>
      </c>
      <c r="AY161" s="231" t="s">
        <v>180</v>
      </c>
    </row>
    <row r="162" spans="2:51" s="13" customFormat="1" ht="11.25">
      <c r="B162" s="199"/>
      <c r="C162" s="200"/>
      <c r="D162" s="201" t="s">
        <v>192</v>
      </c>
      <c r="E162" s="202" t="s">
        <v>19</v>
      </c>
      <c r="F162" s="203" t="s">
        <v>1742</v>
      </c>
      <c r="G162" s="200"/>
      <c r="H162" s="204">
        <v>32.26</v>
      </c>
      <c r="I162" s="205"/>
      <c r="J162" s="200"/>
      <c r="K162" s="200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192</v>
      </c>
      <c r="AU162" s="210" t="s">
        <v>81</v>
      </c>
      <c r="AV162" s="13" t="s">
        <v>81</v>
      </c>
      <c r="AW162" s="13" t="s">
        <v>33</v>
      </c>
      <c r="AX162" s="13" t="s">
        <v>72</v>
      </c>
      <c r="AY162" s="210" t="s">
        <v>180</v>
      </c>
    </row>
    <row r="163" spans="2:51" s="13" customFormat="1" ht="11.25">
      <c r="B163" s="199"/>
      <c r="C163" s="200"/>
      <c r="D163" s="201" t="s">
        <v>192</v>
      </c>
      <c r="E163" s="202" t="s">
        <v>19</v>
      </c>
      <c r="F163" s="203" t="s">
        <v>1743</v>
      </c>
      <c r="G163" s="200"/>
      <c r="H163" s="204">
        <v>15.49</v>
      </c>
      <c r="I163" s="205"/>
      <c r="J163" s="200"/>
      <c r="K163" s="200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192</v>
      </c>
      <c r="AU163" s="210" t="s">
        <v>81</v>
      </c>
      <c r="AV163" s="13" t="s">
        <v>81</v>
      </c>
      <c r="AW163" s="13" t="s">
        <v>33</v>
      </c>
      <c r="AX163" s="13" t="s">
        <v>72</v>
      </c>
      <c r="AY163" s="210" t="s">
        <v>180</v>
      </c>
    </row>
    <row r="164" spans="2:51" s="13" customFormat="1" ht="11.25">
      <c r="B164" s="199"/>
      <c r="C164" s="200"/>
      <c r="D164" s="201" t="s">
        <v>192</v>
      </c>
      <c r="E164" s="202" t="s">
        <v>19</v>
      </c>
      <c r="F164" s="203" t="s">
        <v>1744</v>
      </c>
      <c r="G164" s="200"/>
      <c r="H164" s="204">
        <v>13.99</v>
      </c>
      <c r="I164" s="205"/>
      <c r="J164" s="200"/>
      <c r="K164" s="200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192</v>
      </c>
      <c r="AU164" s="210" t="s">
        <v>81</v>
      </c>
      <c r="AV164" s="13" t="s">
        <v>81</v>
      </c>
      <c r="AW164" s="13" t="s">
        <v>33</v>
      </c>
      <c r="AX164" s="13" t="s">
        <v>72</v>
      </c>
      <c r="AY164" s="210" t="s">
        <v>180</v>
      </c>
    </row>
    <row r="165" spans="2:51" s="13" customFormat="1" ht="11.25">
      <c r="B165" s="199"/>
      <c r="C165" s="200"/>
      <c r="D165" s="201" t="s">
        <v>192</v>
      </c>
      <c r="E165" s="202" t="s">
        <v>19</v>
      </c>
      <c r="F165" s="203" t="s">
        <v>1745</v>
      </c>
      <c r="G165" s="200"/>
      <c r="H165" s="204">
        <v>24.69</v>
      </c>
      <c r="I165" s="205"/>
      <c r="J165" s="200"/>
      <c r="K165" s="200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192</v>
      </c>
      <c r="AU165" s="210" t="s">
        <v>81</v>
      </c>
      <c r="AV165" s="13" t="s">
        <v>81</v>
      </c>
      <c r="AW165" s="13" t="s">
        <v>33</v>
      </c>
      <c r="AX165" s="13" t="s">
        <v>72</v>
      </c>
      <c r="AY165" s="210" t="s">
        <v>180</v>
      </c>
    </row>
    <row r="166" spans="2:51" s="13" customFormat="1" ht="11.25">
      <c r="B166" s="199"/>
      <c r="C166" s="200"/>
      <c r="D166" s="201" t="s">
        <v>192</v>
      </c>
      <c r="E166" s="202" t="s">
        <v>19</v>
      </c>
      <c r="F166" s="203" t="s">
        <v>1746</v>
      </c>
      <c r="G166" s="200"/>
      <c r="H166" s="204">
        <v>2.3</v>
      </c>
      <c r="I166" s="205"/>
      <c r="J166" s="200"/>
      <c r="K166" s="200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192</v>
      </c>
      <c r="AU166" s="210" t="s">
        <v>81</v>
      </c>
      <c r="AV166" s="13" t="s">
        <v>81</v>
      </c>
      <c r="AW166" s="13" t="s">
        <v>33</v>
      </c>
      <c r="AX166" s="13" t="s">
        <v>72</v>
      </c>
      <c r="AY166" s="210" t="s">
        <v>180</v>
      </c>
    </row>
    <row r="167" spans="2:51" s="13" customFormat="1" ht="11.25">
      <c r="B167" s="199"/>
      <c r="C167" s="200"/>
      <c r="D167" s="201" t="s">
        <v>192</v>
      </c>
      <c r="E167" s="202" t="s">
        <v>19</v>
      </c>
      <c r="F167" s="203" t="s">
        <v>1747</v>
      </c>
      <c r="G167" s="200"/>
      <c r="H167" s="204">
        <v>2.47</v>
      </c>
      <c r="I167" s="205"/>
      <c r="J167" s="200"/>
      <c r="K167" s="200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192</v>
      </c>
      <c r="AU167" s="210" t="s">
        <v>81</v>
      </c>
      <c r="AV167" s="13" t="s">
        <v>81</v>
      </c>
      <c r="AW167" s="13" t="s">
        <v>33</v>
      </c>
      <c r="AX167" s="13" t="s">
        <v>72</v>
      </c>
      <c r="AY167" s="210" t="s">
        <v>180</v>
      </c>
    </row>
    <row r="168" spans="2:51" s="13" customFormat="1" ht="11.25">
      <c r="B168" s="199"/>
      <c r="C168" s="200"/>
      <c r="D168" s="201" t="s">
        <v>192</v>
      </c>
      <c r="E168" s="202" t="s">
        <v>19</v>
      </c>
      <c r="F168" s="203" t="s">
        <v>1748</v>
      </c>
      <c r="G168" s="200"/>
      <c r="H168" s="204">
        <v>2.28</v>
      </c>
      <c r="I168" s="205"/>
      <c r="J168" s="200"/>
      <c r="K168" s="200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192</v>
      </c>
      <c r="AU168" s="210" t="s">
        <v>81</v>
      </c>
      <c r="AV168" s="13" t="s">
        <v>81</v>
      </c>
      <c r="AW168" s="13" t="s">
        <v>33</v>
      </c>
      <c r="AX168" s="13" t="s">
        <v>72</v>
      </c>
      <c r="AY168" s="210" t="s">
        <v>180</v>
      </c>
    </row>
    <row r="169" spans="2:51" s="13" customFormat="1" ht="11.25">
      <c r="B169" s="199"/>
      <c r="C169" s="200"/>
      <c r="D169" s="201" t="s">
        <v>192</v>
      </c>
      <c r="E169" s="202" t="s">
        <v>19</v>
      </c>
      <c r="F169" s="203" t="s">
        <v>1749</v>
      </c>
      <c r="G169" s="200"/>
      <c r="H169" s="204">
        <v>6.4</v>
      </c>
      <c r="I169" s="205"/>
      <c r="J169" s="200"/>
      <c r="K169" s="200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192</v>
      </c>
      <c r="AU169" s="210" t="s">
        <v>81</v>
      </c>
      <c r="AV169" s="13" t="s">
        <v>81</v>
      </c>
      <c r="AW169" s="13" t="s">
        <v>33</v>
      </c>
      <c r="AX169" s="13" t="s">
        <v>72</v>
      </c>
      <c r="AY169" s="210" t="s">
        <v>180</v>
      </c>
    </row>
    <row r="170" spans="2:51" s="13" customFormat="1" ht="11.25">
      <c r="B170" s="199"/>
      <c r="C170" s="200"/>
      <c r="D170" s="201" t="s">
        <v>192</v>
      </c>
      <c r="E170" s="202" t="s">
        <v>19</v>
      </c>
      <c r="F170" s="203" t="s">
        <v>1750</v>
      </c>
      <c r="G170" s="200"/>
      <c r="H170" s="204">
        <v>70.45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192</v>
      </c>
      <c r="AU170" s="210" t="s">
        <v>81</v>
      </c>
      <c r="AV170" s="13" t="s">
        <v>81</v>
      </c>
      <c r="AW170" s="13" t="s">
        <v>33</v>
      </c>
      <c r="AX170" s="13" t="s">
        <v>72</v>
      </c>
      <c r="AY170" s="210" t="s">
        <v>180</v>
      </c>
    </row>
    <row r="171" spans="2:51" s="13" customFormat="1" ht="11.25">
      <c r="B171" s="199"/>
      <c r="C171" s="200"/>
      <c r="D171" s="201" t="s">
        <v>192</v>
      </c>
      <c r="E171" s="202" t="s">
        <v>19</v>
      </c>
      <c r="F171" s="203" t="s">
        <v>1751</v>
      </c>
      <c r="G171" s="200"/>
      <c r="H171" s="204">
        <v>69.1</v>
      </c>
      <c r="I171" s="205"/>
      <c r="J171" s="200"/>
      <c r="K171" s="200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192</v>
      </c>
      <c r="AU171" s="210" t="s">
        <v>81</v>
      </c>
      <c r="AV171" s="13" t="s">
        <v>81</v>
      </c>
      <c r="AW171" s="13" t="s">
        <v>33</v>
      </c>
      <c r="AX171" s="13" t="s">
        <v>72</v>
      </c>
      <c r="AY171" s="210" t="s">
        <v>180</v>
      </c>
    </row>
    <row r="172" spans="2:51" s="13" customFormat="1" ht="11.25">
      <c r="B172" s="199"/>
      <c r="C172" s="200"/>
      <c r="D172" s="201" t="s">
        <v>192</v>
      </c>
      <c r="E172" s="202" t="s">
        <v>19</v>
      </c>
      <c r="F172" s="203" t="s">
        <v>1752</v>
      </c>
      <c r="G172" s="200"/>
      <c r="H172" s="204">
        <v>68.12</v>
      </c>
      <c r="I172" s="205"/>
      <c r="J172" s="200"/>
      <c r="K172" s="200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192</v>
      </c>
      <c r="AU172" s="210" t="s">
        <v>81</v>
      </c>
      <c r="AV172" s="13" t="s">
        <v>81</v>
      </c>
      <c r="AW172" s="13" t="s">
        <v>33</v>
      </c>
      <c r="AX172" s="13" t="s">
        <v>72</v>
      </c>
      <c r="AY172" s="210" t="s">
        <v>180</v>
      </c>
    </row>
    <row r="173" spans="2:51" s="13" customFormat="1" ht="11.25">
      <c r="B173" s="199"/>
      <c r="C173" s="200"/>
      <c r="D173" s="201" t="s">
        <v>192</v>
      </c>
      <c r="E173" s="202" t="s">
        <v>19</v>
      </c>
      <c r="F173" s="203" t="s">
        <v>1753</v>
      </c>
      <c r="G173" s="200"/>
      <c r="H173" s="204">
        <v>72.03</v>
      </c>
      <c r="I173" s="205"/>
      <c r="J173" s="200"/>
      <c r="K173" s="200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192</v>
      </c>
      <c r="AU173" s="210" t="s">
        <v>81</v>
      </c>
      <c r="AV173" s="13" t="s">
        <v>81</v>
      </c>
      <c r="AW173" s="13" t="s">
        <v>33</v>
      </c>
      <c r="AX173" s="13" t="s">
        <v>72</v>
      </c>
      <c r="AY173" s="210" t="s">
        <v>180</v>
      </c>
    </row>
    <row r="174" spans="2:51" s="13" customFormat="1" ht="11.25">
      <c r="B174" s="199"/>
      <c r="C174" s="200"/>
      <c r="D174" s="201" t="s">
        <v>192</v>
      </c>
      <c r="E174" s="202" t="s">
        <v>19</v>
      </c>
      <c r="F174" s="203" t="s">
        <v>1754</v>
      </c>
      <c r="G174" s="200"/>
      <c r="H174" s="204">
        <v>112.66</v>
      </c>
      <c r="I174" s="205"/>
      <c r="J174" s="200"/>
      <c r="K174" s="200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192</v>
      </c>
      <c r="AU174" s="210" t="s">
        <v>81</v>
      </c>
      <c r="AV174" s="13" t="s">
        <v>81</v>
      </c>
      <c r="AW174" s="13" t="s">
        <v>33</v>
      </c>
      <c r="AX174" s="13" t="s">
        <v>72</v>
      </c>
      <c r="AY174" s="210" t="s">
        <v>180</v>
      </c>
    </row>
    <row r="175" spans="2:51" s="13" customFormat="1" ht="11.25">
      <c r="B175" s="199"/>
      <c r="C175" s="200"/>
      <c r="D175" s="201" t="s">
        <v>192</v>
      </c>
      <c r="E175" s="202" t="s">
        <v>19</v>
      </c>
      <c r="F175" s="203" t="s">
        <v>1755</v>
      </c>
      <c r="G175" s="200"/>
      <c r="H175" s="204">
        <v>85.12</v>
      </c>
      <c r="I175" s="205"/>
      <c r="J175" s="200"/>
      <c r="K175" s="200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192</v>
      </c>
      <c r="AU175" s="210" t="s">
        <v>81</v>
      </c>
      <c r="AV175" s="13" t="s">
        <v>81</v>
      </c>
      <c r="AW175" s="13" t="s">
        <v>33</v>
      </c>
      <c r="AX175" s="13" t="s">
        <v>72</v>
      </c>
      <c r="AY175" s="210" t="s">
        <v>180</v>
      </c>
    </row>
    <row r="176" spans="2:51" s="14" customFormat="1" ht="11.25">
      <c r="B176" s="211"/>
      <c r="C176" s="212"/>
      <c r="D176" s="201" t="s">
        <v>192</v>
      </c>
      <c r="E176" s="213" t="s">
        <v>19</v>
      </c>
      <c r="F176" s="214" t="s">
        <v>211</v>
      </c>
      <c r="G176" s="212"/>
      <c r="H176" s="215">
        <v>1251.49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192</v>
      </c>
      <c r="AU176" s="221" t="s">
        <v>81</v>
      </c>
      <c r="AV176" s="14" t="s">
        <v>188</v>
      </c>
      <c r="AW176" s="14" t="s">
        <v>33</v>
      </c>
      <c r="AX176" s="14" t="s">
        <v>79</v>
      </c>
      <c r="AY176" s="221" t="s">
        <v>180</v>
      </c>
    </row>
    <row r="177" spans="1:65" s="2" customFormat="1" ht="24.2" customHeight="1">
      <c r="A177" s="37"/>
      <c r="B177" s="38"/>
      <c r="C177" s="181" t="s">
        <v>188</v>
      </c>
      <c r="D177" s="181" t="s">
        <v>183</v>
      </c>
      <c r="E177" s="182" t="s">
        <v>1761</v>
      </c>
      <c r="F177" s="183" t="s">
        <v>1762</v>
      </c>
      <c r="G177" s="184" t="s">
        <v>186</v>
      </c>
      <c r="H177" s="185">
        <v>43.2</v>
      </c>
      <c r="I177" s="186"/>
      <c r="J177" s="187">
        <f>ROUND(I177*H177,2)</f>
        <v>0</v>
      </c>
      <c r="K177" s="183" t="s">
        <v>187</v>
      </c>
      <c r="L177" s="42"/>
      <c r="M177" s="188" t="s">
        <v>19</v>
      </c>
      <c r="N177" s="189" t="s">
        <v>43</v>
      </c>
      <c r="O177" s="67"/>
      <c r="P177" s="190">
        <f>O177*H177</f>
        <v>0</v>
      </c>
      <c r="Q177" s="190">
        <v>0.00021</v>
      </c>
      <c r="R177" s="190">
        <f>Q177*H177</f>
        <v>0.009072</v>
      </c>
      <c r="S177" s="190">
        <v>0</v>
      </c>
      <c r="T177" s="19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2" t="s">
        <v>188</v>
      </c>
      <c r="AT177" s="192" t="s">
        <v>183</v>
      </c>
      <c r="AU177" s="192" t="s">
        <v>81</v>
      </c>
      <c r="AY177" s="20" t="s">
        <v>180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20" t="s">
        <v>79</v>
      </c>
      <c r="BK177" s="193">
        <f>ROUND(I177*H177,2)</f>
        <v>0</v>
      </c>
      <c r="BL177" s="20" t="s">
        <v>188</v>
      </c>
      <c r="BM177" s="192" t="s">
        <v>1763</v>
      </c>
    </row>
    <row r="178" spans="1:47" s="2" customFormat="1" ht="11.25">
      <c r="A178" s="37"/>
      <c r="B178" s="38"/>
      <c r="C178" s="39"/>
      <c r="D178" s="194" t="s">
        <v>190</v>
      </c>
      <c r="E178" s="39"/>
      <c r="F178" s="195" t="s">
        <v>1764</v>
      </c>
      <c r="G178" s="39"/>
      <c r="H178" s="39"/>
      <c r="I178" s="196"/>
      <c r="J178" s="39"/>
      <c r="K178" s="39"/>
      <c r="L178" s="42"/>
      <c r="M178" s="197"/>
      <c r="N178" s="198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20" t="s">
        <v>190</v>
      </c>
      <c r="AU178" s="20" t="s">
        <v>81</v>
      </c>
    </row>
    <row r="179" spans="2:51" s="15" customFormat="1" ht="11.25">
      <c r="B179" s="222"/>
      <c r="C179" s="223"/>
      <c r="D179" s="201" t="s">
        <v>192</v>
      </c>
      <c r="E179" s="224" t="s">
        <v>19</v>
      </c>
      <c r="F179" s="225" t="s">
        <v>1720</v>
      </c>
      <c r="G179" s="223"/>
      <c r="H179" s="224" t="s">
        <v>19</v>
      </c>
      <c r="I179" s="226"/>
      <c r="J179" s="223"/>
      <c r="K179" s="223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192</v>
      </c>
      <c r="AU179" s="231" t="s">
        <v>81</v>
      </c>
      <c r="AV179" s="15" t="s">
        <v>79</v>
      </c>
      <c r="AW179" s="15" t="s">
        <v>33</v>
      </c>
      <c r="AX179" s="15" t="s">
        <v>72</v>
      </c>
      <c r="AY179" s="231" t="s">
        <v>180</v>
      </c>
    </row>
    <row r="180" spans="2:51" s="13" customFormat="1" ht="11.25">
      <c r="B180" s="199"/>
      <c r="C180" s="200"/>
      <c r="D180" s="201" t="s">
        <v>192</v>
      </c>
      <c r="E180" s="202" t="s">
        <v>19</v>
      </c>
      <c r="F180" s="203" t="s">
        <v>1765</v>
      </c>
      <c r="G180" s="200"/>
      <c r="H180" s="204">
        <v>14.4</v>
      </c>
      <c r="I180" s="205"/>
      <c r="J180" s="200"/>
      <c r="K180" s="200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192</v>
      </c>
      <c r="AU180" s="210" t="s">
        <v>81</v>
      </c>
      <c r="AV180" s="13" t="s">
        <v>81</v>
      </c>
      <c r="AW180" s="13" t="s">
        <v>33</v>
      </c>
      <c r="AX180" s="13" t="s">
        <v>72</v>
      </c>
      <c r="AY180" s="210" t="s">
        <v>180</v>
      </c>
    </row>
    <row r="181" spans="2:51" s="15" customFormat="1" ht="11.25">
      <c r="B181" s="222"/>
      <c r="C181" s="223"/>
      <c r="D181" s="201" t="s">
        <v>192</v>
      </c>
      <c r="E181" s="224" t="s">
        <v>19</v>
      </c>
      <c r="F181" s="225" t="s">
        <v>1726</v>
      </c>
      <c r="G181" s="223"/>
      <c r="H181" s="224" t="s">
        <v>19</v>
      </c>
      <c r="I181" s="226"/>
      <c r="J181" s="223"/>
      <c r="K181" s="223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192</v>
      </c>
      <c r="AU181" s="231" t="s">
        <v>81</v>
      </c>
      <c r="AV181" s="15" t="s">
        <v>79</v>
      </c>
      <c r="AW181" s="15" t="s">
        <v>33</v>
      </c>
      <c r="AX181" s="15" t="s">
        <v>72</v>
      </c>
      <c r="AY181" s="231" t="s">
        <v>180</v>
      </c>
    </row>
    <row r="182" spans="2:51" s="13" customFormat="1" ht="11.25">
      <c r="B182" s="199"/>
      <c r="C182" s="200"/>
      <c r="D182" s="201" t="s">
        <v>192</v>
      </c>
      <c r="E182" s="202" t="s">
        <v>19</v>
      </c>
      <c r="F182" s="203" t="s">
        <v>1766</v>
      </c>
      <c r="G182" s="200"/>
      <c r="H182" s="204">
        <v>14.4</v>
      </c>
      <c r="I182" s="205"/>
      <c r="J182" s="200"/>
      <c r="K182" s="200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192</v>
      </c>
      <c r="AU182" s="210" t="s">
        <v>81</v>
      </c>
      <c r="AV182" s="13" t="s">
        <v>81</v>
      </c>
      <c r="AW182" s="13" t="s">
        <v>33</v>
      </c>
      <c r="AX182" s="13" t="s">
        <v>72</v>
      </c>
      <c r="AY182" s="210" t="s">
        <v>180</v>
      </c>
    </row>
    <row r="183" spans="2:51" s="15" customFormat="1" ht="11.25">
      <c r="B183" s="222"/>
      <c r="C183" s="223"/>
      <c r="D183" s="201" t="s">
        <v>192</v>
      </c>
      <c r="E183" s="224" t="s">
        <v>19</v>
      </c>
      <c r="F183" s="225" t="s">
        <v>1741</v>
      </c>
      <c r="G183" s="223"/>
      <c r="H183" s="224" t="s">
        <v>19</v>
      </c>
      <c r="I183" s="226"/>
      <c r="J183" s="223"/>
      <c r="K183" s="223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192</v>
      </c>
      <c r="AU183" s="231" t="s">
        <v>81</v>
      </c>
      <c r="AV183" s="15" t="s">
        <v>79</v>
      </c>
      <c r="AW183" s="15" t="s">
        <v>33</v>
      </c>
      <c r="AX183" s="15" t="s">
        <v>72</v>
      </c>
      <c r="AY183" s="231" t="s">
        <v>180</v>
      </c>
    </row>
    <row r="184" spans="2:51" s="13" customFormat="1" ht="11.25">
      <c r="B184" s="199"/>
      <c r="C184" s="200"/>
      <c r="D184" s="201" t="s">
        <v>192</v>
      </c>
      <c r="E184" s="202" t="s">
        <v>19</v>
      </c>
      <c r="F184" s="203" t="s">
        <v>1767</v>
      </c>
      <c r="G184" s="200"/>
      <c r="H184" s="204">
        <v>14.4</v>
      </c>
      <c r="I184" s="205"/>
      <c r="J184" s="200"/>
      <c r="K184" s="200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192</v>
      </c>
      <c r="AU184" s="210" t="s">
        <v>81</v>
      </c>
      <c r="AV184" s="13" t="s">
        <v>81</v>
      </c>
      <c r="AW184" s="13" t="s">
        <v>33</v>
      </c>
      <c r="AX184" s="13" t="s">
        <v>72</v>
      </c>
      <c r="AY184" s="210" t="s">
        <v>180</v>
      </c>
    </row>
    <row r="185" spans="2:51" s="14" customFormat="1" ht="11.25">
      <c r="B185" s="211"/>
      <c r="C185" s="212"/>
      <c r="D185" s="201" t="s">
        <v>192</v>
      </c>
      <c r="E185" s="213" t="s">
        <v>19</v>
      </c>
      <c r="F185" s="214" t="s">
        <v>211</v>
      </c>
      <c r="G185" s="212"/>
      <c r="H185" s="215">
        <v>43.2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192</v>
      </c>
      <c r="AU185" s="221" t="s">
        <v>81</v>
      </c>
      <c r="AV185" s="14" t="s">
        <v>188</v>
      </c>
      <c r="AW185" s="14" t="s">
        <v>33</v>
      </c>
      <c r="AX185" s="14" t="s">
        <v>79</v>
      </c>
      <c r="AY185" s="221" t="s">
        <v>180</v>
      </c>
    </row>
    <row r="186" spans="1:65" s="2" customFormat="1" ht="24.2" customHeight="1">
      <c r="A186" s="37"/>
      <c r="B186" s="38"/>
      <c r="C186" s="181" t="s">
        <v>212</v>
      </c>
      <c r="D186" s="181" t="s">
        <v>183</v>
      </c>
      <c r="E186" s="182" t="s">
        <v>1768</v>
      </c>
      <c r="F186" s="183" t="s">
        <v>1769</v>
      </c>
      <c r="G186" s="184" t="s">
        <v>186</v>
      </c>
      <c r="H186" s="185">
        <v>1394.823</v>
      </c>
      <c r="I186" s="186"/>
      <c r="J186" s="187">
        <f>ROUND(I186*H186,2)</f>
        <v>0</v>
      </c>
      <c r="K186" s="183" t="s">
        <v>187</v>
      </c>
      <c r="L186" s="42"/>
      <c r="M186" s="188" t="s">
        <v>19</v>
      </c>
      <c r="N186" s="189" t="s">
        <v>43</v>
      </c>
      <c r="O186" s="67"/>
      <c r="P186" s="190">
        <f>O186*H186</f>
        <v>0</v>
      </c>
      <c r="Q186" s="190">
        <v>4E-05</v>
      </c>
      <c r="R186" s="190">
        <f>Q186*H186</f>
        <v>0.05579292000000001</v>
      </c>
      <c r="S186" s="190">
        <v>0</v>
      </c>
      <c r="T186" s="19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2" t="s">
        <v>188</v>
      </c>
      <c r="AT186" s="192" t="s">
        <v>183</v>
      </c>
      <c r="AU186" s="192" t="s">
        <v>81</v>
      </c>
      <c r="AY186" s="20" t="s">
        <v>180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20" t="s">
        <v>79</v>
      </c>
      <c r="BK186" s="193">
        <f>ROUND(I186*H186,2)</f>
        <v>0</v>
      </c>
      <c r="BL186" s="20" t="s">
        <v>188</v>
      </c>
      <c r="BM186" s="192" t="s">
        <v>1770</v>
      </c>
    </row>
    <row r="187" spans="1:47" s="2" customFormat="1" ht="11.25">
      <c r="A187" s="37"/>
      <c r="B187" s="38"/>
      <c r="C187" s="39"/>
      <c r="D187" s="194" t="s">
        <v>190</v>
      </c>
      <c r="E187" s="39"/>
      <c r="F187" s="195" t="s">
        <v>1771</v>
      </c>
      <c r="G187" s="39"/>
      <c r="H187" s="39"/>
      <c r="I187" s="196"/>
      <c r="J187" s="39"/>
      <c r="K187" s="39"/>
      <c r="L187" s="42"/>
      <c r="M187" s="197"/>
      <c r="N187" s="198"/>
      <c r="O187" s="67"/>
      <c r="P187" s="67"/>
      <c r="Q187" s="67"/>
      <c r="R187" s="67"/>
      <c r="S187" s="67"/>
      <c r="T187" s="68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20" t="s">
        <v>190</v>
      </c>
      <c r="AU187" s="20" t="s">
        <v>81</v>
      </c>
    </row>
    <row r="188" spans="2:51" s="15" customFormat="1" ht="11.25">
      <c r="B188" s="222"/>
      <c r="C188" s="223"/>
      <c r="D188" s="201" t="s">
        <v>192</v>
      </c>
      <c r="E188" s="224" t="s">
        <v>19</v>
      </c>
      <c r="F188" s="225" t="s">
        <v>1720</v>
      </c>
      <c r="G188" s="223"/>
      <c r="H188" s="224" t="s">
        <v>19</v>
      </c>
      <c r="I188" s="226"/>
      <c r="J188" s="223"/>
      <c r="K188" s="223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192</v>
      </c>
      <c r="AU188" s="231" t="s">
        <v>81</v>
      </c>
      <c r="AV188" s="15" t="s">
        <v>79</v>
      </c>
      <c r="AW188" s="15" t="s">
        <v>33</v>
      </c>
      <c r="AX188" s="15" t="s">
        <v>72</v>
      </c>
      <c r="AY188" s="231" t="s">
        <v>180</v>
      </c>
    </row>
    <row r="189" spans="2:51" s="13" customFormat="1" ht="11.25">
      <c r="B189" s="199"/>
      <c r="C189" s="200"/>
      <c r="D189" s="201" t="s">
        <v>192</v>
      </c>
      <c r="E189" s="202" t="s">
        <v>19</v>
      </c>
      <c r="F189" s="203" t="s">
        <v>1772</v>
      </c>
      <c r="G189" s="200"/>
      <c r="H189" s="204">
        <v>112.323</v>
      </c>
      <c r="I189" s="205"/>
      <c r="J189" s="200"/>
      <c r="K189" s="200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192</v>
      </c>
      <c r="AU189" s="210" t="s">
        <v>81</v>
      </c>
      <c r="AV189" s="13" t="s">
        <v>81</v>
      </c>
      <c r="AW189" s="13" t="s">
        <v>33</v>
      </c>
      <c r="AX189" s="13" t="s">
        <v>72</v>
      </c>
      <c r="AY189" s="210" t="s">
        <v>180</v>
      </c>
    </row>
    <row r="190" spans="2:51" s="15" customFormat="1" ht="11.25">
      <c r="B190" s="222"/>
      <c r="C190" s="223"/>
      <c r="D190" s="201" t="s">
        <v>192</v>
      </c>
      <c r="E190" s="224" t="s">
        <v>19</v>
      </c>
      <c r="F190" s="225" t="s">
        <v>1726</v>
      </c>
      <c r="G190" s="223"/>
      <c r="H190" s="224" t="s">
        <v>19</v>
      </c>
      <c r="I190" s="226"/>
      <c r="J190" s="223"/>
      <c r="K190" s="223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192</v>
      </c>
      <c r="AU190" s="231" t="s">
        <v>81</v>
      </c>
      <c r="AV190" s="15" t="s">
        <v>79</v>
      </c>
      <c r="AW190" s="15" t="s">
        <v>33</v>
      </c>
      <c r="AX190" s="15" t="s">
        <v>72</v>
      </c>
      <c r="AY190" s="231" t="s">
        <v>180</v>
      </c>
    </row>
    <row r="191" spans="2:51" s="13" customFormat="1" ht="11.25">
      <c r="B191" s="199"/>
      <c r="C191" s="200"/>
      <c r="D191" s="201" t="s">
        <v>192</v>
      </c>
      <c r="E191" s="202" t="s">
        <v>19</v>
      </c>
      <c r="F191" s="203" t="s">
        <v>1773</v>
      </c>
      <c r="G191" s="200"/>
      <c r="H191" s="204">
        <v>641.25</v>
      </c>
      <c r="I191" s="205"/>
      <c r="J191" s="200"/>
      <c r="K191" s="200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192</v>
      </c>
      <c r="AU191" s="210" t="s">
        <v>81</v>
      </c>
      <c r="AV191" s="13" t="s">
        <v>81</v>
      </c>
      <c r="AW191" s="13" t="s">
        <v>33</v>
      </c>
      <c r="AX191" s="13" t="s">
        <v>72</v>
      </c>
      <c r="AY191" s="210" t="s">
        <v>180</v>
      </c>
    </row>
    <row r="192" spans="2:51" s="15" customFormat="1" ht="11.25">
      <c r="B192" s="222"/>
      <c r="C192" s="223"/>
      <c r="D192" s="201" t="s">
        <v>192</v>
      </c>
      <c r="E192" s="224" t="s">
        <v>19</v>
      </c>
      <c r="F192" s="225" t="s">
        <v>1741</v>
      </c>
      <c r="G192" s="223"/>
      <c r="H192" s="224" t="s">
        <v>19</v>
      </c>
      <c r="I192" s="226"/>
      <c r="J192" s="223"/>
      <c r="K192" s="223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192</v>
      </c>
      <c r="AU192" s="231" t="s">
        <v>81</v>
      </c>
      <c r="AV192" s="15" t="s">
        <v>79</v>
      </c>
      <c r="AW192" s="15" t="s">
        <v>33</v>
      </c>
      <c r="AX192" s="15" t="s">
        <v>72</v>
      </c>
      <c r="AY192" s="231" t="s">
        <v>180</v>
      </c>
    </row>
    <row r="193" spans="2:51" s="13" customFormat="1" ht="11.25">
      <c r="B193" s="199"/>
      <c r="C193" s="200"/>
      <c r="D193" s="201" t="s">
        <v>192</v>
      </c>
      <c r="E193" s="202" t="s">
        <v>19</v>
      </c>
      <c r="F193" s="203" t="s">
        <v>1773</v>
      </c>
      <c r="G193" s="200"/>
      <c r="H193" s="204">
        <v>641.25</v>
      </c>
      <c r="I193" s="205"/>
      <c r="J193" s="200"/>
      <c r="K193" s="200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192</v>
      </c>
      <c r="AU193" s="210" t="s">
        <v>81</v>
      </c>
      <c r="AV193" s="13" t="s">
        <v>81</v>
      </c>
      <c r="AW193" s="13" t="s">
        <v>33</v>
      </c>
      <c r="AX193" s="13" t="s">
        <v>72</v>
      </c>
      <c r="AY193" s="210" t="s">
        <v>180</v>
      </c>
    </row>
    <row r="194" spans="2:51" s="14" customFormat="1" ht="11.25">
      <c r="B194" s="211"/>
      <c r="C194" s="212"/>
      <c r="D194" s="201" t="s">
        <v>192</v>
      </c>
      <c r="E194" s="213" t="s">
        <v>19</v>
      </c>
      <c r="F194" s="214" t="s">
        <v>211</v>
      </c>
      <c r="G194" s="212"/>
      <c r="H194" s="215">
        <v>1394.823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192</v>
      </c>
      <c r="AU194" s="221" t="s">
        <v>81</v>
      </c>
      <c r="AV194" s="14" t="s">
        <v>188</v>
      </c>
      <c r="AW194" s="14" t="s">
        <v>33</v>
      </c>
      <c r="AX194" s="14" t="s">
        <v>79</v>
      </c>
      <c r="AY194" s="221" t="s">
        <v>180</v>
      </c>
    </row>
    <row r="195" spans="1:65" s="2" customFormat="1" ht="24.2" customHeight="1">
      <c r="A195" s="37"/>
      <c r="B195" s="38"/>
      <c r="C195" s="181" t="s">
        <v>219</v>
      </c>
      <c r="D195" s="181" t="s">
        <v>183</v>
      </c>
      <c r="E195" s="182" t="s">
        <v>1774</v>
      </c>
      <c r="F195" s="183" t="s">
        <v>1775</v>
      </c>
      <c r="G195" s="184" t="s">
        <v>186</v>
      </c>
      <c r="H195" s="185">
        <v>1.576</v>
      </c>
      <c r="I195" s="186"/>
      <c r="J195" s="187">
        <f>ROUND(I195*H195,2)</f>
        <v>0</v>
      </c>
      <c r="K195" s="183" t="s">
        <v>187</v>
      </c>
      <c r="L195" s="42"/>
      <c r="M195" s="188" t="s">
        <v>19</v>
      </c>
      <c r="N195" s="189" t="s">
        <v>43</v>
      </c>
      <c r="O195" s="67"/>
      <c r="P195" s="190">
        <f>O195*H195</f>
        <v>0</v>
      </c>
      <c r="Q195" s="190">
        <v>0</v>
      </c>
      <c r="R195" s="190">
        <f>Q195*H195</f>
        <v>0</v>
      </c>
      <c r="S195" s="190">
        <v>0.076</v>
      </c>
      <c r="T195" s="191">
        <f>S195*H195</f>
        <v>0.11977600000000001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2" t="s">
        <v>188</v>
      </c>
      <c r="AT195" s="192" t="s">
        <v>183</v>
      </c>
      <c r="AU195" s="192" t="s">
        <v>81</v>
      </c>
      <c r="AY195" s="20" t="s">
        <v>180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20" t="s">
        <v>79</v>
      </c>
      <c r="BK195" s="193">
        <f>ROUND(I195*H195,2)</f>
        <v>0</v>
      </c>
      <c r="BL195" s="20" t="s">
        <v>188</v>
      </c>
      <c r="BM195" s="192" t="s">
        <v>1776</v>
      </c>
    </row>
    <row r="196" spans="1:47" s="2" customFormat="1" ht="11.25">
      <c r="A196" s="37"/>
      <c r="B196" s="38"/>
      <c r="C196" s="39"/>
      <c r="D196" s="194" t="s">
        <v>190</v>
      </c>
      <c r="E196" s="39"/>
      <c r="F196" s="195" t="s">
        <v>1777</v>
      </c>
      <c r="G196" s="39"/>
      <c r="H196" s="39"/>
      <c r="I196" s="196"/>
      <c r="J196" s="39"/>
      <c r="K196" s="39"/>
      <c r="L196" s="42"/>
      <c r="M196" s="197"/>
      <c r="N196" s="198"/>
      <c r="O196" s="67"/>
      <c r="P196" s="67"/>
      <c r="Q196" s="67"/>
      <c r="R196" s="67"/>
      <c r="S196" s="67"/>
      <c r="T196" s="68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20" t="s">
        <v>190</v>
      </c>
      <c r="AU196" s="20" t="s">
        <v>81</v>
      </c>
    </row>
    <row r="197" spans="2:51" s="15" customFormat="1" ht="11.25">
      <c r="B197" s="222"/>
      <c r="C197" s="223"/>
      <c r="D197" s="201" t="s">
        <v>192</v>
      </c>
      <c r="E197" s="224" t="s">
        <v>19</v>
      </c>
      <c r="F197" s="225" t="s">
        <v>1720</v>
      </c>
      <c r="G197" s="223"/>
      <c r="H197" s="224" t="s">
        <v>19</v>
      </c>
      <c r="I197" s="226"/>
      <c r="J197" s="223"/>
      <c r="K197" s="223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192</v>
      </c>
      <c r="AU197" s="231" t="s">
        <v>81</v>
      </c>
      <c r="AV197" s="15" t="s">
        <v>79</v>
      </c>
      <c r="AW197" s="15" t="s">
        <v>33</v>
      </c>
      <c r="AX197" s="15" t="s">
        <v>72</v>
      </c>
      <c r="AY197" s="231" t="s">
        <v>180</v>
      </c>
    </row>
    <row r="198" spans="2:51" s="13" customFormat="1" ht="11.25">
      <c r="B198" s="199"/>
      <c r="C198" s="200"/>
      <c r="D198" s="201" t="s">
        <v>192</v>
      </c>
      <c r="E198" s="202" t="s">
        <v>19</v>
      </c>
      <c r="F198" s="203" t="s">
        <v>1778</v>
      </c>
      <c r="G198" s="200"/>
      <c r="H198" s="204">
        <v>1.576</v>
      </c>
      <c r="I198" s="205"/>
      <c r="J198" s="200"/>
      <c r="K198" s="200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192</v>
      </c>
      <c r="AU198" s="210" t="s">
        <v>81</v>
      </c>
      <c r="AV198" s="13" t="s">
        <v>81</v>
      </c>
      <c r="AW198" s="13" t="s">
        <v>33</v>
      </c>
      <c r="AX198" s="13" t="s">
        <v>79</v>
      </c>
      <c r="AY198" s="210" t="s">
        <v>180</v>
      </c>
    </row>
    <row r="199" spans="2:63" s="12" customFormat="1" ht="22.9" customHeight="1">
      <c r="B199" s="165"/>
      <c r="C199" s="166"/>
      <c r="D199" s="167" t="s">
        <v>71</v>
      </c>
      <c r="E199" s="179" t="s">
        <v>635</v>
      </c>
      <c r="F199" s="179" t="s">
        <v>1779</v>
      </c>
      <c r="G199" s="166"/>
      <c r="H199" s="166"/>
      <c r="I199" s="169"/>
      <c r="J199" s="180">
        <f>BK199</f>
        <v>0</v>
      </c>
      <c r="K199" s="166"/>
      <c r="L199" s="171"/>
      <c r="M199" s="172"/>
      <c r="N199" s="173"/>
      <c r="O199" s="173"/>
      <c r="P199" s="174">
        <f>SUM(P200:P205)</f>
        <v>0</v>
      </c>
      <c r="Q199" s="173"/>
      <c r="R199" s="174">
        <f>SUM(R200:R205)</f>
        <v>0</v>
      </c>
      <c r="S199" s="173"/>
      <c r="T199" s="175">
        <f>SUM(T200:T205)</f>
        <v>0</v>
      </c>
      <c r="AR199" s="176" t="s">
        <v>79</v>
      </c>
      <c r="AT199" s="177" t="s">
        <v>71</v>
      </c>
      <c r="AU199" s="177" t="s">
        <v>79</v>
      </c>
      <c r="AY199" s="176" t="s">
        <v>180</v>
      </c>
      <c r="BK199" s="178">
        <f>SUM(BK200:BK205)</f>
        <v>0</v>
      </c>
    </row>
    <row r="200" spans="1:65" s="2" customFormat="1" ht="37.9" customHeight="1">
      <c r="A200" s="37"/>
      <c r="B200" s="38"/>
      <c r="C200" s="181" t="s">
        <v>226</v>
      </c>
      <c r="D200" s="181" t="s">
        <v>183</v>
      </c>
      <c r="E200" s="182" t="s">
        <v>1780</v>
      </c>
      <c r="F200" s="183" t="s">
        <v>1781</v>
      </c>
      <c r="G200" s="184" t="s">
        <v>918</v>
      </c>
      <c r="H200" s="185">
        <v>215</v>
      </c>
      <c r="I200" s="186"/>
      <c r="J200" s="187">
        <f>ROUND(I200*H200,2)</f>
        <v>0</v>
      </c>
      <c r="K200" s="183" t="s">
        <v>19</v>
      </c>
      <c r="L200" s="42"/>
      <c r="M200" s="188" t="s">
        <v>19</v>
      </c>
      <c r="N200" s="189" t="s">
        <v>43</v>
      </c>
      <c r="O200" s="67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2" t="s">
        <v>188</v>
      </c>
      <c r="AT200" s="192" t="s">
        <v>183</v>
      </c>
      <c r="AU200" s="192" t="s">
        <v>81</v>
      </c>
      <c r="AY200" s="20" t="s">
        <v>180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20" t="s">
        <v>79</v>
      </c>
      <c r="BK200" s="193">
        <f>ROUND(I200*H200,2)</f>
        <v>0</v>
      </c>
      <c r="BL200" s="20" t="s">
        <v>188</v>
      </c>
      <c r="BM200" s="192" t="s">
        <v>1782</v>
      </c>
    </row>
    <row r="201" spans="2:51" s="13" customFormat="1" ht="11.25">
      <c r="B201" s="199"/>
      <c r="C201" s="200"/>
      <c r="D201" s="201" t="s">
        <v>192</v>
      </c>
      <c r="E201" s="202" t="s">
        <v>19</v>
      </c>
      <c r="F201" s="203" t="s">
        <v>1783</v>
      </c>
      <c r="G201" s="200"/>
      <c r="H201" s="204">
        <v>15</v>
      </c>
      <c r="I201" s="205"/>
      <c r="J201" s="200"/>
      <c r="K201" s="200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192</v>
      </c>
      <c r="AU201" s="210" t="s">
        <v>81</v>
      </c>
      <c r="AV201" s="13" t="s">
        <v>81</v>
      </c>
      <c r="AW201" s="13" t="s">
        <v>33</v>
      </c>
      <c r="AX201" s="13" t="s">
        <v>72</v>
      </c>
      <c r="AY201" s="210" t="s">
        <v>180</v>
      </c>
    </row>
    <row r="202" spans="2:51" s="13" customFormat="1" ht="11.25">
      <c r="B202" s="199"/>
      <c r="C202" s="200"/>
      <c r="D202" s="201" t="s">
        <v>192</v>
      </c>
      <c r="E202" s="202" t="s">
        <v>19</v>
      </c>
      <c r="F202" s="203" t="s">
        <v>1784</v>
      </c>
      <c r="G202" s="200"/>
      <c r="H202" s="204">
        <v>100</v>
      </c>
      <c r="I202" s="205"/>
      <c r="J202" s="200"/>
      <c r="K202" s="200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192</v>
      </c>
      <c r="AU202" s="210" t="s">
        <v>81</v>
      </c>
      <c r="AV202" s="13" t="s">
        <v>81</v>
      </c>
      <c r="AW202" s="13" t="s">
        <v>33</v>
      </c>
      <c r="AX202" s="13" t="s">
        <v>72</v>
      </c>
      <c r="AY202" s="210" t="s">
        <v>180</v>
      </c>
    </row>
    <row r="203" spans="2:51" s="13" customFormat="1" ht="11.25">
      <c r="B203" s="199"/>
      <c r="C203" s="200"/>
      <c r="D203" s="201" t="s">
        <v>192</v>
      </c>
      <c r="E203" s="202" t="s">
        <v>19</v>
      </c>
      <c r="F203" s="203" t="s">
        <v>1785</v>
      </c>
      <c r="G203" s="200"/>
      <c r="H203" s="204">
        <v>100</v>
      </c>
      <c r="I203" s="205"/>
      <c r="J203" s="200"/>
      <c r="K203" s="200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192</v>
      </c>
      <c r="AU203" s="210" t="s">
        <v>81</v>
      </c>
      <c r="AV203" s="13" t="s">
        <v>81</v>
      </c>
      <c r="AW203" s="13" t="s">
        <v>33</v>
      </c>
      <c r="AX203" s="13" t="s">
        <v>72</v>
      </c>
      <c r="AY203" s="210" t="s">
        <v>180</v>
      </c>
    </row>
    <row r="204" spans="2:51" s="14" customFormat="1" ht="11.25">
      <c r="B204" s="211"/>
      <c r="C204" s="212"/>
      <c r="D204" s="201" t="s">
        <v>192</v>
      </c>
      <c r="E204" s="213" t="s">
        <v>19</v>
      </c>
      <c r="F204" s="214" t="s">
        <v>211</v>
      </c>
      <c r="G204" s="212"/>
      <c r="H204" s="215">
        <v>215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192</v>
      </c>
      <c r="AU204" s="221" t="s">
        <v>81</v>
      </c>
      <c r="AV204" s="14" t="s">
        <v>188</v>
      </c>
      <c r="AW204" s="14" t="s">
        <v>33</v>
      </c>
      <c r="AX204" s="14" t="s">
        <v>79</v>
      </c>
      <c r="AY204" s="221" t="s">
        <v>180</v>
      </c>
    </row>
    <row r="205" spans="1:65" s="2" customFormat="1" ht="24.2" customHeight="1">
      <c r="A205" s="37"/>
      <c r="B205" s="38"/>
      <c r="C205" s="181" t="s">
        <v>235</v>
      </c>
      <c r="D205" s="181" t="s">
        <v>183</v>
      </c>
      <c r="E205" s="182" t="s">
        <v>1786</v>
      </c>
      <c r="F205" s="183" t="s">
        <v>1787</v>
      </c>
      <c r="G205" s="184" t="s">
        <v>200</v>
      </c>
      <c r="H205" s="185">
        <v>8</v>
      </c>
      <c r="I205" s="186"/>
      <c r="J205" s="187">
        <f>ROUND(I205*H205,2)</f>
        <v>0</v>
      </c>
      <c r="K205" s="183" t="s">
        <v>19</v>
      </c>
      <c r="L205" s="42"/>
      <c r="M205" s="188" t="s">
        <v>19</v>
      </c>
      <c r="N205" s="189" t="s">
        <v>43</v>
      </c>
      <c r="O205" s="67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2" t="s">
        <v>188</v>
      </c>
      <c r="AT205" s="192" t="s">
        <v>183</v>
      </c>
      <c r="AU205" s="192" t="s">
        <v>81</v>
      </c>
      <c r="AY205" s="20" t="s">
        <v>180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20" t="s">
        <v>79</v>
      </c>
      <c r="BK205" s="193">
        <f>ROUND(I205*H205,2)</f>
        <v>0</v>
      </c>
      <c r="BL205" s="20" t="s">
        <v>188</v>
      </c>
      <c r="BM205" s="192" t="s">
        <v>1788</v>
      </c>
    </row>
    <row r="206" spans="2:63" s="12" customFormat="1" ht="22.9" customHeight="1">
      <c r="B206" s="165"/>
      <c r="C206" s="166"/>
      <c r="D206" s="167" t="s">
        <v>71</v>
      </c>
      <c r="E206" s="179" t="s">
        <v>313</v>
      </c>
      <c r="F206" s="179" t="s">
        <v>314</v>
      </c>
      <c r="G206" s="166"/>
      <c r="H206" s="166"/>
      <c r="I206" s="169"/>
      <c r="J206" s="180">
        <f>BK206</f>
        <v>0</v>
      </c>
      <c r="K206" s="166"/>
      <c r="L206" s="171"/>
      <c r="M206" s="172"/>
      <c r="N206" s="173"/>
      <c r="O206" s="173"/>
      <c r="P206" s="174">
        <f>SUM(P207:P215)</f>
        <v>0</v>
      </c>
      <c r="Q206" s="173"/>
      <c r="R206" s="174">
        <f>SUM(R207:R215)</f>
        <v>0</v>
      </c>
      <c r="S206" s="173"/>
      <c r="T206" s="175">
        <f>SUM(T207:T215)</f>
        <v>0</v>
      </c>
      <c r="AR206" s="176" t="s">
        <v>79</v>
      </c>
      <c r="AT206" s="177" t="s">
        <v>71</v>
      </c>
      <c r="AU206" s="177" t="s">
        <v>79</v>
      </c>
      <c r="AY206" s="176" t="s">
        <v>180</v>
      </c>
      <c r="BK206" s="178">
        <f>SUM(BK207:BK215)</f>
        <v>0</v>
      </c>
    </row>
    <row r="207" spans="1:65" s="2" customFormat="1" ht="24.2" customHeight="1">
      <c r="A207" s="37"/>
      <c r="B207" s="38"/>
      <c r="C207" s="181" t="s">
        <v>244</v>
      </c>
      <c r="D207" s="181" t="s">
        <v>183</v>
      </c>
      <c r="E207" s="182" t="s">
        <v>316</v>
      </c>
      <c r="F207" s="183" t="s">
        <v>317</v>
      </c>
      <c r="G207" s="184" t="s">
        <v>318</v>
      </c>
      <c r="H207" s="185">
        <v>0.61</v>
      </c>
      <c r="I207" s="186"/>
      <c r="J207" s="187">
        <f>ROUND(I207*H207,2)</f>
        <v>0</v>
      </c>
      <c r="K207" s="183" t="s">
        <v>187</v>
      </c>
      <c r="L207" s="42"/>
      <c r="M207" s="188" t="s">
        <v>19</v>
      </c>
      <c r="N207" s="189" t="s">
        <v>43</v>
      </c>
      <c r="O207" s="67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92" t="s">
        <v>188</v>
      </c>
      <c r="AT207" s="192" t="s">
        <v>183</v>
      </c>
      <c r="AU207" s="192" t="s">
        <v>81</v>
      </c>
      <c r="AY207" s="20" t="s">
        <v>180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20" t="s">
        <v>79</v>
      </c>
      <c r="BK207" s="193">
        <f>ROUND(I207*H207,2)</f>
        <v>0</v>
      </c>
      <c r="BL207" s="20" t="s">
        <v>188</v>
      </c>
      <c r="BM207" s="192" t="s">
        <v>1789</v>
      </c>
    </row>
    <row r="208" spans="1:47" s="2" customFormat="1" ht="11.25">
      <c r="A208" s="37"/>
      <c r="B208" s="38"/>
      <c r="C208" s="39"/>
      <c r="D208" s="194" t="s">
        <v>190</v>
      </c>
      <c r="E208" s="39"/>
      <c r="F208" s="195" t="s">
        <v>320</v>
      </c>
      <c r="G208" s="39"/>
      <c r="H208" s="39"/>
      <c r="I208" s="196"/>
      <c r="J208" s="39"/>
      <c r="K208" s="39"/>
      <c r="L208" s="42"/>
      <c r="M208" s="197"/>
      <c r="N208" s="198"/>
      <c r="O208" s="67"/>
      <c r="P208" s="67"/>
      <c r="Q208" s="67"/>
      <c r="R208" s="67"/>
      <c r="S208" s="67"/>
      <c r="T208" s="68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20" t="s">
        <v>190</v>
      </c>
      <c r="AU208" s="20" t="s">
        <v>81</v>
      </c>
    </row>
    <row r="209" spans="1:65" s="2" customFormat="1" ht="21.75" customHeight="1">
      <c r="A209" s="37"/>
      <c r="B209" s="38"/>
      <c r="C209" s="181" t="s">
        <v>251</v>
      </c>
      <c r="D209" s="181" t="s">
        <v>183</v>
      </c>
      <c r="E209" s="182" t="s">
        <v>321</v>
      </c>
      <c r="F209" s="183" t="s">
        <v>322</v>
      </c>
      <c r="G209" s="184" t="s">
        <v>318</v>
      </c>
      <c r="H209" s="185">
        <v>0.61</v>
      </c>
      <c r="I209" s="186"/>
      <c r="J209" s="187">
        <f>ROUND(I209*H209,2)</f>
        <v>0</v>
      </c>
      <c r="K209" s="183" t="s">
        <v>187</v>
      </c>
      <c r="L209" s="42"/>
      <c r="M209" s="188" t="s">
        <v>19</v>
      </c>
      <c r="N209" s="189" t="s">
        <v>43</v>
      </c>
      <c r="O209" s="67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92" t="s">
        <v>188</v>
      </c>
      <c r="AT209" s="192" t="s">
        <v>183</v>
      </c>
      <c r="AU209" s="192" t="s">
        <v>81</v>
      </c>
      <c r="AY209" s="20" t="s">
        <v>180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20" t="s">
        <v>79</v>
      </c>
      <c r="BK209" s="193">
        <f>ROUND(I209*H209,2)</f>
        <v>0</v>
      </c>
      <c r="BL209" s="20" t="s">
        <v>188</v>
      </c>
      <c r="BM209" s="192" t="s">
        <v>1790</v>
      </c>
    </row>
    <row r="210" spans="1:47" s="2" customFormat="1" ht="11.25">
      <c r="A210" s="37"/>
      <c r="B210" s="38"/>
      <c r="C210" s="39"/>
      <c r="D210" s="194" t="s">
        <v>190</v>
      </c>
      <c r="E210" s="39"/>
      <c r="F210" s="195" t="s">
        <v>324</v>
      </c>
      <c r="G210" s="39"/>
      <c r="H210" s="39"/>
      <c r="I210" s="196"/>
      <c r="J210" s="39"/>
      <c r="K210" s="39"/>
      <c r="L210" s="42"/>
      <c r="M210" s="197"/>
      <c r="N210" s="198"/>
      <c r="O210" s="67"/>
      <c r="P210" s="67"/>
      <c r="Q210" s="67"/>
      <c r="R210" s="67"/>
      <c r="S210" s="67"/>
      <c r="T210" s="68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20" t="s">
        <v>190</v>
      </c>
      <c r="AU210" s="20" t="s">
        <v>81</v>
      </c>
    </row>
    <row r="211" spans="1:65" s="2" customFormat="1" ht="24.2" customHeight="1">
      <c r="A211" s="37"/>
      <c r="B211" s="38"/>
      <c r="C211" s="181" t="s">
        <v>263</v>
      </c>
      <c r="D211" s="181" t="s">
        <v>183</v>
      </c>
      <c r="E211" s="182" t="s">
        <v>326</v>
      </c>
      <c r="F211" s="183" t="s">
        <v>327</v>
      </c>
      <c r="G211" s="184" t="s">
        <v>318</v>
      </c>
      <c r="H211" s="185">
        <v>8.54</v>
      </c>
      <c r="I211" s="186"/>
      <c r="J211" s="187">
        <f>ROUND(I211*H211,2)</f>
        <v>0</v>
      </c>
      <c r="K211" s="183" t="s">
        <v>187</v>
      </c>
      <c r="L211" s="42"/>
      <c r="M211" s="188" t="s">
        <v>19</v>
      </c>
      <c r="N211" s="189" t="s">
        <v>43</v>
      </c>
      <c r="O211" s="67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2" t="s">
        <v>188</v>
      </c>
      <c r="AT211" s="192" t="s">
        <v>183</v>
      </c>
      <c r="AU211" s="192" t="s">
        <v>81</v>
      </c>
      <c r="AY211" s="20" t="s">
        <v>180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20" t="s">
        <v>79</v>
      </c>
      <c r="BK211" s="193">
        <f>ROUND(I211*H211,2)</f>
        <v>0</v>
      </c>
      <c r="BL211" s="20" t="s">
        <v>188</v>
      </c>
      <c r="BM211" s="192" t="s">
        <v>1791</v>
      </c>
    </row>
    <row r="212" spans="1:47" s="2" customFormat="1" ht="11.25">
      <c r="A212" s="37"/>
      <c r="B212" s="38"/>
      <c r="C212" s="39"/>
      <c r="D212" s="194" t="s">
        <v>190</v>
      </c>
      <c r="E212" s="39"/>
      <c r="F212" s="195" t="s">
        <v>329</v>
      </c>
      <c r="G212" s="39"/>
      <c r="H212" s="39"/>
      <c r="I212" s="196"/>
      <c r="J212" s="39"/>
      <c r="K212" s="39"/>
      <c r="L212" s="42"/>
      <c r="M212" s="197"/>
      <c r="N212" s="198"/>
      <c r="O212" s="67"/>
      <c r="P212" s="67"/>
      <c r="Q212" s="67"/>
      <c r="R212" s="67"/>
      <c r="S212" s="67"/>
      <c r="T212" s="68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20" t="s">
        <v>190</v>
      </c>
      <c r="AU212" s="20" t="s">
        <v>81</v>
      </c>
    </row>
    <row r="213" spans="2:51" s="13" customFormat="1" ht="11.25">
      <c r="B213" s="199"/>
      <c r="C213" s="200"/>
      <c r="D213" s="201" t="s">
        <v>192</v>
      </c>
      <c r="E213" s="200"/>
      <c r="F213" s="203" t="s">
        <v>1792</v>
      </c>
      <c r="G213" s="200"/>
      <c r="H213" s="204">
        <v>8.54</v>
      </c>
      <c r="I213" s="205"/>
      <c r="J213" s="200"/>
      <c r="K213" s="200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192</v>
      </c>
      <c r="AU213" s="210" t="s">
        <v>81</v>
      </c>
      <c r="AV213" s="13" t="s">
        <v>81</v>
      </c>
      <c r="AW213" s="13" t="s">
        <v>4</v>
      </c>
      <c r="AX213" s="13" t="s">
        <v>79</v>
      </c>
      <c r="AY213" s="210" t="s">
        <v>180</v>
      </c>
    </row>
    <row r="214" spans="1:65" s="2" customFormat="1" ht="24.2" customHeight="1">
      <c r="A214" s="37"/>
      <c r="B214" s="38"/>
      <c r="C214" s="181" t="s">
        <v>8</v>
      </c>
      <c r="D214" s="181" t="s">
        <v>183</v>
      </c>
      <c r="E214" s="182" t="s">
        <v>332</v>
      </c>
      <c r="F214" s="183" t="s">
        <v>333</v>
      </c>
      <c r="G214" s="184" t="s">
        <v>318</v>
      </c>
      <c r="H214" s="185">
        <v>0.61</v>
      </c>
      <c r="I214" s="186"/>
      <c r="J214" s="187">
        <f>ROUND(I214*H214,2)</f>
        <v>0</v>
      </c>
      <c r="K214" s="183" t="s">
        <v>187</v>
      </c>
      <c r="L214" s="42"/>
      <c r="M214" s="188" t="s">
        <v>19</v>
      </c>
      <c r="N214" s="189" t="s">
        <v>43</v>
      </c>
      <c r="O214" s="67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92" t="s">
        <v>188</v>
      </c>
      <c r="AT214" s="192" t="s">
        <v>183</v>
      </c>
      <c r="AU214" s="192" t="s">
        <v>81</v>
      </c>
      <c r="AY214" s="20" t="s">
        <v>180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20" t="s">
        <v>79</v>
      </c>
      <c r="BK214" s="193">
        <f>ROUND(I214*H214,2)</f>
        <v>0</v>
      </c>
      <c r="BL214" s="20" t="s">
        <v>188</v>
      </c>
      <c r="BM214" s="192" t="s">
        <v>1793</v>
      </c>
    </row>
    <row r="215" spans="1:47" s="2" customFormat="1" ht="11.25">
      <c r="A215" s="37"/>
      <c r="B215" s="38"/>
      <c r="C215" s="39"/>
      <c r="D215" s="194" t="s">
        <v>190</v>
      </c>
      <c r="E215" s="39"/>
      <c r="F215" s="195" t="s">
        <v>335</v>
      </c>
      <c r="G215" s="39"/>
      <c r="H215" s="39"/>
      <c r="I215" s="196"/>
      <c r="J215" s="39"/>
      <c r="K215" s="39"/>
      <c r="L215" s="42"/>
      <c r="M215" s="197"/>
      <c r="N215" s="198"/>
      <c r="O215" s="67"/>
      <c r="P215" s="67"/>
      <c r="Q215" s="67"/>
      <c r="R215" s="67"/>
      <c r="S215" s="67"/>
      <c r="T215" s="68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20" t="s">
        <v>190</v>
      </c>
      <c r="AU215" s="20" t="s">
        <v>81</v>
      </c>
    </row>
    <row r="216" spans="2:63" s="12" customFormat="1" ht="22.9" customHeight="1">
      <c r="B216" s="165"/>
      <c r="C216" s="166"/>
      <c r="D216" s="167" t="s">
        <v>71</v>
      </c>
      <c r="E216" s="179" t="s">
        <v>336</v>
      </c>
      <c r="F216" s="179" t="s">
        <v>337</v>
      </c>
      <c r="G216" s="166"/>
      <c r="H216" s="166"/>
      <c r="I216" s="169"/>
      <c r="J216" s="180">
        <f>BK216</f>
        <v>0</v>
      </c>
      <c r="K216" s="166"/>
      <c r="L216" s="171"/>
      <c r="M216" s="172"/>
      <c r="N216" s="173"/>
      <c r="O216" s="173"/>
      <c r="P216" s="174">
        <f>SUM(P217:P218)</f>
        <v>0</v>
      </c>
      <c r="Q216" s="173"/>
      <c r="R216" s="174">
        <f>SUM(R217:R218)</f>
        <v>0</v>
      </c>
      <c r="S216" s="173"/>
      <c r="T216" s="175">
        <f>SUM(T217:T218)</f>
        <v>0</v>
      </c>
      <c r="AR216" s="176" t="s">
        <v>79</v>
      </c>
      <c r="AT216" s="177" t="s">
        <v>71</v>
      </c>
      <c r="AU216" s="177" t="s">
        <v>79</v>
      </c>
      <c r="AY216" s="176" t="s">
        <v>180</v>
      </c>
      <c r="BK216" s="178">
        <f>SUM(BK217:BK218)</f>
        <v>0</v>
      </c>
    </row>
    <row r="217" spans="1:65" s="2" customFormat="1" ht="33" customHeight="1">
      <c r="A217" s="37"/>
      <c r="B217" s="38"/>
      <c r="C217" s="181" t="s">
        <v>273</v>
      </c>
      <c r="D217" s="181" t="s">
        <v>183</v>
      </c>
      <c r="E217" s="182" t="s">
        <v>339</v>
      </c>
      <c r="F217" s="183" t="s">
        <v>340</v>
      </c>
      <c r="G217" s="184" t="s">
        <v>318</v>
      </c>
      <c r="H217" s="185">
        <v>0.065</v>
      </c>
      <c r="I217" s="186"/>
      <c r="J217" s="187">
        <f>ROUND(I217*H217,2)</f>
        <v>0</v>
      </c>
      <c r="K217" s="183" t="s">
        <v>187</v>
      </c>
      <c r="L217" s="42"/>
      <c r="M217" s="188" t="s">
        <v>19</v>
      </c>
      <c r="N217" s="189" t="s">
        <v>43</v>
      </c>
      <c r="O217" s="67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2" t="s">
        <v>188</v>
      </c>
      <c r="AT217" s="192" t="s">
        <v>183</v>
      </c>
      <c r="AU217" s="192" t="s">
        <v>81</v>
      </c>
      <c r="AY217" s="20" t="s">
        <v>180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20" t="s">
        <v>79</v>
      </c>
      <c r="BK217" s="193">
        <f>ROUND(I217*H217,2)</f>
        <v>0</v>
      </c>
      <c r="BL217" s="20" t="s">
        <v>188</v>
      </c>
      <c r="BM217" s="192" t="s">
        <v>1794</v>
      </c>
    </row>
    <row r="218" spans="1:47" s="2" customFormat="1" ht="11.25">
      <c r="A218" s="37"/>
      <c r="B218" s="38"/>
      <c r="C218" s="39"/>
      <c r="D218" s="194" t="s">
        <v>190</v>
      </c>
      <c r="E218" s="39"/>
      <c r="F218" s="195" t="s">
        <v>342</v>
      </c>
      <c r="G218" s="39"/>
      <c r="H218" s="39"/>
      <c r="I218" s="196"/>
      <c r="J218" s="39"/>
      <c r="K218" s="39"/>
      <c r="L218" s="42"/>
      <c r="M218" s="197"/>
      <c r="N218" s="198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20" t="s">
        <v>190</v>
      </c>
      <c r="AU218" s="20" t="s">
        <v>81</v>
      </c>
    </row>
    <row r="219" spans="2:63" s="12" customFormat="1" ht="25.9" customHeight="1">
      <c r="B219" s="165"/>
      <c r="C219" s="166"/>
      <c r="D219" s="167" t="s">
        <v>71</v>
      </c>
      <c r="E219" s="168" t="s">
        <v>343</v>
      </c>
      <c r="F219" s="168" t="s">
        <v>1001</v>
      </c>
      <c r="G219" s="166"/>
      <c r="H219" s="166"/>
      <c r="I219" s="169"/>
      <c r="J219" s="170">
        <f>BK219</f>
        <v>0</v>
      </c>
      <c r="K219" s="166"/>
      <c r="L219" s="171"/>
      <c r="M219" s="172"/>
      <c r="N219" s="173"/>
      <c r="O219" s="173"/>
      <c r="P219" s="174">
        <f>P220+P338+P361+P381</f>
        <v>0</v>
      </c>
      <c r="Q219" s="173"/>
      <c r="R219" s="174">
        <f>R220+R338+R361+R381</f>
        <v>19.01836766</v>
      </c>
      <c r="S219" s="173"/>
      <c r="T219" s="175">
        <f>T220+T338+T361+T381</f>
        <v>0.489939</v>
      </c>
      <c r="AR219" s="176" t="s">
        <v>81</v>
      </c>
      <c r="AT219" s="177" t="s">
        <v>71</v>
      </c>
      <c r="AU219" s="177" t="s">
        <v>72</v>
      </c>
      <c r="AY219" s="176" t="s">
        <v>180</v>
      </c>
      <c r="BK219" s="178">
        <f>BK220+BK338+BK361+BK381</f>
        <v>0</v>
      </c>
    </row>
    <row r="220" spans="2:63" s="12" customFormat="1" ht="22.9" customHeight="1">
      <c r="B220" s="165"/>
      <c r="C220" s="166"/>
      <c r="D220" s="167" t="s">
        <v>71</v>
      </c>
      <c r="E220" s="179" t="s">
        <v>1795</v>
      </c>
      <c r="F220" s="179" t="s">
        <v>1796</v>
      </c>
      <c r="G220" s="166"/>
      <c r="H220" s="166"/>
      <c r="I220" s="169"/>
      <c r="J220" s="180">
        <f>BK220</f>
        <v>0</v>
      </c>
      <c r="K220" s="166"/>
      <c r="L220" s="171"/>
      <c r="M220" s="172"/>
      <c r="N220" s="173"/>
      <c r="O220" s="173"/>
      <c r="P220" s="174">
        <f>SUM(P221:P337)</f>
        <v>0</v>
      </c>
      <c r="Q220" s="173"/>
      <c r="R220" s="174">
        <f>SUM(R221:R337)</f>
        <v>17.2330185</v>
      </c>
      <c r="S220" s="173"/>
      <c r="T220" s="175">
        <f>SUM(T221:T337)</f>
        <v>0</v>
      </c>
      <c r="AR220" s="176" t="s">
        <v>81</v>
      </c>
      <c r="AT220" s="177" t="s">
        <v>71</v>
      </c>
      <c r="AU220" s="177" t="s">
        <v>79</v>
      </c>
      <c r="AY220" s="176" t="s">
        <v>180</v>
      </c>
      <c r="BK220" s="178">
        <f>SUM(BK221:BK337)</f>
        <v>0</v>
      </c>
    </row>
    <row r="221" spans="1:65" s="2" customFormat="1" ht="33" customHeight="1">
      <c r="A221" s="37"/>
      <c r="B221" s="38"/>
      <c r="C221" s="181" t="s">
        <v>278</v>
      </c>
      <c r="D221" s="181" t="s">
        <v>183</v>
      </c>
      <c r="E221" s="182" t="s">
        <v>1797</v>
      </c>
      <c r="F221" s="183" t="s">
        <v>1798</v>
      </c>
      <c r="G221" s="184" t="s">
        <v>186</v>
      </c>
      <c r="H221" s="185">
        <v>19.22</v>
      </c>
      <c r="I221" s="186"/>
      <c r="J221" s="187">
        <f>ROUND(I221*H221,2)</f>
        <v>0</v>
      </c>
      <c r="K221" s="183" t="s">
        <v>187</v>
      </c>
      <c r="L221" s="42"/>
      <c r="M221" s="188" t="s">
        <v>19</v>
      </c>
      <c r="N221" s="189" t="s">
        <v>43</v>
      </c>
      <c r="O221" s="67"/>
      <c r="P221" s="190">
        <f>O221*H221</f>
        <v>0</v>
      </c>
      <c r="Q221" s="190">
        <v>0.02551</v>
      </c>
      <c r="R221" s="190">
        <f>Q221*H221</f>
        <v>0.4903022</v>
      </c>
      <c r="S221" s="190">
        <v>0</v>
      </c>
      <c r="T221" s="19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92" t="s">
        <v>290</v>
      </c>
      <c r="AT221" s="192" t="s">
        <v>183</v>
      </c>
      <c r="AU221" s="192" t="s">
        <v>81</v>
      </c>
      <c r="AY221" s="20" t="s">
        <v>180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20" t="s">
        <v>79</v>
      </c>
      <c r="BK221" s="193">
        <f>ROUND(I221*H221,2)</f>
        <v>0</v>
      </c>
      <c r="BL221" s="20" t="s">
        <v>290</v>
      </c>
      <c r="BM221" s="192" t="s">
        <v>1799</v>
      </c>
    </row>
    <row r="222" spans="1:47" s="2" customFormat="1" ht="11.25">
      <c r="A222" s="37"/>
      <c r="B222" s="38"/>
      <c r="C222" s="39"/>
      <c r="D222" s="194" t="s">
        <v>190</v>
      </c>
      <c r="E222" s="39"/>
      <c r="F222" s="195" t="s">
        <v>1800</v>
      </c>
      <c r="G222" s="39"/>
      <c r="H222" s="39"/>
      <c r="I222" s="196"/>
      <c r="J222" s="39"/>
      <c r="K222" s="39"/>
      <c r="L222" s="42"/>
      <c r="M222" s="197"/>
      <c r="N222" s="198"/>
      <c r="O222" s="67"/>
      <c r="P222" s="67"/>
      <c r="Q222" s="67"/>
      <c r="R222" s="67"/>
      <c r="S222" s="67"/>
      <c r="T222" s="68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20" t="s">
        <v>190</v>
      </c>
      <c r="AU222" s="20" t="s">
        <v>81</v>
      </c>
    </row>
    <row r="223" spans="2:51" s="15" customFormat="1" ht="11.25">
      <c r="B223" s="222"/>
      <c r="C223" s="223"/>
      <c r="D223" s="201" t="s">
        <v>192</v>
      </c>
      <c r="E223" s="224" t="s">
        <v>19</v>
      </c>
      <c r="F223" s="225" t="s">
        <v>1720</v>
      </c>
      <c r="G223" s="223"/>
      <c r="H223" s="224" t="s">
        <v>19</v>
      </c>
      <c r="I223" s="226"/>
      <c r="J223" s="223"/>
      <c r="K223" s="223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192</v>
      </c>
      <c r="AU223" s="231" t="s">
        <v>81</v>
      </c>
      <c r="AV223" s="15" t="s">
        <v>79</v>
      </c>
      <c r="AW223" s="15" t="s">
        <v>33</v>
      </c>
      <c r="AX223" s="15" t="s">
        <v>72</v>
      </c>
      <c r="AY223" s="231" t="s">
        <v>180</v>
      </c>
    </row>
    <row r="224" spans="2:51" s="15" customFormat="1" ht="11.25">
      <c r="B224" s="222"/>
      <c r="C224" s="223"/>
      <c r="D224" s="201" t="s">
        <v>192</v>
      </c>
      <c r="E224" s="224" t="s">
        <v>19</v>
      </c>
      <c r="F224" s="225" t="s">
        <v>1801</v>
      </c>
      <c r="G224" s="223"/>
      <c r="H224" s="224" t="s">
        <v>19</v>
      </c>
      <c r="I224" s="226"/>
      <c r="J224" s="223"/>
      <c r="K224" s="223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192</v>
      </c>
      <c r="AU224" s="231" t="s">
        <v>81</v>
      </c>
      <c r="AV224" s="15" t="s">
        <v>79</v>
      </c>
      <c r="AW224" s="15" t="s">
        <v>33</v>
      </c>
      <c r="AX224" s="15" t="s">
        <v>72</v>
      </c>
      <c r="AY224" s="231" t="s">
        <v>180</v>
      </c>
    </row>
    <row r="225" spans="2:51" s="13" customFormat="1" ht="11.25">
      <c r="B225" s="199"/>
      <c r="C225" s="200"/>
      <c r="D225" s="201" t="s">
        <v>192</v>
      </c>
      <c r="E225" s="202" t="s">
        <v>19</v>
      </c>
      <c r="F225" s="203" t="s">
        <v>1802</v>
      </c>
      <c r="G225" s="200"/>
      <c r="H225" s="204">
        <v>20.796</v>
      </c>
      <c r="I225" s="205"/>
      <c r="J225" s="200"/>
      <c r="K225" s="200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192</v>
      </c>
      <c r="AU225" s="210" t="s">
        <v>81</v>
      </c>
      <c r="AV225" s="13" t="s">
        <v>81</v>
      </c>
      <c r="AW225" s="13" t="s">
        <v>33</v>
      </c>
      <c r="AX225" s="13" t="s">
        <v>72</v>
      </c>
      <c r="AY225" s="210" t="s">
        <v>180</v>
      </c>
    </row>
    <row r="226" spans="2:51" s="13" customFormat="1" ht="11.25">
      <c r="B226" s="199"/>
      <c r="C226" s="200"/>
      <c r="D226" s="201" t="s">
        <v>192</v>
      </c>
      <c r="E226" s="202" t="s">
        <v>19</v>
      </c>
      <c r="F226" s="203" t="s">
        <v>1803</v>
      </c>
      <c r="G226" s="200"/>
      <c r="H226" s="204">
        <v>-1.576</v>
      </c>
      <c r="I226" s="205"/>
      <c r="J226" s="200"/>
      <c r="K226" s="200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192</v>
      </c>
      <c r="AU226" s="210" t="s">
        <v>81</v>
      </c>
      <c r="AV226" s="13" t="s">
        <v>81</v>
      </c>
      <c r="AW226" s="13" t="s">
        <v>33</v>
      </c>
      <c r="AX226" s="13" t="s">
        <v>72</v>
      </c>
      <c r="AY226" s="210" t="s">
        <v>180</v>
      </c>
    </row>
    <row r="227" spans="2:51" s="14" customFormat="1" ht="11.25">
      <c r="B227" s="211"/>
      <c r="C227" s="212"/>
      <c r="D227" s="201" t="s">
        <v>192</v>
      </c>
      <c r="E227" s="213" t="s">
        <v>19</v>
      </c>
      <c r="F227" s="214" t="s">
        <v>211</v>
      </c>
      <c r="G227" s="212"/>
      <c r="H227" s="215">
        <v>19.22</v>
      </c>
      <c r="I227" s="216"/>
      <c r="J227" s="212"/>
      <c r="K227" s="212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192</v>
      </c>
      <c r="AU227" s="221" t="s">
        <v>81</v>
      </c>
      <c r="AV227" s="14" t="s">
        <v>188</v>
      </c>
      <c r="AW227" s="14" t="s">
        <v>33</v>
      </c>
      <c r="AX227" s="14" t="s">
        <v>79</v>
      </c>
      <c r="AY227" s="221" t="s">
        <v>180</v>
      </c>
    </row>
    <row r="228" spans="1:65" s="2" customFormat="1" ht="24.2" customHeight="1">
      <c r="A228" s="37"/>
      <c r="B228" s="38"/>
      <c r="C228" s="181" t="s">
        <v>283</v>
      </c>
      <c r="D228" s="181" t="s">
        <v>183</v>
      </c>
      <c r="E228" s="182" t="s">
        <v>1804</v>
      </c>
      <c r="F228" s="183" t="s">
        <v>1805</v>
      </c>
      <c r="G228" s="184" t="s">
        <v>186</v>
      </c>
      <c r="H228" s="185">
        <v>813.32</v>
      </c>
      <c r="I228" s="186"/>
      <c r="J228" s="187">
        <f>ROUND(I228*H228,2)</f>
        <v>0</v>
      </c>
      <c r="K228" s="183" t="s">
        <v>187</v>
      </c>
      <c r="L228" s="42"/>
      <c r="M228" s="188" t="s">
        <v>19</v>
      </c>
      <c r="N228" s="189" t="s">
        <v>43</v>
      </c>
      <c r="O228" s="67"/>
      <c r="P228" s="190">
        <f>O228*H228</f>
        <v>0</v>
      </c>
      <c r="Q228" s="190">
        <v>0.0122</v>
      </c>
      <c r="R228" s="190">
        <f>Q228*H228</f>
        <v>9.922504000000002</v>
      </c>
      <c r="S228" s="190">
        <v>0</v>
      </c>
      <c r="T228" s="191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92" t="s">
        <v>290</v>
      </c>
      <c r="AT228" s="192" t="s">
        <v>183</v>
      </c>
      <c r="AU228" s="192" t="s">
        <v>81</v>
      </c>
      <c r="AY228" s="20" t="s">
        <v>180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20" t="s">
        <v>79</v>
      </c>
      <c r="BK228" s="193">
        <f>ROUND(I228*H228,2)</f>
        <v>0</v>
      </c>
      <c r="BL228" s="20" t="s">
        <v>290</v>
      </c>
      <c r="BM228" s="192" t="s">
        <v>1806</v>
      </c>
    </row>
    <row r="229" spans="1:47" s="2" customFormat="1" ht="11.25">
      <c r="A229" s="37"/>
      <c r="B229" s="38"/>
      <c r="C229" s="39"/>
      <c r="D229" s="194" t="s">
        <v>190</v>
      </c>
      <c r="E229" s="39"/>
      <c r="F229" s="195" t="s">
        <v>1807</v>
      </c>
      <c r="G229" s="39"/>
      <c r="H229" s="39"/>
      <c r="I229" s="196"/>
      <c r="J229" s="39"/>
      <c r="K229" s="39"/>
      <c r="L229" s="42"/>
      <c r="M229" s="197"/>
      <c r="N229" s="198"/>
      <c r="O229" s="67"/>
      <c r="P229" s="67"/>
      <c r="Q229" s="67"/>
      <c r="R229" s="67"/>
      <c r="S229" s="67"/>
      <c r="T229" s="68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20" t="s">
        <v>190</v>
      </c>
      <c r="AU229" s="20" t="s">
        <v>81</v>
      </c>
    </row>
    <row r="230" spans="2:51" s="15" customFormat="1" ht="11.25">
      <c r="B230" s="222"/>
      <c r="C230" s="223"/>
      <c r="D230" s="201" t="s">
        <v>192</v>
      </c>
      <c r="E230" s="224" t="s">
        <v>19</v>
      </c>
      <c r="F230" s="225" t="s">
        <v>1720</v>
      </c>
      <c r="G230" s="223"/>
      <c r="H230" s="224" t="s">
        <v>19</v>
      </c>
      <c r="I230" s="226"/>
      <c r="J230" s="223"/>
      <c r="K230" s="223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192</v>
      </c>
      <c r="AU230" s="231" t="s">
        <v>81</v>
      </c>
      <c r="AV230" s="15" t="s">
        <v>79</v>
      </c>
      <c r="AW230" s="15" t="s">
        <v>33</v>
      </c>
      <c r="AX230" s="15" t="s">
        <v>72</v>
      </c>
      <c r="AY230" s="231" t="s">
        <v>180</v>
      </c>
    </row>
    <row r="231" spans="2:51" s="13" customFormat="1" ht="11.25">
      <c r="B231" s="199"/>
      <c r="C231" s="200"/>
      <c r="D231" s="201" t="s">
        <v>192</v>
      </c>
      <c r="E231" s="202" t="s">
        <v>19</v>
      </c>
      <c r="F231" s="203" t="s">
        <v>1723</v>
      </c>
      <c r="G231" s="200"/>
      <c r="H231" s="204">
        <v>20.36</v>
      </c>
      <c r="I231" s="205"/>
      <c r="J231" s="200"/>
      <c r="K231" s="200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192</v>
      </c>
      <c r="AU231" s="210" t="s">
        <v>81</v>
      </c>
      <c r="AV231" s="13" t="s">
        <v>81</v>
      </c>
      <c r="AW231" s="13" t="s">
        <v>33</v>
      </c>
      <c r="AX231" s="13" t="s">
        <v>72</v>
      </c>
      <c r="AY231" s="210" t="s">
        <v>180</v>
      </c>
    </row>
    <row r="232" spans="2:51" s="16" customFormat="1" ht="11.25">
      <c r="B232" s="242"/>
      <c r="C232" s="243"/>
      <c r="D232" s="201" t="s">
        <v>192</v>
      </c>
      <c r="E232" s="244" t="s">
        <v>19</v>
      </c>
      <c r="F232" s="245" t="s">
        <v>966</v>
      </c>
      <c r="G232" s="243"/>
      <c r="H232" s="246">
        <v>20.36</v>
      </c>
      <c r="I232" s="247"/>
      <c r="J232" s="243"/>
      <c r="K232" s="243"/>
      <c r="L232" s="248"/>
      <c r="M232" s="249"/>
      <c r="N232" s="250"/>
      <c r="O232" s="250"/>
      <c r="P232" s="250"/>
      <c r="Q232" s="250"/>
      <c r="R232" s="250"/>
      <c r="S232" s="250"/>
      <c r="T232" s="251"/>
      <c r="AT232" s="252" t="s">
        <v>192</v>
      </c>
      <c r="AU232" s="252" t="s">
        <v>81</v>
      </c>
      <c r="AV232" s="16" t="s">
        <v>92</v>
      </c>
      <c r="AW232" s="16" t="s">
        <v>33</v>
      </c>
      <c r="AX232" s="16" t="s">
        <v>72</v>
      </c>
      <c r="AY232" s="252" t="s">
        <v>180</v>
      </c>
    </row>
    <row r="233" spans="2:51" s="15" customFormat="1" ht="11.25">
      <c r="B233" s="222"/>
      <c r="C233" s="223"/>
      <c r="D233" s="201" t="s">
        <v>192</v>
      </c>
      <c r="E233" s="224" t="s">
        <v>19</v>
      </c>
      <c r="F233" s="225" t="s">
        <v>1726</v>
      </c>
      <c r="G233" s="223"/>
      <c r="H233" s="224" t="s">
        <v>19</v>
      </c>
      <c r="I233" s="226"/>
      <c r="J233" s="223"/>
      <c r="K233" s="223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192</v>
      </c>
      <c r="AU233" s="231" t="s">
        <v>81</v>
      </c>
      <c r="AV233" s="15" t="s">
        <v>79</v>
      </c>
      <c r="AW233" s="15" t="s">
        <v>33</v>
      </c>
      <c r="AX233" s="15" t="s">
        <v>72</v>
      </c>
      <c r="AY233" s="231" t="s">
        <v>180</v>
      </c>
    </row>
    <row r="234" spans="2:51" s="13" customFormat="1" ht="11.25">
      <c r="B234" s="199"/>
      <c r="C234" s="200"/>
      <c r="D234" s="201" t="s">
        <v>192</v>
      </c>
      <c r="E234" s="202" t="s">
        <v>19</v>
      </c>
      <c r="F234" s="203" t="s">
        <v>1808</v>
      </c>
      <c r="G234" s="200"/>
      <c r="H234" s="204">
        <v>24.16</v>
      </c>
      <c r="I234" s="205"/>
      <c r="J234" s="200"/>
      <c r="K234" s="200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192</v>
      </c>
      <c r="AU234" s="210" t="s">
        <v>81</v>
      </c>
      <c r="AV234" s="13" t="s">
        <v>81</v>
      </c>
      <c r="AW234" s="13" t="s">
        <v>33</v>
      </c>
      <c r="AX234" s="13" t="s">
        <v>72</v>
      </c>
      <c r="AY234" s="210" t="s">
        <v>180</v>
      </c>
    </row>
    <row r="235" spans="2:51" s="13" customFormat="1" ht="11.25">
      <c r="B235" s="199"/>
      <c r="C235" s="200"/>
      <c r="D235" s="201" t="s">
        <v>192</v>
      </c>
      <c r="E235" s="202" t="s">
        <v>19</v>
      </c>
      <c r="F235" s="203" t="s">
        <v>1728</v>
      </c>
      <c r="G235" s="200"/>
      <c r="H235" s="204">
        <v>14.65</v>
      </c>
      <c r="I235" s="205"/>
      <c r="J235" s="200"/>
      <c r="K235" s="200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192</v>
      </c>
      <c r="AU235" s="210" t="s">
        <v>81</v>
      </c>
      <c r="AV235" s="13" t="s">
        <v>81</v>
      </c>
      <c r="AW235" s="13" t="s">
        <v>33</v>
      </c>
      <c r="AX235" s="13" t="s">
        <v>72</v>
      </c>
      <c r="AY235" s="210" t="s">
        <v>180</v>
      </c>
    </row>
    <row r="236" spans="2:51" s="13" customFormat="1" ht="11.25">
      <c r="B236" s="199"/>
      <c r="C236" s="200"/>
      <c r="D236" s="201" t="s">
        <v>192</v>
      </c>
      <c r="E236" s="202" t="s">
        <v>19</v>
      </c>
      <c r="F236" s="203" t="s">
        <v>1729</v>
      </c>
      <c r="G236" s="200"/>
      <c r="H236" s="204">
        <v>3.91</v>
      </c>
      <c r="I236" s="205"/>
      <c r="J236" s="200"/>
      <c r="K236" s="200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192</v>
      </c>
      <c r="AU236" s="210" t="s">
        <v>81</v>
      </c>
      <c r="AV236" s="13" t="s">
        <v>81</v>
      </c>
      <c r="AW236" s="13" t="s">
        <v>33</v>
      </c>
      <c r="AX236" s="13" t="s">
        <v>72</v>
      </c>
      <c r="AY236" s="210" t="s">
        <v>180</v>
      </c>
    </row>
    <row r="237" spans="2:51" s="13" customFormat="1" ht="11.25">
      <c r="B237" s="199"/>
      <c r="C237" s="200"/>
      <c r="D237" s="201" t="s">
        <v>192</v>
      </c>
      <c r="E237" s="202" t="s">
        <v>19</v>
      </c>
      <c r="F237" s="203" t="s">
        <v>1730</v>
      </c>
      <c r="G237" s="200"/>
      <c r="H237" s="204">
        <v>3.51</v>
      </c>
      <c r="I237" s="205"/>
      <c r="J237" s="200"/>
      <c r="K237" s="200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192</v>
      </c>
      <c r="AU237" s="210" t="s">
        <v>81</v>
      </c>
      <c r="AV237" s="13" t="s">
        <v>81</v>
      </c>
      <c r="AW237" s="13" t="s">
        <v>33</v>
      </c>
      <c r="AX237" s="13" t="s">
        <v>72</v>
      </c>
      <c r="AY237" s="210" t="s">
        <v>180</v>
      </c>
    </row>
    <row r="238" spans="2:51" s="13" customFormat="1" ht="11.25">
      <c r="B238" s="199"/>
      <c r="C238" s="200"/>
      <c r="D238" s="201" t="s">
        <v>192</v>
      </c>
      <c r="E238" s="202" t="s">
        <v>19</v>
      </c>
      <c r="F238" s="203" t="s">
        <v>1731</v>
      </c>
      <c r="G238" s="200"/>
      <c r="H238" s="204">
        <v>18.41</v>
      </c>
      <c r="I238" s="205"/>
      <c r="J238" s="200"/>
      <c r="K238" s="200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192</v>
      </c>
      <c r="AU238" s="210" t="s">
        <v>81</v>
      </c>
      <c r="AV238" s="13" t="s">
        <v>81</v>
      </c>
      <c r="AW238" s="13" t="s">
        <v>33</v>
      </c>
      <c r="AX238" s="13" t="s">
        <v>72</v>
      </c>
      <c r="AY238" s="210" t="s">
        <v>180</v>
      </c>
    </row>
    <row r="239" spans="2:51" s="13" customFormat="1" ht="11.25">
      <c r="B239" s="199"/>
      <c r="C239" s="200"/>
      <c r="D239" s="201" t="s">
        <v>192</v>
      </c>
      <c r="E239" s="202" t="s">
        <v>19</v>
      </c>
      <c r="F239" s="203" t="s">
        <v>1732</v>
      </c>
      <c r="G239" s="200"/>
      <c r="H239" s="204">
        <v>3.48</v>
      </c>
      <c r="I239" s="205"/>
      <c r="J239" s="200"/>
      <c r="K239" s="200"/>
      <c r="L239" s="206"/>
      <c r="M239" s="207"/>
      <c r="N239" s="208"/>
      <c r="O239" s="208"/>
      <c r="P239" s="208"/>
      <c r="Q239" s="208"/>
      <c r="R239" s="208"/>
      <c r="S239" s="208"/>
      <c r="T239" s="209"/>
      <c r="AT239" s="210" t="s">
        <v>192</v>
      </c>
      <c r="AU239" s="210" t="s">
        <v>81</v>
      </c>
      <c r="AV239" s="13" t="s">
        <v>81</v>
      </c>
      <c r="AW239" s="13" t="s">
        <v>33</v>
      </c>
      <c r="AX239" s="13" t="s">
        <v>72</v>
      </c>
      <c r="AY239" s="210" t="s">
        <v>180</v>
      </c>
    </row>
    <row r="240" spans="2:51" s="13" customFormat="1" ht="11.25">
      <c r="B240" s="199"/>
      <c r="C240" s="200"/>
      <c r="D240" s="201" t="s">
        <v>192</v>
      </c>
      <c r="E240" s="202" t="s">
        <v>19</v>
      </c>
      <c r="F240" s="203" t="s">
        <v>1733</v>
      </c>
      <c r="G240" s="200"/>
      <c r="H240" s="204">
        <v>59.04</v>
      </c>
      <c r="I240" s="205"/>
      <c r="J240" s="200"/>
      <c r="K240" s="200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192</v>
      </c>
      <c r="AU240" s="210" t="s">
        <v>81</v>
      </c>
      <c r="AV240" s="13" t="s">
        <v>81</v>
      </c>
      <c r="AW240" s="13" t="s">
        <v>33</v>
      </c>
      <c r="AX240" s="13" t="s">
        <v>72</v>
      </c>
      <c r="AY240" s="210" t="s">
        <v>180</v>
      </c>
    </row>
    <row r="241" spans="2:51" s="13" customFormat="1" ht="11.25">
      <c r="B241" s="199"/>
      <c r="C241" s="200"/>
      <c r="D241" s="201" t="s">
        <v>192</v>
      </c>
      <c r="E241" s="202" t="s">
        <v>19</v>
      </c>
      <c r="F241" s="203" t="s">
        <v>1734</v>
      </c>
      <c r="G241" s="200"/>
      <c r="H241" s="204">
        <v>6.4</v>
      </c>
      <c r="I241" s="205"/>
      <c r="J241" s="200"/>
      <c r="K241" s="200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192</v>
      </c>
      <c r="AU241" s="210" t="s">
        <v>81</v>
      </c>
      <c r="AV241" s="13" t="s">
        <v>81</v>
      </c>
      <c r="AW241" s="13" t="s">
        <v>33</v>
      </c>
      <c r="AX241" s="13" t="s">
        <v>72</v>
      </c>
      <c r="AY241" s="210" t="s">
        <v>180</v>
      </c>
    </row>
    <row r="242" spans="2:51" s="13" customFormat="1" ht="11.25">
      <c r="B242" s="199"/>
      <c r="C242" s="200"/>
      <c r="D242" s="201" t="s">
        <v>192</v>
      </c>
      <c r="E242" s="202" t="s">
        <v>19</v>
      </c>
      <c r="F242" s="203" t="s">
        <v>1735</v>
      </c>
      <c r="G242" s="200"/>
      <c r="H242" s="204">
        <v>70.41</v>
      </c>
      <c r="I242" s="205"/>
      <c r="J242" s="200"/>
      <c r="K242" s="200"/>
      <c r="L242" s="206"/>
      <c r="M242" s="207"/>
      <c r="N242" s="208"/>
      <c r="O242" s="208"/>
      <c r="P242" s="208"/>
      <c r="Q242" s="208"/>
      <c r="R242" s="208"/>
      <c r="S242" s="208"/>
      <c r="T242" s="209"/>
      <c r="AT242" s="210" t="s">
        <v>192</v>
      </c>
      <c r="AU242" s="210" t="s">
        <v>81</v>
      </c>
      <c r="AV242" s="13" t="s">
        <v>81</v>
      </c>
      <c r="AW242" s="13" t="s">
        <v>33</v>
      </c>
      <c r="AX242" s="13" t="s">
        <v>72</v>
      </c>
      <c r="AY242" s="210" t="s">
        <v>180</v>
      </c>
    </row>
    <row r="243" spans="2:51" s="13" customFormat="1" ht="11.25">
      <c r="B243" s="199"/>
      <c r="C243" s="200"/>
      <c r="D243" s="201" t="s">
        <v>192</v>
      </c>
      <c r="E243" s="202" t="s">
        <v>19</v>
      </c>
      <c r="F243" s="203" t="s">
        <v>1736</v>
      </c>
      <c r="G243" s="200"/>
      <c r="H243" s="204">
        <v>69.1</v>
      </c>
      <c r="I243" s="205"/>
      <c r="J243" s="200"/>
      <c r="K243" s="200"/>
      <c r="L243" s="206"/>
      <c r="M243" s="207"/>
      <c r="N243" s="208"/>
      <c r="O243" s="208"/>
      <c r="P243" s="208"/>
      <c r="Q243" s="208"/>
      <c r="R243" s="208"/>
      <c r="S243" s="208"/>
      <c r="T243" s="209"/>
      <c r="AT243" s="210" t="s">
        <v>192</v>
      </c>
      <c r="AU243" s="210" t="s">
        <v>81</v>
      </c>
      <c r="AV243" s="13" t="s">
        <v>81</v>
      </c>
      <c r="AW243" s="13" t="s">
        <v>33</v>
      </c>
      <c r="AX243" s="13" t="s">
        <v>72</v>
      </c>
      <c r="AY243" s="210" t="s">
        <v>180</v>
      </c>
    </row>
    <row r="244" spans="2:51" s="13" customFormat="1" ht="11.25">
      <c r="B244" s="199"/>
      <c r="C244" s="200"/>
      <c r="D244" s="201" t="s">
        <v>192</v>
      </c>
      <c r="E244" s="202" t="s">
        <v>19</v>
      </c>
      <c r="F244" s="203" t="s">
        <v>1737</v>
      </c>
      <c r="G244" s="200"/>
      <c r="H244" s="204">
        <v>68.12</v>
      </c>
      <c r="I244" s="205"/>
      <c r="J244" s="200"/>
      <c r="K244" s="200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192</v>
      </c>
      <c r="AU244" s="210" t="s">
        <v>81</v>
      </c>
      <c r="AV244" s="13" t="s">
        <v>81</v>
      </c>
      <c r="AW244" s="13" t="s">
        <v>33</v>
      </c>
      <c r="AX244" s="13" t="s">
        <v>72</v>
      </c>
      <c r="AY244" s="210" t="s">
        <v>180</v>
      </c>
    </row>
    <row r="245" spans="2:51" s="13" customFormat="1" ht="11.25">
      <c r="B245" s="199"/>
      <c r="C245" s="200"/>
      <c r="D245" s="201" t="s">
        <v>192</v>
      </c>
      <c r="E245" s="202" t="s">
        <v>19</v>
      </c>
      <c r="F245" s="203" t="s">
        <v>1738</v>
      </c>
      <c r="G245" s="200"/>
      <c r="H245" s="204">
        <v>72.19</v>
      </c>
      <c r="I245" s="205"/>
      <c r="J245" s="200"/>
      <c r="K245" s="200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192</v>
      </c>
      <c r="AU245" s="210" t="s">
        <v>81</v>
      </c>
      <c r="AV245" s="13" t="s">
        <v>81</v>
      </c>
      <c r="AW245" s="13" t="s">
        <v>33</v>
      </c>
      <c r="AX245" s="13" t="s">
        <v>72</v>
      </c>
      <c r="AY245" s="210" t="s">
        <v>180</v>
      </c>
    </row>
    <row r="246" spans="2:51" s="16" customFormat="1" ht="11.25">
      <c r="B246" s="242"/>
      <c r="C246" s="243"/>
      <c r="D246" s="201" t="s">
        <v>192</v>
      </c>
      <c r="E246" s="244" t="s">
        <v>19</v>
      </c>
      <c r="F246" s="245" t="s">
        <v>966</v>
      </c>
      <c r="G246" s="243"/>
      <c r="H246" s="246">
        <v>413.38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AT246" s="252" t="s">
        <v>192</v>
      </c>
      <c r="AU246" s="252" t="s">
        <v>81</v>
      </c>
      <c r="AV246" s="16" t="s">
        <v>92</v>
      </c>
      <c r="AW246" s="16" t="s">
        <v>33</v>
      </c>
      <c r="AX246" s="16" t="s">
        <v>72</v>
      </c>
      <c r="AY246" s="252" t="s">
        <v>180</v>
      </c>
    </row>
    <row r="247" spans="2:51" s="15" customFormat="1" ht="11.25">
      <c r="B247" s="222"/>
      <c r="C247" s="223"/>
      <c r="D247" s="201" t="s">
        <v>192</v>
      </c>
      <c r="E247" s="224" t="s">
        <v>19</v>
      </c>
      <c r="F247" s="225" t="s">
        <v>1741</v>
      </c>
      <c r="G247" s="223"/>
      <c r="H247" s="224" t="s">
        <v>19</v>
      </c>
      <c r="I247" s="226"/>
      <c r="J247" s="223"/>
      <c r="K247" s="223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192</v>
      </c>
      <c r="AU247" s="231" t="s">
        <v>81</v>
      </c>
      <c r="AV247" s="15" t="s">
        <v>79</v>
      </c>
      <c r="AW247" s="15" t="s">
        <v>33</v>
      </c>
      <c r="AX247" s="15" t="s">
        <v>72</v>
      </c>
      <c r="AY247" s="231" t="s">
        <v>180</v>
      </c>
    </row>
    <row r="248" spans="2:51" s="13" customFormat="1" ht="11.25">
      <c r="B248" s="199"/>
      <c r="C248" s="200"/>
      <c r="D248" s="201" t="s">
        <v>192</v>
      </c>
      <c r="E248" s="202" t="s">
        <v>19</v>
      </c>
      <c r="F248" s="203" t="s">
        <v>1742</v>
      </c>
      <c r="G248" s="200"/>
      <c r="H248" s="204">
        <v>32.26</v>
      </c>
      <c r="I248" s="205"/>
      <c r="J248" s="200"/>
      <c r="K248" s="200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192</v>
      </c>
      <c r="AU248" s="210" t="s">
        <v>81</v>
      </c>
      <c r="AV248" s="13" t="s">
        <v>81</v>
      </c>
      <c r="AW248" s="13" t="s">
        <v>33</v>
      </c>
      <c r="AX248" s="13" t="s">
        <v>72</v>
      </c>
      <c r="AY248" s="210" t="s">
        <v>180</v>
      </c>
    </row>
    <row r="249" spans="2:51" s="13" customFormat="1" ht="11.25">
      <c r="B249" s="199"/>
      <c r="C249" s="200"/>
      <c r="D249" s="201" t="s">
        <v>192</v>
      </c>
      <c r="E249" s="202" t="s">
        <v>19</v>
      </c>
      <c r="F249" s="203" t="s">
        <v>1743</v>
      </c>
      <c r="G249" s="200"/>
      <c r="H249" s="204">
        <v>15.49</v>
      </c>
      <c r="I249" s="205"/>
      <c r="J249" s="200"/>
      <c r="K249" s="200"/>
      <c r="L249" s="206"/>
      <c r="M249" s="207"/>
      <c r="N249" s="208"/>
      <c r="O249" s="208"/>
      <c r="P249" s="208"/>
      <c r="Q249" s="208"/>
      <c r="R249" s="208"/>
      <c r="S249" s="208"/>
      <c r="T249" s="209"/>
      <c r="AT249" s="210" t="s">
        <v>192</v>
      </c>
      <c r="AU249" s="210" t="s">
        <v>81</v>
      </c>
      <c r="AV249" s="13" t="s">
        <v>81</v>
      </c>
      <c r="AW249" s="13" t="s">
        <v>33</v>
      </c>
      <c r="AX249" s="13" t="s">
        <v>72</v>
      </c>
      <c r="AY249" s="210" t="s">
        <v>180</v>
      </c>
    </row>
    <row r="250" spans="2:51" s="13" customFormat="1" ht="11.25">
      <c r="B250" s="199"/>
      <c r="C250" s="200"/>
      <c r="D250" s="201" t="s">
        <v>192</v>
      </c>
      <c r="E250" s="202" t="s">
        <v>19</v>
      </c>
      <c r="F250" s="203" t="s">
        <v>1744</v>
      </c>
      <c r="G250" s="200"/>
      <c r="H250" s="204">
        <v>13.99</v>
      </c>
      <c r="I250" s="205"/>
      <c r="J250" s="200"/>
      <c r="K250" s="200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192</v>
      </c>
      <c r="AU250" s="210" t="s">
        <v>81</v>
      </c>
      <c r="AV250" s="13" t="s">
        <v>81</v>
      </c>
      <c r="AW250" s="13" t="s">
        <v>33</v>
      </c>
      <c r="AX250" s="13" t="s">
        <v>72</v>
      </c>
      <c r="AY250" s="210" t="s">
        <v>180</v>
      </c>
    </row>
    <row r="251" spans="2:51" s="13" customFormat="1" ht="11.25">
      <c r="B251" s="199"/>
      <c r="C251" s="200"/>
      <c r="D251" s="201" t="s">
        <v>192</v>
      </c>
      <c r="E251" s="202" t="s">
        <v>19</v>
      </c>
      <c r="F251" s="203" t="s">
        <v>1745</v>
      </c>
      <c r="G251" s="200"/>
      <c r="H251" s="204">
        <v>24.69</v>
      </c>
      <c r="I251" s="205"/>
      <c r="J251" s="200"/>
      <c r="K251" s="200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192</v>
      </c>
      <c r="AU251" s="210" t="s">
        <v>81</v>
      </c>
      <c r="AV251" s="13" t="s">
        <v>81</v>
      </c>
      <c r="AW251" s="13" t="s">
        <v>33</v>
      </c>
      <c r="AX251" s="13" t="s">
        <v>72</v>
      </c>
      <c r="AY251" s="210" t="s">
        <v>180</v>
      </c>
    </row>
    <row r="252" spans="2:51" s="13" customFormat="1" ht="11.25">
      <c r="B252" s="199"/>
      <c r="C252" s="200"/>
      <c r="D252" s="201" t="s">
        <v>192</v>
      </c>
      <c r="E252" s="202" t="s">
        <v>19</v>
      </c>
      <c r="F252" s="203" t="s">
        <v>1746</v>
      </c>
      <c r="G252" s="200"/>
      <c r="H252" s="204">
        <v>2.3</v>
      </c>
      <c r="I252" s="205"/>
      <c r="J252" s="200"/>
      <c r="K252" s="200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192</v>
      </c>
      <c r="AU252" s="210" t="s">
        <v>81</v>
      </c>
      <c r="AV252" s="13" t="s">
        <v>81</v>
      </c>
      <c r="AW252" s="13" t="s">
        <v>33</v>
      </c>
      <c r="AX252" s="13" t="s">
        <v>72</v>
      </c>
      <c r="AY252" s="210" t="s">
        <v>180</v>
      </c>
    </row>
    <row r="253" spans="2:51" s="13" customFormat="1" ht="11.25">
      <c r="B253" s="199"/>
      <c r="C253" s="200"/>
      <c r="D253" s="201" t="s">
        <v>192</v>
      </c>
      <c r="E253" s="202" t="s">
        <v>19</v>
      </c>
      <c r="F253" s="203" t="s">
        <v>1747</v>
      </c>
      <c r="G253" s="200"/>
      <c r="H253" s="204">
        <v>2.47</v>
      </c>
      <c r="I253" s="205"/>
      <c r="J253" s="200"/>
      <c r="K253" s="200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192</v>
      </c>
      <c r="AU253" s="210" t="s">
        <v>81</v>
      </c>
      <c r="AV253" s="13" t="s">
        <v>81</v>
      </c>
      <c r="AW253" s="13" t="s">
        <v>33</v>
      </c>
      <c r="AX253" s="13" t="s">
        <v>72</v>
      </c>
      <c r="AY253" s="210" t="s">
        <v>180</v>
      </c>
    </row>
    <row r="254" spans="2:51" s="13" customFormat="1" ht="11.25">
      <c r="B254" s="199"/>
      <c r="C254" s="200"/>
      <c r="D254" s="201" t="s">
        <v>192</v>
      </c>
      <c r="E254" s="202" t="s">
        <v>19</v>
      </c>
      <c r="F254" s="203" t="s">
        <v>1748</v>
      </c>
      <c r="G254" s="200"/>
      <c r="H254" s="204">
        <v>2.28</v>
      </c>
      <c r="I254" s="205"/>
      <c r="J254" s="200"/>
      <c r="K254" s="200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192</v>
      </c>
      <c r="AU254" s="210" t="s">
        <v>81</v>
      </c>
      <c r="AV254" s="13" t="s">
        <v>81</v>
      </c>
      <c r="AW254" s="13" t="s">
        <v>33</v>
      </c>
      <c r="AX254" s="13" t="s">
        <v>72</v>
      </c>
      <c r="AY254" s="210" t="s">
        <v>180</v>
      </c>
    </row>
    <row r="255" spans="2:51" s="13" customFormat="1" ht="11.25">
      <c r="B255" s="199"/>
      <c r="C255" s="200"/>
      <c r="D255" s="201" t="s">
        <v>192</v>
      </c>
      <c r="E255" s="202" t="s">
        <v>19</v>
      </c>
      <c r="F255" s="203" t="s">
        <v>1809</v>
      </c>
      <c r="G255" s="200"/>
      <c r="H255" s="204">
        <v>6.4</v>
      </c>
      <c r="I255" s="205"/>
      <c r="J255" s="200"/>
      <c r="K255" s="200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192</v>
      </c>
      <c r="AU255" s="210" t="s">
        <v>81</v>
      </c>
      <c r="AV255" s="13" t="s">
        <v>81</v>
      </c>
      <c r="AW255" s="13" t="s">
        <v>33</v>
      </c>
      <c r="AX255" s="13" t="s">
        <v>72</v>
      </c>
      <c r="AY255" s="210" t="s">
        <v>180</v>
      </c>
    </row>
    <row r="256" spans="2:51" s="13" customFormat="1" ht="11.25">
      <c r="B256" s="199"/>
      <c r="C256" s="200"/>
      <c r="D256" s="201" t="s">
        <v>192</v>
      </c>
      <c r="E256" s="202" t="s">
        <v>19</v>
      </c>
      <c r="F256" s="203" t="s">
        <v>1750</v>
      </c>
      <c r="G256" s="200"/>
      <c r="H256" s="204">
        <v>70.45</v>
      </c>
      <c r="I256" s="205"/>
      <c r="J256" s="200"/>
      <c r="K256" s="200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192</v>
      </c>
      <c r="AU256" s="210" t="s">
        <v>81</v>
      </c>
      <c r="AV256" s="13" t="s">
        <v>81</v>
      </c>
      <c r="AW256" s="13" t="s">
        <v>33</v>
      </c>
      <c r="AX256" s="13" t="s">
        <v>72</v>
      </c>
      <c r="AY256" s="210" t="s">
        <v>180</v>
      </c>
    </row>
    <row r="257" spans="2:51" s="13" customFormat="1" ht="11.25">
      <c r="B257" s="199"/>
      <c r="C257" s="200"/>
      <c r="D257" s="201" t="s">
        <v>192</v>
      </c>
      <c r="E257" s="202" t="s">
        <v>19</v>
      </c>
      <c r="F257" s="203" t="s">
        <v>1751</v>
      </c>
      <c r="G257" s="200"/>
      <c r="H257" s="204">
        <v>69.1</v>
      </c>
      <c r="I257" s="205"/>
      <c r="J257" s="200"/>
      <c r="K257" s="200"/>
      <c r="L257" s="206"/>
      <c r="M257" s="207"/>
      <c r="N257" s="208"/>
      <c r="O257" s="208"/>
      <c r="P257" s="208"/>
      <c r="Q257" s="208"/>
      <c r="R257" s="208"/>
      <c r="S257" s="208"/>
      <c r="T257" s="209"/>
      <c r="AT257" s="210" t="s">
        <v>192</v>
      </c>
      <c r="AU257" s="210" t="s">
        <v>81</v>
      </c>
      <c r="AV257" s="13" t="s">
        <v>81</v>
      </c>
      <c r="AW257" s="13" t="s">
        <v>33</v>
      </c>
      <c r="AX257" s="13" t="s">
        <v>72</v>
      </c>
      <c r="AY257" s="210" t="s">
        <v>180</v>
      </c>
    </row>
    <row r="258" spans="2:51" s="13" customFormat="1" ht="11.25">
      <c r="B258" s="199"/>
      <c r="C258" s="200"/>
      <c r="D258" s="201" t="s">
        <v>192</v>
      </c>
      <c r="E258" s="202" t="s">
        <v>19</v>
      </c>
      <c r="F258" s="203" t="s">
        <v>1752</v>
      </c>
      <c r="G258" s="200"/>
      <c r="H258" s="204">
        <v>68.12</v>
      </c>
      <c r="I258" s="205"/>
      <c r="J258" s="200"/>
      <c r="K258" s="200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192</v>
      </c>
      <c r="AU258" s="210" t="s">
        <v>81</v>
      </c>
      <c r="AV258" s="13" t="s">
        <v>81</v>
      </c>
      <c r="AW258" s="13" t="s">
        <v>33</v>
      </c>
      <c r="AX258" s="13" t="s">
        <v>72</v>
      </c>
      <c r="AY258" s="210" t="s">
        <v>180</v>
      </c>
    </row>
    <row r="259" spans="2:51" s="13" customFormat="1" ht="11.25">
      <c r="B259" s="199"/>
      <c r="C259" s="200"/>
      <c r="D259" s="201" t="s">
        <v>192</v>
      </c>
      <c r="E259" s="202" t="s">
        <v>19</v>
      </c>
      <c r="F259" s="203" t="s">
        <v>1753</v>
      </c>
      <c r="G259" s="200"/>
      <c r="H259" s="204">
        <v>72.03</v>
      </c>
      <c r="I259" s="205"/>
      <c r="J259" s="200"/>
      <c r="K259" s="200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192</v>
      </c>
      <c r="AU259" s="210" t="s">
        <v>81</v>
      </c>
      <c r="AV259" s="13" t="s">
        <v>81</v>
      </c>
      <c r="AW259" s="13" t="s">
        <v>33</v>
      </c>
      <c r="AX259" s="13" t="s">
        <v>72</v>
      </c>
      <c r="AY259" s="210" t="s">
        <v>180</v>
      </c>
    </row>
    <row r="260" spans="2:51" s="16" customFormat="1" ht="11.25">
      <c r="B260" s="242"/>
      <c r="C260" s="243"/>
      <c r="D260" s="201" t="s">
        <v>192</v>
      </c>
      <c r="E260" s="244" t="s">
        <v>19</v>
      </c>
      <c r="F260" s="245" t="s">
        <v>966</v>
      </c>
      <c r="G260" s="243"/>
      <c r="H260" s="246">
        <v>379.58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AT260" s="252" t="s">
        <v>192</v>
      </c>
      <c r="AU260" s="252" t="s">
        <v>81</v>
      </c>
      <c r="AV260" s="16" t="s">
        <v>92</v>
      </c>
      <c r="AW260" s="16" t="s">
        <v>33</v>
      </c>
      <c r="AX260" s="16" t="s">
        <v>72</v>
      </c>
      <c r="AY260" s="252" t="s">
        <v>180</v>
      </c>
    </row>
    <row r="261" spans="2:51" s="14" customFormat="1" ht="11.25">
      <c r="B261" s="211"/>
      <c r="C261" s="212"/>
      <c r="D261" s="201" t="s">
        <v>192</v>
      </c>
      <c r="E261" s="213" t="s">
        <v>19</v>
      </c>
      <c r="F261" s="214" t="s">
        <v>211</v>
      </c>
      <c r="G261" s="212"/>
      <c r="H261" s="215">
        <v>813.32</v>
      </c>
      <c r="I261" s="216"/>
      <c r="J261" s="212"/>
      <c r="K261" s="212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192</v>
      </c>
      <c r="AU261" s="221" t="s">
        <v>81</v>
      </c>
      <c r="AV261" s="14" t="s">
        <v>188</v>
      </c>
      <c r="AW261" s="14" t="s">
        <v>33</v>
      </c>
      <c r="AX261" s="14" t="s">
        <v>79</v>
      </c>
      <c r="AY261" s="221" t="s">
        <v>180</v>
      </c>
    </row>
    <row r="262" spans="1:65" s="2" customFormat="1" ht="24.2" customHeight="1">
      <c r="A262" s="37"/>
      <c r="B262" s="38"/>
      <c r="C262" s="181" t="s">
        <v>290</v>
      </c>
      <c r="D262" s="181" t="s">
        <v>183</v>
      </c>
      <c r="E262" s="182" t="s">
        <v>1810</v>
      </c>
      <c r="F262" s="183" t="s">
        <v>1811</v>
      </c>
      <c r="G262" s="184" t="s">
        <v>186</v>
      </c>
      <c r="H262" s="185">
        <v>444.97</v>
      </c>
      <c r="I262" s="186"/>
      <c r="J262" s="187">
        <f>ROUND(I262*H262,2)</f>
        <v>0</v>
      </c>
      <c r="K262" s="183" t="s">
        <v>187</v>
      </c>
      <c r="L262" s="42"/>
      <c r="M262" s="188" t="s">
        <v>19</v>
      </c>
      <c r="N262" s="189" t="s">
        <v>43</v>
      </c>
      <c r="O262" s="67"/>
      <c r="P262" s="190">
        <f>O262*H262</f>
        <v>0</v>
      </c>
      <c r="Q262" s="190">
        <v>0.01385</v>
      </c>
      <c r="R262" s="190">
        <f>Q262*H262</f>
        <v>6.1628345</v>
      </c>
      <c r="S262" s="190">
        <v>0</v>
      </c>
      <c r="T262" s="191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92" t="s">
        <v>290</v>
      </c>
      <c r="AT262" s="192" t="s">
        <v>183</v>
      </c>
      <c r="AU262" s="192" t="s">
        <v>81</v>
      </c>
      <c r="AY262" s="20" t="s">
        <v>180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20" t="s">
        <v>79</v>
      </c>
      <c r="BK262" s="193">
        <f>ROUND(I262*H262,2)</f>
        <v>0</v>
      </c>
      <c r="BL262" s="20" t="s">
        <v>290</v>
      </c>
      <c r="BM262" s="192" t="s">
        <v>1812</v>
      </c>
    </row>
    <row r="263" spans="1:47" s="2" customFormat="1" ht="11.25">
      <c r="A263" s="37"/>
      <c r="B263" s="38"/>
      <c r="C263" s="39"/>
      <c r="D263" s="194" t="s">
        <v>190</v>
      </c>
      <c r="E263" s="39"/>
      <c r="F263" s="195" t="s">
        <v>1813</v>
      </c>
      <c r="G263" s="39"/>
      <c r="H263" s="39"/>
      <c r="I263" s="196"/>
      <c r="J263" s="39"/>
      <c r="K263" s="39"/>
      <c r="L263" s="42"/>
      <c r="M263" s="197"/>
      <c r="N263" s="198"/>
      <c r="O263" s="67"/>
      <c r="P263" s="67"/>
      <c r="Q263" s="67"/>
      <c r="R263" s="67"/>
      <c r="S263" s="67"/>
      <c r="T263" s="68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20" t="s">
        <v>190</v>
      </c>
      <c r="AU263" s="20" t="s">
        <v>81</v>
      </c>
    </row>
    <row r="264" spans="2:51" s="15" customFormat="1" ht="11.25">
      <c r="B264" s="222"/>
      <c r="C264" s="223"/>
      <c r="D264" s="201" t="s">
        <v>192</v>
      </c>
      <c r="E264" s="224" t="s">
        <v>19</v>
      </c>
      <c r="F264" s="225" t="s">
        <v>1720</v>
      </c>
      <c r="G264" s="223"/>
      <c r="H264" s="224" t="s">
        <v>19</v>
      </c>
      <c r="I264" s="226"/>
      <c r="J264" s="223"/>
      <c r="K264" s="223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192</v>
      </c>
      <c r="AU264" s="231" t="s">
        <v>81</v>
      </c>
      <c r="AV264" s="15" t="s">
        <v>79</v>
      </c>
      <c r="AW264" s="15" t="s">
        <v>33</v>
      </c>
      <c r="AX264" s="15" t="s">
        <v>72</v>
      </c>
      <c r="AY264" s="231" t="s">
        <v>180</v>
      </c>
    </row>
    <row r="265" spans="2:51" s="13" customFormat="1" ht="11.25">
      <c r="B265" s="199"/>
      <c r="C265" s="200"/>
      <c r="D265" s="201" t="s">
        <v>192</v>
      </c>
      <c r="E265" s="202" t="s">
        <v>19</v>
      </c>
      <c r="F265" s="203" t="s">
        <v>1814</v>
      </c>
      <c r="G265" s="200"/>
      <c r="H265" s="204">
        <v>61.94</v>
      </c>
      <c r="I265" s="205"/>
      <c r="J265" s="200"/>
      <c r="K265" s="200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192</v>
      </c>
      <c r="AU265" s="210" t="s">
        <v>81</v>
      </c>
      <c r="AV265" s="13" t="s">
        <v>81</v>
      </c>
      <c r="AW265" s="13" t="s">
        <v>33</v>
      </c>
      <c r="AX265" s="13" t="s">
        <v>72</v>
      </c>
      <c r="AY265" s="210" t="s">
        <v>180</v>
      </c>
    </row>
    <row r="266" spans="2:51" s="13" customFormat="1" ht="11.25">
      <c r="B266" s="199"/>
      <c r="C266" s="200"/>
      <c r="D266" s="201" t="s">
        <v>192</v>
      </c>
      <c r="E266" s="202" t="s">
        <v>19</v>
      </c>
      <c r="F266" s="203" t="s">
        <v>1724</v>
      </c>
      <c r="G266" s="200"/>
      <c r="H266" s="204">
        <v>6.96</v>
      </c>
      <c r="I266" s="205"/>
      <c r="J266" s="200"/>
      <c r="K266" s="200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192</v>
      </c>
      <c r="AU266" s="210" t="s">
        <v>81</v>
      </c>
      <c r="AV266" s="13" t="s">
        <v>81</v>
      </c>
      <c r="AW266" s="13" t="s">
        <v>33</v>
      </c>
      <c r="AX266" s="13" t="s">
        <v>72</v>
      </c>
      <c r="AY266" s="210" t="s">
        <v>180</v>
      </c>
    </row>
    <row r="267" spans="2:51" s="16" customFormat="1" ht="11.25">
      <c r="B267" s="242"/>
      <c r="C267" s="243"/>
      <c r="D267" s="201" t="s">
        <v>192</v>
      </c>
      <c r="E267" s="244" t="s">
        <v>19</v>
      </c>
      <c r="F267" s="245" t="s">
        <v>966</v>
      </c>
      <c r="G267" s="243"/>
      <c r="H267" s="246">
        <v>68.9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192</v>
      </c>
      <c r="AU267" s="252" t="s">
        <v>81</v>
      </c>
      <c r="AV267" s="16" t="s">
        <v>92</v>
      </c>
      <c r="AW267" s="16" t="s">
        <v>33</v>
      </c>
      <c r="AX267" s="16" t="s">
        <v>72</v>
      </c>
      <c r="AY267" s="252" t="s">
        <v>180</v>
      </c>
    </row>
    <row r="268" spans="2:51" s="15" customFormat="1" ht="11.25">
      <c r="B268" s="222"/>
      <c r="C268" s="223"/>
      <c r="D268" s="201" t="s">
        <v>192</v>
      </c>
      <c r="E268" s="224" t="s">
        <v>19</v>
      </c>
      <c r="F268" s="225" t="s">
        <v>1726</v>
      </c>
      <c r="G268" s="223"/>
      <c r="H268" s="224" t="s">
        <v>19</v>
      </c>
      <c r="I268" s="226"/>
      <c r="J268" s="223"/>
      <c r="K268" s="223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192</v>
      </c>
      <c r="AU268" s="231" t="s">
        <v>81</v>
      </c>
      <c r="AV268" s="15" t="s">
        <v>79</v>
      </c>
      <c r="AW268" s="15" t="s">
        <v>33</v>
      </c>
      <c r="AX268" s="15" t="s">
        <v>72</v>
      </c>
      <c r="AY268" s="231" t="s">
        <v>180</v>
      </c>
    </row>
    <row r="269" spans="2:51" s="13" customFormat="1" ht="11.25">
      <c r="B269" s="199"/>
      <c r="C269" s="200"/>
      <c r="D269" s="201" t="s">
        <v>192</v>
      </c>
      <c r="E269" s="202" t="s">
        <v>19</v>
      </c>
      <c r="F269" s="203" t="s">
        <v>1739</v>
      </c>
      <c r="G269" s="200"/>
      <c r="H269" s="204">
        <v>163.89</v>
      </c>
      <c r="I269" s="205"/>
      <c r="J269" s="200"/>
      <c r="K269" s="200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192</v>
      </c>
      <c r="AU269" s="210" t="s">
        <v>81</v>
      </c>
      <c r="AV269" s="13" t="s">
        <v>81</v>
      </c>
      <c r="AW269" s="13" t="s">
        <v>33</v>
      </c>
      <c r="AX269" s="13" t="s">
        <v>72</v>
      </c>
      <c r="AY269" s="210" t="s">
        <v>180</v>
      </c>
    </row>
    <row r="270" spans="2:51" s="16" customFormat="1" ht="11.25">
      <c r="B270" s="242"/>
      <c r="C270" s="243"/>
      <c r="D270" s="201" t="s">
        <v>192</v>
      </c>
      <c r="E270" s="244" t="s">
        <v>19</v>
      </c>
      <c r="F270" s="245" t="s">
        <v>966</v>
      </c>
      <c r="G270" s="243"/>
      <c r="H270" s="246">
        <v>163.89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192</v>
      </c>
      <c r="AU270" s="252" t="s">
        <v>81</v>
      </c>
      <c r="AV270" s="16" t="s">
        <v>92</v>
      </c>
      <c r="AW270" s="16" t="s">
        <v>33</v>
      </c>
      <c r="AX270" s="16" t="s">
        <v>72</v>
      </c>
      <c r="AY270" s="252" t="s">
        <v>180</v>
      </c>
    </row>
    <row r="271" spans="2:51" s="15" customFormat="1" ht="11.25">
      <c r="B271" s="222"/>
      <c r="C271" s="223"/>
      <c r="D271" s="201" t="s">
        <v>192</v>
      </c>
      <c r="E271" s="224" t="s">
        <v>19</v>
      </c>
      <c r="F271" s="225" t="s">
        <v>1741</v>
      </c>
      <c r="G271" s="223"/>
      <c r="H271" s="224" t="s">
        <v>19</v>
      </c>
      <c r="I271" s="226"/>
      <c r="J271" s="223"/>
      <c r="K271" s="223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192</v>
      </c>
      <c r="AU271" s="231" t="s">
        <v>81</v>
      </c>
      <c r="AV271" s="15" t="s">
        <v>79</v>
      </c>
      <c r="AW271" s="15" t="s">
        <v>33</v>
      </c>
      <c r="AX271" s="15" t="s">
        <v>72</v>
      </c>
      <c r="AY271" s="231" t="s">
        <v>180</v>
      </c>
    </row>
    <row r="272" spans="2:51" s="13" customFormat="1" ht="11.25">
      <c r="B272" s="199"/>
      <c r="C272" s="200"/>
      <c r="D272" s="201" t="s">
        <v>192</v>
      </c>
      <c r="E272" s="202" t="s">
        <v>19</v>
      </c>
      <c r="F272" s="203" t="s">
        <v>1754</v>
      </c>
      <c r="G272" s="200"/>
      <c r="H272" s="204">
        <v>112.66</v>
      </c>
      <c r="I272" s="205"/>
      <c r="J272" s="200"/>
      <c r="K272" s="200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192</v>
      </c>
      <c r="AU272" s="210" t="s">
        <v>81</v>
      </c>
      <c r="AV272" s="13" t="s">
        <v>81</v>
      </c>
      <c r="AW272" s="13" t="s">
        <v>33</v>
      </c>
      <c r="AX272" s="13" t="s">
        <v>72</v>
      </c>
      <c r="AY272" s="210" t="s">
        <v>180</v>
      </c>
    </row>
    <row r="273" spans="2:51" s="13" customFormat="1" ht="11.25">
      <c r="B273" s="199"/>
      <c r="C273" s="200"/>
      <c r="D273" s="201" t="s">
        <v>192</v>
      </c>
      <c r="E273" s="202" t="s">
        <v>19</v>
      </c>
      <c r="F273" s="203" t="s">
        <v>1755</v>
      </c>
      <c r="G273" s="200"/>
      <c r="H273" s="204">
        <v>85.12</v>
      </c>
      <c r="I273" s="205"/>
      <c r="J273" s="200"/>
      <c r="K273" s="200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192</v>
      </c>
      <c r="AU273" s="210" t="s">
        <v>81</v>
      </c>
      <c r="AV273" s="13" t="s">
        <v>81</v>
      </c>
      <c r="AW273" s="13" t="s">
        <v>33</v>
      </c>
      <c r="AX273" s="13" t="s">
        <v>72</v>
      </c>
      <c r="AY273" s="210" t="s">
        <v>180</v>
      </c>
    </row>
    <row r="274" spans="2:51" s="13" customFormat="1" ht="11.25">
      <c r="B274" s="199"/>
      <c r="C274" s="200"/>
      <c r="D274" s="201" t="s">
        <v>192</v>
      </c>
      <c r="E274" s="202" t="s">
        <v>19</v>
      </c>
      <c r="F274" s="203" t="s">
        <v>1767</v>
      </c>
      <c r="G274" s="200"/>
      <c r="H274" s="204">
        <v>14.4</v>
      </c>
      <c r="I274" s="205"/>
      <c r="J274" s="200"/>
      <c r="K274" s="200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192</v>
      </c>
      <c r="AU274" s="210" t="s">
        <v>81</v>
      </c>
      <c r="AV274" s="13" t="s">
        <v>81</v>
      </c>
      <c r="AW274" s="13" t="s">
        <v>33</v>
      </c>
      <c r="AX274" s="13" t="s">
        <v>72</v>
      </c>
      <c r="AY274" s="210" t="s">
        <v>180</v>
      </c>
    </row>
    <row r="275" spans="2:51" s="16" customFormat="1" ht="11.25">
      <c r="B275" s="242"/>
      <c r="C275" s="243"/>
      <c r="D275" s="201" t="s">
        <v>192</v>
      </c>
      <c r="E275" s="244" t="s">
        <v>19</v>
      </c>
      <c r="F275" s="245" t="s">
        <v>966</v>
      </c>
      <c r="G275" s="243"/>
      <c r="H275" s="246">
        <v>212.18</v>
      </c>
      <c r="I275" s="247"/>
      <c r="J275" s="243"/>
      <c r="K275" s="243"/>
      <c r="L275" s="248"/>
      <c r="M275" s="249"/>
      <c r="N275" s="250"/>
      <c r="O275" s="250"/>
      <c r="P275" s="250"/>
      <c r="Q275" s="250"/>
      <c r="R275" s="250"/>
      <c r="S275" s="250"/>
      <c r="T275" s="251"/>
      <c r="AT275" s="252" t="s">
        <v>192</v>
      </c>
      <c r="AU275" s="252" t="s">
        <v>81</v>
      </c>
      <c r="AV275" s="16" t="s">
        <v>92</v>
      </c>
      <c r="AW275" s="16" t="s">
        <v>33</v>
      </c>
      <c r="AX275" s="16" t="s">
        <v>72</v>
      </c>
      <c r="AY275" s="252" t="s">
        <v>180</v>
      </c>
    </row>
    <row r="276" spans="2:51" s="14" customFormat="1" ht="11.25">
      <c r="B276" s="211"/>
      <c r="C276" s="212"/>
      <c r="D276" s="201" t="s">
        <v>192</v>
      </c>
      <c r="E276" s="213" t="s">
        <v>19</v>
      </c>
      <c r="F276" s="214" t="s">
        <v>211</v>
      </c>
      <c r="G276" s="212"/>
      <c r="H276" s="215">
        <v>444.97</v>
      </c>
      <c r="I276" s="216"/>
      <c r="J276" s="212"/>
      <c r="K276" s="212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192</v>
      </c>
      <c r="AU276" s="221" t="s">
        <v>81</v>
      </c>
      <c r="AV276" s="14" t="s">
        <v>188</v>
      </c>
      <c r="AW276" s="14" t="s">
        <v>33</v>
      </c>
      <c r="AX276" s="14" t="s">
        <v>79</v>
      </c>
      <c r="AY276" s="221" t="s">
        <v>180</v>
      </c>
    </row>
    <row r="277" spans="1:65" s="2" customFormat="1" ht="24.2" customHeight="1">
      <c r="A277" s="37"/>
      <c r="B277" s="38"/>
      <c r="C277" s="181" t="s">
        <v>296</v>
      </c>
      <c r="D277" s="181" t="s">
        <v>183</v>
      </c>
      <c r="E277" s="182" t="s">
        <v>1815</v>
      </c>
      <c r="F277" s="183" t="s">
        <v>1816</v>
      </c>
      <c r="G277" s="184" t="s">
        <v>186</v>
      </c>
      <c r="H277" s="185">
        <v>7.6</v>
      </c>
      <c r="I277" s="186"/>
      <c r="J277" s="187">
        <f>ROUND(I277*H277,2)</f>
        <v>0</v>
      </c>
      <c r="K277" s="183" t="s">
        <v>187</v>
      </c>
      <c r="L277" s="42"/>
      <c r="M277" s="188" t="s">
        <v>19</v>
      </c>
      <c r="N277" s="189" t="s">
        <v>43</v>
      </c>
      <c r="O277" s="67"/>
      <c r="P277" s="190">
        <f>O277*H277</f>
        <v>0</v>
      </c>
      <c r="Q277" s="190">
        <v>0.01259</v>
      </c>
      <c r="R277" s="190">
        <f>Q277*H277</f>
        <v>0.095684</v>
      </c>
      <c r="S277" s="190">
        <v>0</v>
      </c>
      <c r="T277" s="19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92" t="s">
        <v>290</v>
      </c>
      <c r="AT277" s="192" t="s">
        <v>183</v>
      </c>
      <c r="AU277" s="192" t="s">
        <v>81</v>
      </c>
      <c r="AY277" s="20" t="s">
        <v>180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20" t="s">
        <v>79</v>
      </c>
      <c r="BK277" s="193">
        <f>ROUND(I277*H277,2)</f>
        <v>0</v>
      </c>
      <c r="BL277" s="20" t="s">
        <v>290</v>
      </c>
      <c r="BM277" s="192" t="s">
        <v>1817</v>
      </c>
    </row>
    <row r="278" spans="1:47" s="2" customFormat="1" ht="11.25">
      <c r="A278" s="37"/>
      <c r="B278" s="38"/>
      <c r="C278" s="39"/>
      <c r="D278" s="194" t="s">
        <v>190</v>
      </c>
      <c r="E278" s="39"/>
      <c r="F278" s="195" t="s">
        <v>1818</v>
      </c>
      <c r="G278" s="39"/>
      <c r="H278" s="39"/>
      <c r="I278" s="196"/>
      <c r="J278" s="39"/>
      <c r="K278" s="39"/>
      <c r="L278" s="42"/>
      <c r="M278" s="197"/>
      <c r="N278" s="198"/>
      <c r="O278" s="67"/>
      <c r="P278" s="67"/>
      <c r="Q278" s="67"/>
      <c r="R278" s="67"/>
      <c r="S278" s="67"/>
      <c r="T278" s="68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20" t="s">
        <v>190</v>
      </c>
      <c r="AU278" s="20" t="s">
        <v>81</v>
      </c>
    </row>
    <row r="279" spans="2:51" s="15" customFormat="1" ht="11.25">
      <c r="B279" s="222"/>
      <c r="C279" s="223"/>
      <c r="D279" s="201" t="s">
        <v>192</v>
      </c>
      <c r="E279" s="224" t="s">
        <v>19</v>
      </c>
      <c r="F279" s="225" t="s">
        <v>1720</v>
      </c>
      <c r="G279" s="223"/>
      <c r="H279" s="224" t="s">
        <v>19</v>
      </c>
      <c r="I279" s="226"/>
      <c r="J279" s="223"/>
      <c r="K279" s="223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192</v>
      </c>
      <c r="AU279" s="231" t="s">
        <v>81</v>
      </c>
      <c r="AV279" s="15" t="s">
        <v>79</v>
      </c>
      <c r="AW279" s="15" t="s">
        <v>33</v>
      </c>
      <c r="AX279" s="15" t="s">
        <v>72</v>
      </c>
      <c r="AY279" s="231" t="s">
        <v>180</v>
      </c>
    </row>
    <row r="280" spans="2:51" s="13" customFormat="1" ht="11.25">
      <c r="B280" s="199"/>
      <c r="C280" s="200"/>
      <c r="D280" s="201" t="s">
        <v>192</v>
      </c>
      <c r="E280" s="202" t="s">
        <v>19</v>
      </c>
      <c r="F280" s="203" t="s">
        <v>1721</v>
      </c>
      <c r="G280" s="200"/>
      <c r="H280" s="204">
        <v>7.6</v>
      </c>
      <c r="I280" s="205"/>
      <c r="J280" s="200"/>
      <c r="K280" s="200"/>
      <c r="L280" s="206"/>
      <c r="M280" s="207"/>
      <c r="N280" s="208"/>
      <c r="O280" s="208"/>
      <c r="P280" s="208"/>
      <c r="Q280" s="208"/>
      <c r="R280" s="208"/>
      <c r="S280" s="208"/>
      <c r="T280" s="209"/>
      <c r="AT280" s="210" t="s">
        <v>192</v>
      </c>
      <c r="AU280" s="210" t="s">
        <v>81</v>
      </c>
      <c r="AV280" s="13" t="s">
        <v>81</v>
      </c>
      <c r="AW280" s="13" t="s">
        <v>33</v>
      </c>
      <c r="AX280" s="13" t="s">
        <v>79</v>
      </c>
      <c r="AY280" s="210" t="s">
        <v>180</v>
      </c>
    </row>
    <row r="281" spans="1:65" s="2" customFormat="1" ht="33" customHeight="1">
      <c r="A281" s="37"/>
      <c r="B281" s="38"/>
      <c r="C281" s="181" t="s">
        <v>302</v>
      </c>
      <c r="D281" s="181" t="s">
        <v>183</v>
      </c>
      <c r="E281" s="182" t="s">
        <v>1819</v>
      </c>
      <c r="F281" s="183" t="s">
        <v>1820</v>
      </c>
      <c r="G281" s="184" t="s">
        <v>270</v>
      </c>
      <c r="H281" s="185">
        <v>48</v>
      </c>
      <c r="I281" s="186"/>
      <c r="J281" s="187">
        <f>ROUND(I281*H281,2)</f>
        <v>0</v>
      </c>
      <c r="K281" s="183" t="s">
        <v>19</v>
      </c>
      <c r="L281" s="42"/>
      <c r="M281" s="188" t="s">
        <v>19</v>
      </c>
      <c r="N281" s="189" t="s">
        <v>43</v>
      </c>
      <c r="O281" s="67"/>
      <c r="P281" s="190">
        <f>O281*H281</f>
        <v>0</v>
      </c>
      <c r="Q281" s="190">
        <v>0.00438</v>
      </c>
      <c r="R281" s="190">
        <f>Q281*H281</f>
        <v>0.21024</v>
      </c>
      <c r="S281" s="190">
        <v>0</v>
      </c>
      <c r="T281" s="191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92" t="s">
        <v>290</v>
      </c>
      <c r="AT281" s="192" t="s">
        <v>183</v>
      </c>
      <c r="AU281" s="192" t="s">
        <v>81</v>
      </c>
      <c r="AY281" s="20" t="s">
        <v>180</v>
      </c>
      <c r="BE281" s="193">
        <f>IF(N281="základní",J281,0)</f>
        <v>0</v>
      </c>
      <c r="BF281" s="193">
        <f>IF(N281="snížená",J281,0)</f>
        <v>0</v>
      </c>
      <c r="BG281" s="193">
        <f>IF(N281="zákl. přenesená",J281,0)</f>
        <v>0</v>
      </c>
      <c r="BH281" s="193">
        <f>IF(N281="sníž. přenesená",J281,0)</f>
        <v>0</v>
      </c>
      <c r="BI281" s="193">
        <f>IF(N281="nulová",J281,0)</f>
        <v>0</v>
      </c>
      <c r="BJ281" s="20" t="s">
        <v>79</v>
      </c>
      <c r="BK281" s="193">
        <f>ROUND(I281*H281,2)</f>
        <v>0</v>
      </c>
      <c r="BL281" s="20" t="s">
        <v>290</v>
      </c>
      <c r="BM281" s="192" t="s">
        <v>1821</v>
      </c>
    </row>
    <row r="282" spans="2:51" s="15" customFormat="1" ht="11.25">
      <c r="B282" s="222"/>
      <c r="C282" s="223"/>
      <c r="D282" s="201" t="s">
        <v>192</v>
      </c>
      <c r="E282" s="224" t="s">
        <v>19</v>
      </c>
      <c r="F282" s="225" t="s">
        <v>1822</v>
      </c>
      <c r="G282" s="223"/>
      <c r="H282" s="224" t="s">
        <v>19</v>
      </c>
      <c r="I282" s="226"/>
      <c r="J282" s="223"/>
      <c r="K282" s="223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192</v>
      </c>
      <c r="AU282" s="231" t="s">
        <v>81</v>
      </c>
      <c r="AV282" s="15" t="s">
        <v>79</v>
      </c>
      <c r="AW282" s="15" t="s">
        <v>33</v>
      </c>
      <c r="AX282" s="15" t="s">
        <v>72</v>
      </c>
      <c r="AY282" s="231" t="s">
        <v>180</v>
      </c>
    </row>
    <row r="283" spans="2:51" s="15" customFormat="1" ht="11.25">
      <c r="B283" s="222"/>
      <c r="C283" s="223"/>
      <c r="D283" s="201" t="s">
        <v>192</v>
      </c>
      <c r="E283" s="224" t="s">
        <v>19</v>
      </c>
      <c r="F283" s="225" t="s">
        <v>1823</v>
      </c>
      <c r="G283" s="223"/>
      <c r="H283" s="224" t="s">
        <v>19</v>
      </c>
      <c r="I283" s="226"/>
      <c r="J283" s="223"/>
      <c r="K283" s="223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192</v>
      </c>
      <c r="AU283" s="231" t="s">
        <v>81</v>
      </c>
      <c r="AV283" s="15" t="s">
        <v>79</v>
      </c>
      <c r="AW283" s="15" t="s">
        <v>33</v>
      </c>
      <c r="AX283" s="15" t="s">
        <v>72</v>
      </c>
      <c r="AY283" s="231" t="s">
        <v>180</v>
      </c>
    </row>
    <row r="284" spans="2:51" s="13" customFormat="1" ht="11.25">
      <c r="B284" s="199"/>
      <c r="C284" s="200"/>
      <c r="D284" s="201" t="s">
        <v>192</v>
      </c>
      <c r="E284" s="202" t="s">
        <v>19</v>
      </c>
      <c r="F284" s="203" t="s">
        <v>1824</v>
      </c>
      <c r="G284" s="200"/>
      <c r="H284" s="204">
        <v>9.6</v>
      </c>
      <c r="I284" s="205"/>
      <c r="J284" s="200"/>
      <c r="K284" s="200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192</v>
      </c>
      <c r="AU284" s="210" t="s">
        <v>81</v>
      </c>
      <c r="AV284" s="13" t="s">
        <v>81</v>
      </c>
      <c r="AW284" s="13" t="s">
        <v>33</v>
      </c>
      <c r="AX284" s="13" t="s">
        <v>72</v>
      </c>
      <c r="AY284" s="210" t="s">
        <v>180</v>
      </c>
    </row>
    <row r="285" spans="2:51" s="15" customFormat="1" ht="11.25">
      <c r="B285" s="222"/>
      <c r="C285" s="223"/>
      <c r="D285" s="201" t="s">
        <v>192</v>
      </c>
      <c r="E285" s="224" t="s">
        <v>19</v>
      </c>
      <c r="F285" s="225" t="s">
        <v>1825</v>
      </c>
      <c r="G285" s="223"/>
      <c r="H285" s="224" t="s">
        <v>19</v>
      </c>
      <c r="I285" s="226"/>
      <c r="J285" s="223"/>
      <c r="K285" s="223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192</v>
      </c>
      <c r="AU285" s="231" t="s">
        <v>81</v>
      </c>
      <c r="AV285" s="15" t="s">
        <v>79</v>
      </c>
      <c r="AW285" s="15" t="s">
        <v>33</v>
      </c>
      <c r="AX285" s="15" t="s">
        <v>72</v>
      </c>
      <c r="AY285" s="231" t="s">
        <v>180</v>
      </c>
    </row>
    <row r="286" spans="2:51" s="13" customFormat="1" ht="11.25">
      <c r="B286" s="199"/>
      <c r="C286" s="200"/>
      <c r="D286" s="201" t="s">
        <v>192</v>
      </c>
      <c r="E286" s="202" t="s">
        <v>19</v>
      </c>
      <c r="F286" s="203" t="s">
        <v>1826</v>
      </c>
      <c r="G286" s="200"/>
      <c r="H286" s="204">
        <v>10.2</v>
      </c>
      <c r="I286" s="205"/>
      <c r="J286" s="200"/>
      <c r="K286" s="200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192</v>
      </c>
      <c r="AU286" s="210" t="s">
        <v>81</v>
      </c>
      <c r="AV286" s="13" t="s">
        <v>81</v>
      </c>
      <c r="AW286" s="13" t="s">
        <v>33</v>
      </c>
      <c r="AX286" s="13" t="s">
        <v>72</v>
      </c>
      <c r="AY286" s="210" t="s">
        <v>180</v>
      </c>
    </row>
    <row r="287" spans="2:51" s="16" customFormat="1" ht="11.25">
      <c r="B287" s="242"/>
      <c r="C287" s="243"/>
      <c r="D287" s="201" t="s">
        <v>192</v>
      </c>
      <c r="E287" s="244" t="s">
        <v>19</v>
      </c>
      <c r="F287" s="245" t="s">
        <v>966</v>
      </c>
      <c r="G287" s="243"/>
      <c r="H287" s="246">
        <v>19.8</v>
      </c>
      <c r="I287" s="247"/>
      <c r="J287" s="243"/>
      <c r="K287" s="243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192</v>
      </c>
      <c r="AU287" s="252" t="s">
        <v>81</v>
      </c>
      <c r="AV287" s="16" t="s">
        <v>92</v>
      </c>
      <c r="AW287" s="16" t="s">
        <v>33</v>
      </c>
      <c r="AX287" s="16" t="s">
        <v>72</v>
      </c>
      <c r="AY287" s="252" t="s">
        <v>180</v>
      </c>
    </row>
    <row r="288" spans="2:51" s="15" customFormat="1" ht="11.25">
      <c r="B288" s="222"/>
      <c r="C288" s="223"/>
      <c r="D288" s="201" t="s">
        <v>192</v>
      </c>
      <c r="E288" s="224" t="s">
        <v>19</v>
      </c>
      <c r="F288" s="225" t="s">
        <v>1827</v>
      </c>
      <c r="G288" s="223"/>
      <c r="H288" s="224" t="s">
        <v>19</v>
      </c>
      <c r="I288" s="226"/>
      <c r="J288" s="223"/>
      <c r="K288" s="223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192</v>
      </c>
      <c r="AU288" s="231" t="s">
        <v>81</v>
      </c>
      <c r="AV288" s="15" t="s">
        <v>79</v>
      </c>
      <c r="AW288" s="15" t="s">
        <v>33</v>
      </c>
      <c r="AX288" s="15" t="s">
        <v>72</v>
      </c>
      <c r="AY288" s="231" t="s">
        <v>180</v>
      </c>
    </row>
    <row r="289" spans="2:51" s="15" customFormat="1" ht="11.25">
      <c r="B289" s="222"/>
      <c r="C289" s="223"/>
      <c r="D289" s="201" t="s">
        <v>192</v>
      </c>
      <c r="E289" s="224" t="s">
        <v>19</v>
      </c>
      <c r="F289" s="225" t="s">
        <v>1828</v>
      </c>
      <c r="G289" s="223"/>
      <c r="H289" s="224" t="s">
        <v>19</v>
      </c>
      <c r="I289" s="226"/>
      <c r="J289" s="223"/>
      <c r="K289" s="223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192</v>
      </c>
      <c r="AU289" s="231" t="s">
        <v>81</v>
      </c>
      <c r="AV289" s="15" t="s">
        <v>79</v>
      </c>
      <c r="AW289" s="15" t="s">
        <v>33</v>
      </c>
      <c r="AX289" s="15" t="s">
        <v>72</v>
      </c>
      <c r="AY289" s="231" t="s">
        <v>180</v>
      </c>
    </row>
    <row r="290" spans="2:51" s="13" customFormat="1" ht="11.25">
      <c r="B290" s="199"/>
      <c r="C290" s="200"/>
      <c r="D290" s="201" t="s">
        <v>192</v>
      </c>
      <c r="E290" s="202" t="s">
        <v>19</v>
      </c>
      <c r="F290" s="203" t="s">
        <v>1824</v>
      </c>
      <c r="G290" s="200"/>
      <c r="H290" s="204">
        <v>9.6</v>
      </c>
      <c r="I290" s="205"/>
      <c r="J290" s="200"/>
      <c r="K290" s="200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192</v>
      </c>
      <c r="AU290" s="210" t="s">
        <v>81</v>
      </c>
      <c r="AV290" s="13" t="s">
        <v>81</v>
      </c>
      <c r="AW290" s="13" t="s">
        <v>33</v>
      </c>
      <c r="AX290" s="13" t="s">
        <v>72</v>
      </c>
      <c r="AY290" s="210" t="s">
        <v>180</v>
      </c>
    </row>
    <row r="291" spans="2:51" s="15" customFormat="1" ht="11.25">
      <c r="B291" s="222"/>
      <c r="C291" s="223"/>
      <c r="D291" s="201" t="s">
        <v>192</v>
      </c>
      <c r="E291" s="224" t="s">
        <v>19</v>
      </c>
      <c r="F291" s="225" t="s">
        <v>1825</v>
      </c>
      <c r="G291" s="223"/>
      <c r="H291" s="224" t="s">
        <v>19</v>
      </c>
      <c r="I291" s="226"/>
      <c r="J291" s="223"/>
      <c r="K291" s="223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192</v>
      </c>
      <c r="AU291" s="231" t="s">
        <v>81</v>
      </c>
      <c r="AV291" s="15" t="s">
        <v>79</v>
      </c>
      <c r="AW291" s="15" t="s">
        <v>33</v>
      </c>
      <c r="AX291" s="15" t="s">
        <v>72</v>
      </c>
      <c r="AY291" s="231" t="s">
        <v>180</v>
      </c>
    </row>
    <row r="292" spans="2:51" s="13" customFormat="1" ht="11.25">
      <c r="B292" s="199"/>
      <c r="C292" s="200"/>
      <c r="D292" s="201" t="s">
        <v>192</v>
      </c>
      <c r="E292" s="202" t="s">
        <v>19</v>
      </c>
      <c r="F292" s="203" t="s">
        <v>1829</v>
      </c>
      <c r="G292" s="200"/>
      <c r="H292" s="204">
        <v>12.3</v>
      </c>
      <c r="I292" s="205"/>
      <c r="J292" s="200"/>
      <c r="K292" s="200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192</v>
      </c>
      <c r="AU292" s="210" t="s">
        <v>81</v>
      </c>
      <c r="AV292" s="13" t="s">
        <v>81</v>
      </c>
      <c r="AW292" s="13" t="s">
        <v>33</v>
      </c>
      <c r="AX292" s="13" t="s">
        <v>72</v>
      </c>
      <c r="AY292" s="210" t="s">
        <v>180</v>
      </c>
    </row>
    <row r="293" spans="2:51" s="16" customFormat="1" ht="11.25">
      <c r="B293" s="242"/>
      <c r="C293" s="243"/>
      <c r="D293" s="201" t="s">
        <v>192</v>
      </c>
      <c r="E293" s="244" t="s">
        <v>19</v>
      </c>
      <c r="F293" s="245" t="s">
        <v>966</v>
      </c>
      <c r="G293" s="243"/>
      <c r="H293" s="246">
        <v>21.9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AT293" s="252" t="s">
        <v>192</v>
      </c>
      <c r="AU293" s="252" t="s">
        <v>81</v>
      </c>
      <c r="AV293" s="16" t="s">
        <v>92</v>
      </c>
      <c r="AW293" s="16" t="s">
        <v>33</v>
      </c>
      <c r="AX293" s="16" t="s">
        <v>72</v>
      </c>
      <c r="AY293" s="252" t="s">
        <v>180</v>
      </c>
    </row>
    <row r="294" spans="2:51" s="15" customFormat="1" ht="11.25">
      <c r="B294" s="222"/>
      <c r="C294" s="223"/>
      <c r="D294" s="201" t="s">
        <v>192</v>
      </c>
      <c r="E294" s="224" t="s">
        <v>19</v>
      </c>
      <c r="F294" s="225" t="s">
        <v>1830</v>
      </c>
      <c r="G294" s="223"/>
      <c r="H294" s="224" t="s">
        <v>19</v>
      </c>
      <c r="I294" s="226"/>
      <c r="J294" s="223"/>
      <c r="K294" s="223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192</v>
      </c>
      <c r="AU294" s="231" t="s">
        <v>81</v>
      </c>
      <c r="AV294" s="15" t="s">
        <v>79</v>
      </c>
      <c r="AW294" s="15" t="s">
        <v>33</v>
      </c>
      <c r="AX294" s="15" t="s">
        <v>72</v>
      </c>
      <c r="AY294" s="231" t="s">
        <v>180</v>
      </c>
    </row>
    <row r="295" spans="2:51" s="15" customFormat="1" ht="11.25">
      <c r="B295" s="222"/>
      <c r="C295" s="223"/>
      <c r="D295" s="201" t="s">
        <v>192</v>
      </c>
      <c r="E295" s="224" t="s">
        <v>19</v>
      </c>
      <c r="F295" s="225" t="s">
        <v>1828</v>
      </c>
      <c r="G295" s="223"/>
      <c r="H295" s="224" t="s">
        <v>19</v>
      </c>
      <c r="I295" s="226"/>
      <c r="J295" s="223"/>
      <c r="K295" s="223"/>
      <c r="L295" s="227"/>
      <c r="M295" s="228"/>
      <c r="N295" s="229"/>
      <c r="O295" s="229"/>
      <c r="P295" s="229"/>
      <c r="Q295" s="229"/>
      <c r="R295" s="229"/>
      <c r="S295" s="229"/>
      <c r="T295" s="230"/>
      <c r="AT295" s="231" t="s">
        <v>192</v>
      </c>
      <c r="AU295" s="231" t="s">
        <v>81</v>
      </c>
      <c r="AV295" s="15" t="s">
        <v>79</v>
      </c>
      <c r="AW295" s="15" t="s">
        <v>33</v>
      </c>
      <c r="AX295" s="15" t="s">
        <v>72</v>
      </c>
      <c r="AY295" s="231" t="s">
        <v>180</v>
      </c>
    </row>
    <row r="296" spans="2:51" s="13" customFormat="1" ht="11.25">
      <c r="B296" s="199"/>
      <c r="C296" s="200"/>
      <c r="D296" s="201" t="s">
        <v>192</v>
      </c>
      <c r="E296" s="202" t="s">
        <v>19</v>
      </c>
      <c r="F296" s="203" t="s">
        <v>1831</v>
      </c>
      <c r="G296" s="200"/>
      <c r="H296" s="204">
        <v>6.3</v>
      </c>
      <c r="I296" s="205"/>
      <c r="J296" s="200"/>
      <c r="K296" s="200"/>
      <c r="L296" s="206"/>
      <c r="M296" s="207"/>
      <c r="N296" s="208"/>
      <c r="O296" s="208"/>
      <c r="P296" s="208"/>
      <c r="Q296" s="208"/>
      <c r="R296" s="208"/>
      <c r="S296" s="208"/>
      <c r="T296" s="209"/>
      <c r="AT296" s="210" t="s">
        <v>192</v>
      </c>
      <c r="AU296" s="210" t="s">
        <v>81</v>
      </c>
      <c r="AV296" s="13" t="s">
        <v>81</v>
      </c>
      <c r="AW296" s="13" t="s">
        <v>33</v>
      </c>
      <c r="AX296" s="13" t="s">
        <v>72</v>
      </c>
      <c r="AY296" s="210" t="s">
        <v>180</v>
      </c>
    </row>
    <row r="297" spans="2:51" s="16" customFormat="1" ht="11.25">
      <c r="B297" s="242"/>
      <c r="C297" s="243"/>
      <c r="D297" s="201" t="s">
        <v>192</v>
      </c>
      <c r="E297" s="244" t="s">
        <v>19</v>
      </c>
      <c r="F297" s="245" t="s">
        <v>966</v>
      </c>
      <c r="G297" s="243"/>
      <c r="H297" s="246">
        <v>6.3</v>
      </c>
      <c r="I297" s="247"/>
      <c r="J297" s="243"/>
      <c r="K297" s="243"/>
      <c r="L297" s="248"/>
      <c r="M297" s="249"/>
      <c r="N297" s="250"/>
      <c r="O297" s="250"/>
      <c r="P297" s="250"/>
      <c r="Q297" s="250"/>
      <c r="R297" s="250"/>
      <c r="S297" s="250"/>
      <c r="T297" s="251"/>
      <c r="AT297" s="252" t="s">
        <v>192</v>
      </c>
      <c r="AU297" s="252" t="s">
        <v>81</v>
      </c>
      <c r="AV297" s="16" t="s">
        <v>92</v>
      </c>
      <c r="AW297" s="16" t="s">
        <v>33</v>
      </c>
      <c r="AX297" s="16" t="s">
        <v>72</v>
      </c>
      <c r="AY297" s="252" t="s">
        <v>180</v>
      </c>
    </row>
    <row r="298" spans="2:51" s="14" customFormat="1" ht="11.25">
      <c r="B298" s="211"/>
      <c r="C298" s="212"/>
      <c r="D298" s="201" t="s">
        <v>192</v>
      </c>
      <c r="E298" s="213" t="s">
        <v>19</v>
      </c>
      <c r="F298" s="214" t="s">
        <v>211</v>
      </c>
      <c r="G298" s="212"/>
      <c r="H298" s="215">
        <v>48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192</v>
      </c>
      <c r="AU298" s="221" t="s">
        <v>81</v>
      </c>
      <c r="AV298" s="14" t="s">
        <v>188</v>
      </c>
      <c r="AW298" s="14" t="s">
        <v>33</v>
      </c>
      <c r="AX298" s="14" t="s">
        <v>79</v>
      </c>
      <c r="AY298" s="221" t="s">
        <v>180</v>
      </c>
    </row>
    <row r="299" spans="1:65" s="2" customFormat="1" ht="24.2" customHeight="1">
      <c r="A299" s="37"/>
      <c r="B299" s="38"/>
      <c r="C299" s="181" t="s">
        <v>307</v>
      </c>
      <c r="D299" s="181" t="s">
        <v>183</v>
      </c>
      <c r="E299" s="182" t="s">
        <v>1832</v>
      </c>
      <c r="F299" s="183" t="s">
        <v>1833</v>
      </c>
      <c r="G299" s="184" t="s">
        <v>186</v>
      </c>
      <c r="H299" s="185">
        <v>1278.438</v>
      </c>
      <c r="I299" s="186"/>
      <c r="J299" s="187">
        <f>ROUND(I299*H299,2)</f>
        <v>0</v>
      </c>
      <c r="K299" s="183" t="s">
        <v>187</v>
      </c>
      <c r="L299" s="42"/>
      <c r="M299" s="188" t="s">
        <v>19</v>
      </c>
      <c r="N299" s="189" t="s">
        <v>43</v>
      </c>
      <c r="O299" s="67"/>
      <c r="P299" s="190">
        <f>O299*H299</f>
        <v>0</v>
      </c>
      <c r="Q299" s="190">
        <v>0.0001</v>
      </c>
      <c r="R299" s="190">
        <f>Q299*H299</f>
        <v>0.1278438</v>
      </c>
      <c r="S299" s="190">
        <v>0</v>
      </c>
      <c r="T299" s="191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92" t="s">
        <v>290</v>
      </c>
      <c r="AT299" s="192" t="s">
        <v>183</v>
      </c>
      <c r="AU299" s="192" t="s">
        <v>81</v>
      </c>
      <c r="AY299" s="20" t="s">
        <v>180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20" t="s">
        <v>79</v>
      </c>
      <c r="BK299" s="193">
        <f>ROUND(I299*H299,2)</f>
        <v>0</v>
      </c>
      <c r="BL299" s="20" t="s">
        <v>290</v>
      </c>
      <c r="BM299" s="192" t="s">
        <v>1834</v>
      </c>
    </row>
    <row r="300" spans="1:47" s="2" customFormat="1" ht="11.25">
      <c r="A300" s="37"/>
      <c r="B300" s="38"/>
      <c r="C300" s="39"/>
      <c r="D300" s="194" t="s">
        <v>190</v>
      </c>
      <c r="E300" s="39"/>
      <c r="F300" s="195" t="s">
        <v>1835</v>
      </c>
      <c r="G300" s="39"/>
      <c r="H300" s="39"/>
      <c r="I300" s="196"/>
      <c r="J300" s="39"/>
      <c r="K300" s="39"/>
      <c r="L300" s="42"/>
      <c r="M300" s="197"/>
      <c r="N300" s="198"/>
      <c r="O300" s="67"/>
      <c r="P300" s="67"/>
      <c r="Q300" s="67"/>
      <c r="R300" s="67"/>
      <c r="S300" s="67"/>
      <c r="T300" s="68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20" t="s">
        <v>190</v>
      </c>
      <c r="AU300" s="20" t="s">
        <v>81</v>
      </c>
    </row>
    <row r="301" spans="2:51" s="15" customFormat="1" ht="11.25">
      <c r="B301" s="222"/>
      <c r="C301" s="223"/>
      <c r="D301" s="201" t="s">
        <v>192</v>
      </c>
      <c r="E301" s="224" t="s">
        <v>19</v>
      </c>
      <c r="F301" s="225" t="s">
        <v>1836</v>
      </c>
      <c r="G301" s="223"/>
      <c r="H301" s="224" t="s">
        <v>19</v>
      </c>
      <c r="I301" s="226"/>
      <c r="J301" s="223"/>
      <c r="K301" s="223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192</v>
      </c>
      <c r="AU301" s="231" t="s">
        <v>81</v>
      </c>
      <c r="AV301" s="15" t="s">
        <v>79</v>
      </c>
      <c r="AW301" s="15" t="s">
        <v>33</v>
      </c>
      <c r="AX301" s="15" t="s">
        <v>72</v>
      </c>
      <c r="AY301" s="231" t="s">
        <v>180</v>
      </c>
    </row>
    <row r="302" spans="2:51" s="13" customFormat="1" ht="11.25">
      <c r="B302" s="199"/>
      <c r="C302" s="200"/>
      <c r="D302" s="201" t="s">
        <v>192</v>
      </c>
      <c r="E302" s="202" t="s">
        <v>19</v>
      </c>
      <c r="F302" s="203" t="s">
        <v>1837</v>
      </c>
      <c r="G302" s="200"/>
      <c r="H302" s="204">
        <v>1265.89</v>
      </c>
      <c r="I302" s="205"/>
      <c r="J302" s="200"/>
      <c r="K302" s="200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192</v>
      </c>
      <c r="AU302" s="210" t="s">
        <v>81</v>
      </c>
      <c r="AV302" s="13" t="s">
        <v>81</v>
      </c>
      <c r="AW302" s="13" t="s">
        <v>33</v>
      </c>
      <c r="AX302" s="13" t="s">
        <v>72</v>
      </c>
      <c r="AY302" s="210" t="s">
        <v>180</v>
      </c>
    </row>
    <row r="303" spans="2:51" s="16" customFormat="1" ht="11.25">
      <c r="B303" s="242"/>
      <c r="C303" s="243"/>
      <c r="D303" s="201" t="s">
        <v>192</v>
      </c>
      <c r="E303" s="244" t="s">
        <v>19</v>
      </c>
      <c r="F303" s="245" t="s">
        <v>966</v>
      </c>
      <c r="G303" s="243"/>
      <c r="H303" s="246">
        <v>1265.89</v>
      </c>
      <c r="I303" s="247"/>
      <c r="J303" s="243"/>
      <c r="K303" s="243"/>
      <c r="L303" s="248"/>
      <c r="M303" s="249"/>
      <c r="N303" s="250"/>
      <c r="O303" s="250"/>
      <c r="P303" s="250"/>
      <c r="Q303" s="250"/>
      <c r="R303" s="250"/>
      <c r="S303" s="250"/>
      <c r="T303" s="251"/>
      <c r="AT303" s="252" t="s">
        <v>192</v>
      </c>
      <c r="AU303" s="252" t="s">
        <v>81</v>
      </c>
      <c r="AV303" s="16" t="s">
        <v>92</v>
      </c>
      <c r="AW303" s="16" t="s">
        <v>33</v>
      </c>
      <c r="AX303" s="16" t="s">
        <v>72</v>
      </c>
      <c r="AY303" s="252" t="s">
        <v>180</v>
      </c>
    </row>
    <row r="304" spans="2:51" s="15" customFormat="1" ht="11.25">
      <c r="B304" s="222"/>
      <c r="C304" s="223"/>
      <c r="D304" s="201" t="s">
        <v>192</v>
      </c>
      <c r="E304" s="224" t="s">
        <v>19</v>
      </c>
      <c r="F304" s="225" t="s">
        <v>1838</v>
      </c>
      <c r="G304" s="223"/>
      <c r="H304" s="224" t="s">
        <v>19</v>
      </c>
      <c r="I304" s="226"/>
      <c r="J304" s="223"/>
      <c r="K304" s="223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192</v>
      </c>
      <c r="AU304" s="231" t="s">
        <v>81</v>
      </c>
      <c r="AV304" s="15" t="s">
        <v>79</v>
      </c>
      <c r="AW304" s="15" t="s">
        <v>33</v>
      </c>
      <c r="AX304" s="15" t="s">
        <v>72</v>
      </c>
      <c r="AY304" s="231" t="s">
        <v>180</v>
      </c>
    </row>
    <row r="305" spans="2:51" s="13" customFormat="1" ht="11.25">
      <c r="B305" s="199"/>
      <c r="C305" s="200"/>
      <c r="D305" s="201" t="s">
        <v>192</v>
      </c>
      <c r="E305" s="202" t="s">
        <v>19</v>
      </c>
      <c r="F305" s="203" t="s">
        <v>1839</v>
      </c>
      <c r="G305" s="200"/>
      <c r="H305" s="204">
        <v>3.84</v>
      </c>
      <c r="I305" s="205"/>
      <c r="J305" s="200"/>
      <c r="K305" s="200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192</v>
      </c>
      <c r="AU305" s="210" t="s">
        <v>81</v>
      </c>
      <c r="AV305" s="13" t="s">
        <v>81</v>
      </c>
      <c r="AW305" s="13" t="s">
        <v>33</v>
      </c>
      <c r="AX305" s="13" t="s">
        <v>72</v>
      </c>
      <c r="AY305" s="210" t="s">
        <v>180</v>
      </c>
    </row>
    <row r="306" spans="2:51" s="13" customFormat="1" ht="11.25">
      <c r="B306" s="199"/>
      <c r="C306" s="200"/>
      <c r="D306" s="201" t="s">
        <v>192</v>
      </c>
      <c r="E306" s="202" t="s">
        <v>19</v>
      </c>
      <c r="F306" s="203" t="s">
        <v>1840</v>
      </c>
      <c r="G306" s="200"/>
      <c r="H306" s="204">
        <v>1.785</v>
      </c>
      <c r="I306" s="205"/>
      <c r="J306" s="200"/>
      <c r="K306" s="200"/>
      <c r="L306" s="206"/>
      <c r="M306" s="207"/>
      <c r="N306" s="208"/>
      <c r="O306" s="208"/>
      <c r="P306" s="208"/>
      <c r="Q306" s="208"/>
      <c r="R306" s="208"/>
      <c r="S306" s="208"/>
      <c r="T306" s="209"/>
      <c r="AT306" s="210" t="s">
        <v>192</v>
      </c>
      <c r="AU306" s="210" t="s">
        <v>81</v>
      </c>
      <c r="AV306" s="13" t="s">
        <v>81</v>
      </c>
      <c r="AW306" s="13" t="s">
        <v>33</v>
      </c>
      <c r="AX306" s="13" t="s">
        <v>72</v>
      </c>
      <c r="AY306" s="210" t="s">
        <v>180</v>
      </c>
    </row>
    <row r="307" spans="2:51" s="13" customFormat="1" ht="11.25">
      <c r="B307" s="199"/>
      <c r="C307" s="200"/>
      <c r="D307" s="201" t="s">
        <v>192</v>
      </c>
      <c r="E307" s="202" t="s">
        <v>19</v>
      </c>
      <c r="F307" s="203" t="s">
        <v>1841</v>
      </c>
      <c r="G307" s="200"/>
      <c r="H307" s="204">
        <v>2.88</v>
      </c>
      <c r="I307" s="205"/>
      <c r="J307" s="200"/>
      <c r="K307" s="200"/>
      <c r="L307" s="206"/>
      <c r="M307" s="207"/>
      <c r="N307" s="208"/>
      <c r="O307" s="208"/>
      <c r="P307" s="208"/>
      <c r="Q307" s="208"/>
      <c r="R307" s="208"/>
      <c r="S307" s="208"/>
      <c r="T307" s="209"/>
      <c r="AT307" s="210" t="s">
        <v>192</v>
      </c>
      <c r="AU307" s="210" t="s">
        <v>81</v>
      </c>
      <c r="AV307" s="13" t="s">
        <v>81</v>
      </c>
      <c r="AW307" s="13" t="s">
        <v>33</v>
      </c>
      <c r="AX307" s="13" t="s">
        <v>72</v>
      </c>
      <c r="AY307" s="210" t="s">
        <v>180</v>
      </c>
    </row>
    <row r="308" spans="2:51" s="13" customFormat="1" ht="11.25">
      <c r="B308" s="199"/>
      <c r="C308" s="200"/>
      <c r="D308" s="201" t="s">
        <v>192</v>
      </c>
      <c r="E308" s="202" t="s">
        <v>19</v>
      </c>
      <c r="F308" s="203" t="s">
        <v>1842</v>
      </c>
      <c r="G308" s="200"/>
      <c r="H308" s="204">
        <v>2.153</v>
      </c>
      <c r="I308" s="205"/>
      <c r="J308" s="200"/>
      <c r="K308" s="200"/>
      <c r="L308" s="206"/>
      <c r="M308" s="207"/>
      <c r="N308" s="208"/>
      <c r="O308" s="208"/>
      <c r="P308" s="208"/>
      <c r="Q308" s="208"/>
      <c r="R308" s="208"/>
      <c r="S308" s="208"/>
      <c r="T308" s="209"/>
      <c r="AT308" s="210" t="s">
        <v>192</v>
      </c>
      <c r="AU308" s="210" t="s">
        <v>81</v>
      </c>
      <c r="AV308" s="13" t="s">
        <v>81</v>
      </c>
      <c r="AW308" s="13" t="s">
        <v>33</v>
      </c>
      <c r="AX308" s="13" t="s">
        <v>72</v>
      </c>
      <c r="AY308" s="210" t="s">
        <v>180</v>
      </c>
    </row>
    <row r="309" spans="2:51" s="13" customFormat="1" ht="11.25">
      <c r="B309" s="199"/>
      <c r="C309" s="200"/>
      <c r="D309" s="201" t="s">
        <v>192</v>
      </c>
      <c r="E309" s="202" t="s">
        <v>19</v>
      </c>
      <c r="F309" s="203" t="s">
        <v>1843</v>
      </c>
      <c r="G309" s="200"/>
      <c r="H309" s="204">
        <v>1.89</v>
      </c>
      <c r="I309" s="205"/>
      <c r="J309" s="200"/>
      <c r="K309" s="200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192</v>
      </c>
      <c r="AU309" s="210" t="s">
        <v>81</v>
      </c>
      <c r="AV309" s="13" t="s">
        <v>81</v>
      </c>
      <c r="AW309" s="13" t="s">
        <v>33</v>
      </c>
      <c r="AX309" s="13" t="s">
        <v>72</v>
      </c>
      <c r="AY309" s="210" t="s">
        <v>180</v>
      </c>
    </row>
    <row r="310" spans="2:51" s="16" customFormat="1" ht="11.25">
      <c r="B310" s="242"/>
      <c r="C310" s="243"/>
      <c r="D310" s="201" t="s">
        <v>192</v>
      </c>
      <c r="E310" s="244" t="s">
        <v>19</v>
      </c>
      <c r="F310" s="245" t="s">
        <v>966</v>
      </c>
      <c r="G310" s="243"/>
      <c r="H310" s="246">
        <v>12.548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192</v>
      </c>
      <c r="AU310" s="252" t="s">
        <v>81</v>
      </c>
      <c r="AV310" s="16" t="s">
        <v>92</v>
      </c>
      <c r="AW310" s="16" t="s">
        <v>33</v>
      </c>
      <c r="AX310" s="16" t="s">
        <v>72</v>
      </c>
      <c r="AY310" s="252" t="s">
        <v>180</v>
      </c>
    </row>
    <row r="311" spans="2:51" s="14" customFormat="1" ht="11.25">
      <c r="B311" s="211"/>
      <c r="C311" s="212"/>
      <c r="D311" s="201" t="s">
        <v>192</v>
      </c>
      <c r="E311" s="213" t="s">
        <v>19</v>
      </c>
      <c r="F311" s="214" t="s">
        <v>211</v>
      </c>
      <c r="G311" s="212"/>
      <c r="H311" s="215">
        <v>1278.438</v>
      </c>
      <c r="I311" s="216"/>
      <c r="J311" s="212"/>
      <c r="K311" s="212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192</v>
      </c>
      <c r="AU311" s="221" t="s">
        <v>81</v>
      </c>
      <c r="AV311" s="14" t="s">
        <v>188</v>
      </c>
      <c r="AW311" s="14" t="s">
        <v>33</v>
      </c>
      <c r="AX311" s="14" t="s">
        <v>79</v>
      </c>
      <c r="AY311" s="221" t="s">
        <v>180</v>
      </c>
    </row>
    <row r="312" spans="1:65" s="2" customFormat="1" ht="16.5" customHeight="1">
      <c r="A312" s="37"/>
      <c r="B312" s="38"/>
      <c r="C312" s="181" t="s">
        <v>315</v>
      </c>
      <c r="D312" s="181" t="s">
        <v>183</v>
      </c>
      <c r="E312" s="182" t="s">
        <v>1844</v>
      </c>
      <c r="F312" s="183" t="s">
        <v>1845</v>
      </c>
      <c r="G312" s="184" t="s">
        <v>186</v>
      </c>
      <c r="H312" s="185">
        <v>7.05</v>
      </c>
      <c r="I312" s="186"/>
      <c r="J312" s="187">
        <f>ROUND(I312*H312,2)</f>
        <v>0</v>
      </c>
      <c r="K312" s="183" t="s">
        <v>187</v>
      </c>
      <c r="L312" s="42"/>
      <c r="M312" s="188" t="s">
        <v>19</v>
      </c>
      <c r="N312" s="189" t="s">
        <v>43</v>
      </c>
      <c r="O312" s="67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92" t="s">
        <v>290</v>
      </c>
      <c r="AT312" s="192" t="s">
        <v>183</v>
      </c>
      <c r="AU312" s="192" t="s">
        <v>81</v>
      </c>
      <c r="AY312" s="20" t="s">
        <v>180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20" t="s">
        <v>79</v>
      </c>
      <c r="BK312" s="193">
        <f>ROUND(I312*H312,2)</f>
        <v>0</v>
      </c>
      <c r="BL312" s="20" t="s">
        <v>290</v>
      </c>
      <c r="BM312" s="192" t="s">
        <v>1846</v>
      </c>
    </row>
    <row r="313" spans="1:47" s="2" customFormat="1" ht="11.25">
      <c r="A313" s="37"/>
      <c r="B313" s="38"/>
      <c r="C313" s="39"/>
      <c r="D313" s="194" t="s">
        <v>190</v>
      </c>
      <c r="E313" s="39"/>
      <c r="F313" s="195" t="s">
        <v>1847</v>
      </c>
      <c r="G313" s="39"/>
      <c r="H313" s="39"/>
      <c r="I313" s="196"/>
      <c r="J313" s="39"/>
      <c r="K313" s="39"/>
      <c r="L313" s="42"/>
      <c r="M313" s="197"/>
      <c r="N313" s="198"/>
      <c r="O313" s="67"/>
      <c r="P313" s="67"/>
      <c r="Q313" s="67"/>
      <c r="R313" s="67"/>
      <c r="S313" s="67"/>
      <c r="T313" s="68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20" t="s">
        <v>190</v>
      </c>
      <c r="AU313" s="20" t="s">
        <v>81</v>
      </c>
    </row>
    <row r="314" spans="2:51" s="15" customFormat="1" ht="11.25">
      <c r="B314" s="222"/>
      <c r="C314" s="223"/>
      <c r="D314" s="201" t="s">
        <v>192</v>
      </c>
      <c r="E314" s="224" t="s">
        <v>19</v>
      </c>
      <c r="F314" s="225" t="s">
        <v>1741</v>
      </c>
      <c r="G314" s="223"/>
      <c r="H314" s="224" t="s">
        <v>19</v>
      </c>
      <c r="I314" s="226"/>
      <c r="J314" s="223"/>
      <c r="K314" s="223"/>
      <c r="L314" s="227"/>
      <c r="M314" s="228"/>
      <c r="N314" s="229"/>
      <c r="O314" s="229"/>
      <c r="P314" s="229"/>
      <c r="Q314" s="229"/>
      <c r="R314" s="229"/>
      <c r="S314" s="229"/>
      <c r="T314" s="230"/>
      <c r="AT314" s="231" t="s">
        <v>192</v>
      </c>
      <c r="AU314" s="231" t="s">
        <v>81</v>
      </c>
      <c r="AV314" s="15" t="s">
        <v>79</v>
      </c>
      <c r="AW314" s="15" t="s">
        <v>33</v>
      </c>
      <c r="AX314" s="15" t="s">
        <v>72</v>
      </c>
      <c r="AY314" s="231" t="s">
        <v>180</v>
      </c>
    </row>
    <row r="315" spans="2:51" s="13" customFormat="1" ht="11.25">
      <c r="B315" s="199"/>
      <c r="C315" s="200"/>
      <c r="D315" s="201" t="s">
        <v>192</v>
      </c>
      <c r="E315" s="202" t="s">
        <v>19</v>
      </c>
      <c r="F315" s="203" t="s">
        <v>1746</v>
      </c>
      <c r="G315" s="200"/>
      <c r="H315" s="204">
        <v>2.3</v>
      </c>
      <c r="I315" s="205"/>
      <c r="J315" s="200"/>
      <c r="K315" s="200"/>
      <c r="L315" s="206"/>
      <c r="M315" s="207"/>
      <c r="N315" s="208"/>
      <c r="O315" s="208"/>
      <c r="P315" s="208"/>
      <c r="Q315" s="208"/>
      <c r="R315" s="208"/>
      <c r="S315" s="208"/>
      <c r="T315" s="209"/>
      <c r="AT315" s="210" t="s">
        <v>192</v>
      </c>
      <c r="AU315" s="210" t="s">
        <v>81</v>
      </c>
      <c r="AV315" s="13" t="s">
        <v>81</v>
      </c>
      <c r="AW315" s="13" t="s">
        <v>33</v>
      </c>
      <c r="AX315" s="13" t="s">
        <v>72</v>
      </c>
      <c r="AY315" s="210" t="s">
        <v>180</v>
      </c>
    </row>
    <row r="316" spans="2:51" s="13" customFormat="1" ht="11.25">
      <c r="B316" s="199"/>
      <c r="C316" s="200"/>
      <c r="D316" s="201" t="s">
        <v>192</v>
      </c>
      <c r="E316" s="202" t="s">
        <v>19</v>
      </c>
      <c r="F316" s="203" t="s">
        <v>1747</v>
      </c>
      <c r="G316" s="200"/>
      <c r="H316" s="204">
        <v>2.47</v>
      </c>
      <c r="I316" s="205"/>
      <c r="J316" s="200"/>
      <c r="K316" s="200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192</v>
      </c>
      <c r="AU316" s="210" t="s">
        <v>81</v>
      </c>
      <c r="AV316" s="13" t="s">
        <v>81</v>
      </c>
      <c r="AW316" s="13" t="s">
        <v>33</v>
      </c>
      <c r="AX316" s="13" t="s">
        <v>72</v>
      </c>
      <c r="AY316" s="210" t="s">
        <v>180</v>
      </c>
    </row>
    <row r="317" spans="2:51" s="13" customFormat="1" ht="11.25">
      <c r="B317" s="199"/>
      <c r="C317" s="200"/>
      <c r="D317" s="201" t="s">
        <v>192</v>
      </c>
      <c r="E317" s="202" t="s">
        <v>19</v>
      </c>
      <c r="F317" s="203" t="s">
        <v>1748</v>
      </c>
      <c r="G317" s="200"/>
      <c r="H317" s="204">
        <v>2.28</v>
      </c>
      <c r="I317" s="205"/>
      <c r="J317" s="200"/>
      <c r="K317" s="200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192</v>
      </c>
      <c r="AU317" s="210" t="s">
        <v>81</v>
      </c>
      <c r="AV317" s="13" t="s">
        <v>81</v>
      </c>
      <c r="AW317" s="13" t="s">
        <v>33</v>
      </c>
      <c r="AX317" s="13" t="s">
        <v>72</v>
      </c>
      <c r="AY317" s="210" t="s">
        <v>180</v>
      </c>
    </row>
    <row r="318" spans="2:51" s="14" customFormat="1" ht="11.25">
      <c r="B318" s="211"/>
      <c r="C318" s="212"/>
      <c r="D318" s="201" t="s">
        <v>192</v>
      </c>
      <c r="E318" s="213" t="s">
        <v>19</v>
      </c>
      <c r="F318" s="214" t="s">
        <v>211</v>
      </c>
      <c r="G318" s="212"/>
      <c r="H318" s="215">
        <v>7.05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192</v>
      </c>
      <c r="AU318" s="221" t="s">
        <v>81</v>
      </c>
      <c r="AV318" s="14" t="s">
        <v>188</v>
      </c>
      <c r="AW318" s="14" t="s">
        <v>33</v>
      </c>
      <c r="AX318" s="14" t="s">
        <v>79</v>
      </c>
      <c r="AY318" s="221" t="s">
        <v>180</v>
      </c>
    </row>
    <row r="319" spans="1:65" s="2" customFormat="1" ht="16.5" customHeight="1">
      <c r="A319" s="37"/>
      <c r="B319" s="38"/>
      <c r="C319" s="181" t="s">
        <v>7</v>
      </c>
      <c r="D319" s="181" t="s">
        <v>183</v>
      </c>
      <c r="E319" s="182" t="s">
        <v>1848</v>
      </c>
      <c r="F319" s="183" t="s">
        <v>1849</v>
      </c>
      <c r="G319" s="184" t="s">
        <v>186</v>
      </c>
      <c r="H319" s="185">
        <v>21.6</v>
      </c>
      <c r="I319" s="186"/>
      <c r="J319" s="187">
        <f>ROUND(I319*H319,2)</f>
        <v>0</v>
      </c>
      <c r="K319" s="183" t="s">
        <v>187</v>
      </c>
      <c r="L319" s="42"/>
      <c r="M319" s="188" t="s">
        <v>19</v>
      </c>
      <c r="N319" s="189" t="s">
        <v>43</v>
      </c>
      <c r="O319" s="67"/>
      <c r="P319" s="190">
        <f>O319*H319</f>
        <v>0</v>
      </c>
      <c r="Q319" s="190">
        <v>0.0001</v>
      </c>
      <c r="R319" s="190">
        <f>Q319*H319</f>
        <v>0.0021600000000000005</v>
      </c>
      <c r="S319" s="190">
        <v>0</v>
      </c>
      <c r="T319" s="191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92" t="s">
        <v>290</v>
      </c>
      <c r="AT319" s="192" t="s">
        <v>183</v>
      </c>
      <c r="AU319" s="192" t="s">
        <v>81</v>
      </c>
      <c r="AY319" s="20" t="s">
        <v>180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20" t="s">
        <v>79</v>
      </c>
      <c r="BK319" s="193">
        <f>ROUND(I319*H319,2)</f>
        <v>0</v>
      </c>
      <c r="BL319" s="20" t="s">
        <v>290</v>
      </c>
      <c r="BM319" s="192" t="s">
        <v>1850</v>
      </c>
    </row>
    <row r="320" spans="1:47" s="2" customFormat="1" ht="11.25">
      <c r="A320" s="37"/>
      <c r="B320" s="38"/>
      <c r="C320" s="39"/>
      <c r="D320" s="194" t="s">
        <v>190</v>
      </c>
      <c r="E320" s="39"/>
      <c r="F320" s="195" t="s">
        <v>1851</v>
      </c>
      <c r="G320" s="39"/>
      <c r="H320" s="39"/>
      <c r="I320" s="196"/>
      <c r="J320" s="39"/>
      <c r="K320" s="39"/>
      <c r="L320" s="42"/>
      <c r="M320" s="197"/>
      <c r="N320" s="198"/>
      <c r="O320" s="67"/>
      <c r="P320" s="67"/>
      <c r="Q320" s="67"/>
      <c r="R320" s="67"/>
      <c r="S320" s="67"/>
      <c r="T320" s="68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20" t="s">
        <v>190</v>
      </c>
      <c r="AU320" s="20" t="s">
        <v>81</v>
      </c>
    </row>
    <row r="321" spans="2:51" s="15" customFormat="1" ht="11.25">
      <c r="B321" s="222"/>
      <c r="C321" s="223"/>
      <c r="D321" s="201" t="s">
        <v>192</v>
      </c>
      <c r="E321" s="224" t="s">
        <v>19</v>
      </c>
      <c r="F321" s="225" t="s">
        <v>1720</v>
      </c>
      <c r="G321" s="223"/>
      <c r="H321" s="224" t="s">
        <v>19</v>
      </c>
      <c r="I321" s="226"/>
      <c r="J321" s="223"/>
      <c r="K321" s="223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192</v>
      </c>
      <c r="AU321" s="231" t="s">
        <v>81</v>
      </c>
      <c r="AV321" s="15" t="s">
        <v>79</v>
      </c>
      <c r="AW321" s="15" t="s">
        <v>33</v>
      </c>
      <c r="AX321" s="15" t="s">
        <v>72</v>
      </c>
      <c r="AY321" s="231" t="s">
        <v>180</v>
      </c>
    </row>
    <row r="322" spans="2:51" s="13" customFormat="1" ht="11.25">
      <c r="B322" s="199"/>
      <c r="C322" s="200"/>
      <c r="D322" s="201" t="s">
        <v>192</v>
      </c>
      <c r="E322" s="202" t="s">
        <v>19</v>
      </c>
      <c r="F322" s="203" t="s">
        <v>1852</v>
      </c>
      <c r="G322" s="200"/>
      <c r="H322" s="204">
        <v>21.6</v>
      </c>
      <c r="I322" s="205"/>
      <c r="J322" s="200"/>
      <c r="K322" s="200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192</v>
      </c>
      <c r="AU322" s="210" t="s">
        <v>81</v>
      </c>
      <c r="AV322" s="13" t="s">
        <v>81</v>
      </c>
      <c r="AW322" s="13" t="s">
        <v>33</v>
      </c>
      <c r="AX322" s="13" t="s">
        <v>79</v>
      </c>
      <c r="AY322" s="210" t="s">
        <v>180</v>
      </c>
    </row>
    <row r="323" spans="1:65" s="2" customFormat="1" ht="24.2" customHeight="1">
      <c r="A323" s="37"/>
      <c r="B323" s="38"/>
      <c r="C323" s="181" t="s">
        <v>325</v>
      </c>
      <c r="D323" s="181" t="s">
        <v>183</v>
      </c>
      <c r="E323" s="182" t="s">
        <v>1853</v>
      </c>
      <c r="F323" s="183" t="s">
        <v>1854</v>
      </c>
      <c r="G323" s="184" t="s">
        <v>200</v>
      </c>
      <c r="H323" s="185">
        <v>42</v>
      </c>
      <c r="I323" s="186"/>
      <c r="J323" s="187">
        <f>ROUND(I323*H323,2)</f>
        <v>0</v>
      </c>
      <c r="K323" s="183" t="s">
        <v>187</v>
      </c>
      <c r="L323" s="42"/>
      <c r="M323" s="188" t="s">
        <v>19</v>
      </c>
      <c r="N323" s="189" t="s">
        <v>43</v>
      </c>
      <c r="O323" s="67"/>
      <c r="P323" s="190">
        <f>O323*H323</f>
        <v>0</v>
      </c>
      <c r="Q323" s="190">
        <v>0.00027</v>
      </c>
      <c r="R323" s="190">
        <f>Q323*H323</f>
        <v>0.01134</v>
      </c>
      <c r="S323" s="190">
        <v>0</v>
      </c>
      <c r="T323" s="191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92" t="s">
        <v>290</v>
      </c>
      <c r="AT323" s="192" t="s">
        <v>183</v>
      </c>
      <c r="AU323" s="192" t="s">
        <v>81</v>
      </c>
      <c r="AY323" s="20" t="s">
        <v>180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20" t="s">
        <v>79</v>
      </c>
      <c r="BK323" s="193">
        <f>ROUND(I323*H323,2)</f>
        <v>0</v>
      </c>
      <c r="BL323" s="20" t="s">
        <v>290</v>
      </c>
      <c r="BM323" s="192" t="s">
        <v>1855</v>
      </c>
    </row>
    <row r="324" spans="1:47" s="2" customFormat="1" ht="11.25">
      <c r="A324" s="37"/>
      <c r="B324" s="38"/>
      <c r="C324" s="39"/>
      <c r="D324" s="194" t="s">
        <v>190</v>
      </c>
      <c r="E324" s="39"/>
      <c r="F324" s="195" t="s">
        <v>1856</v>
      </c>
      <c r="G324" s="39"/>
      <c r="H324" s="39"/>
      <c r="I324" s="196"/>
      <c r="J324" s="39"/>
      <c r="K324" s="39"/>
      <c r="L324" s="42"/>
      <c r="M324" s="197"/>
      <c r="N324" s="198"/>
      <c r="O324" s="67"/>
      <c r="P324" s="67"/>
      <c r="Q324" s="67"/>
      <c r="R324" s="67"/>
      <c r="S324" s="67"/>
      <c r="T324" s="68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20" t="s">
        <v>190</v>
      </c>
      <c r="AU324" s="20" t="s">
        <v>81</v>
      </c>
    </row>
    <row r="325" spans="2:51" s="13" customFormat="1" ht="11.25">
      <c r="B325" s="199"/>
      <c r="C325" s="200"/>
      <c r="D325" s="201" t="s">
        <v>192</v>
      </c>
      <c r="E325" s="202" t="s">
        <v>19</v>
      </c>
      <c r="F325" s="203" t="s">
        <v>1857</v>
      </c>
      <c r="G325" s="200"/>
      <c r="H325" s="204">
        <v>14</v>
      </c>
      <c r="I325" s="205"/>
      <c r="J325" s="200"/>
      <c r="K325" s="200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192</v>
      </c>
      <c r="AU325" s="210" t="s">
        <v>81</v>
      </c>
      <c r="AV325" s="13" t="s">
        <v>81</v>
      </c>
      <c r="AW325" s="13" t="s">
        <v>33</v>
      </c>
      <c r="AX325" s="13" t="s">
        <v>72</v>
      </c>
      <c r="AY325" s="210" t="s">
        <v>180</v>
      </c>
    </row>
    <row r="326" spans="2:51" s="13" customFormat="1" ht="11.25">
      <c r="B326" s="199"/>
      <c r="C326" s="200"/>
      <c r="D326" s="201" t="s">
        <v>192</v>
      </c>
      <c r="E326" s="202" t="s">
        <v>19</v>
      </c>
      <c r="F326" s="203" t="s">
        <v>1858</v>
      </c>
      <c r="G326" s="200"/>
      <c r="H326" s="204">
        <v>14</v>
      </c>
      <c r="I326" s="205"/>
      <c r="J326" s="200"/>
      <c r="K326" s="200"/>
      <c r="L326" s="206"/>
      <c r="M326" s="207"/>
      <c r="N326" s="208"/>
      <c r="O326" s="208"/>
      <c r="P326" s="208"/>
      <c r="Q326" s="208"/>
      <c r="R326" s="208"/>
      <c r="S326" s="208"/>
      <c r="T326" s="209"/>
      <c r="AT326" s="210" t="s">
        <v>192</v>
      </c>
      <c r="AU326" s="210" t="s">
        <v>81</v>
      </c>
      <c r="AV326" s="13" t="s">
        <v>81</v>
      </c>
      <c r="AW326" s="13" t="s">
        <v>33</v>
      </c>
      <c r="AX326" s="13" t="s">
        <v>72</v>
      </c>
      <c r="AY326" s="210" t="s">
        <v>180</v>
      </c>
    </row>
    <row r="327" spans="2:51" s="13" customFormat="1" ht="11.25">
      <c r="B327" s="199"/>
      <c r="C327" s="200"/>
      <c r="D327" s="201" t="s">
        <v>192</v>
      </c>
      <c r="E327" s="202" t="s">
        <v>19</v>
      </c>
      <c r="F327" s="203" t="s">
        <v>1859</v>
      </c>
      <c r="G327" s="200"/>
      <c r="H327" s="204">
        <v>14</v>
      </c>
      <c r="I327" s="205"/>
      <c r="J327" s="200"/>
      <c r="K327" s="200"/>
      <c r="L327" s="206"/>
      <c r="M327" s="207"/>
      <c r="N327" s="208"/>
      <c r="O327" s="208"/>
      <c r="P327" s="208"/>
      <c r="Q327" s="208"/>
      <c r="R327" s="208"/>
      <c r="S327" s="208"/>
      <c r="T327" s="209"/>
      <c r="AT327" s="210" t="s">
        <v>192</v>
      </c>
      <c r="AU327" s="210" t="s">
        <v>81</v>
      </c>
      <c r="AV327" s="13" t="s">
        <v>81</v>
      </c>
      <c r="AW327" s="13" t="s">
        <v>33</v>
      </c>
      <c r="AX327" s="13" t="s">
        <v>72</v>
      </c>
      <c r="AY327" s="210" t="s">
        <v>180</v>
      </c>
    </row>
    <row r="328" spans="2:51" s="14" customFormat="1" ht="11.25">
      <c r="B328" s="211"/>
      <c r="C328" s="212"/>
      <c r="D328" s="201" t="s">
        <v>192</v>
      </c>
      <c r="E328" s="213" t="s">
        <v>19</v>
      </c>
      <c r="F328" s="214" t="s">
        <v>211</v>
      </c>
      <c r="G328" s="212"/>
      <c r="H328" s="215">
        <v>42</v>
      </c>
      <c r="I328" s="216"/>
      <c r="J328" s="212"/>
      <c r="K328" s="212"/>
      <c r="L328" s="217"/>
      <c r="M328" s="218"/>
      <c r="N328" s="219"/>
      <c r="O328" s="219"/>
      <c r="P328" s="219"/>
      <c r="Q328" s="219"/>
      <c r="R328" s="219"/>
      <c r="S328" s="219"/>
      <c r="T328" s="220"/>
      <c r="AT328" s="221" t="s">
        <v>192</v>
      </c>
      <c r="AU328" s="221" t="s">
        <v>81</v>
      </c>
      <c r="AV328" s="14" t="s">
        <v>188</v>
      </c>
      <c r="AW328" s="14" t="s">
        <v>33</v>
      </c>
      <c r="AX328" s="14" t="s">
        <v>79</v>
      </c>
      <c r="AY328" s="221" t="s">
        <v>180</v>
      </c>
    </row>
    <row r="329" spans="1:65" s="2" customFormat="1" ht="24.2" customHeight="1">
      <c r="A329" s="37"/>
      <c r="B329" s="38"/>
      <c r="C329" s="232" t="s">
        <v>331</v>
      </c>
      <c r="D329" s="232" t="s">
        <v>349</v>
      </c>
      <c r="E329" s="233" t="s">
        <v>1860</v>
      </c>
      <c r="F329" s="234" t="s">
        <v>1861</v>
      </c>
      <c r="G329" s="235" t="s">
        <v>200</v>
      </c>
      <c r="H329" s="236">
        <v>42</v>
      </c>
      <c r="I329" s="237"/>
      <c r="J329" s="238">
        <f>ROUND(I329*H329,2)</f>
        <v>0</v>
      </c>
      <c r="K329" s="234" t="s">
        <v>19</v>
      </c>
      <c r="L329" s="239"/>
      <c r="M329" s="240" t="s">
        <v>19</v>
      </c>
      <c r="N329" s="241" t="s">
        <v>43</v>
      </c>
      <c r="O329" s="67"/>
      <c r="P329" s="190">
        <f>O329*H329</f>
        <v>0</v>
      </c>
      <c r="Q329" s="190">
        <v>0.0047</v>
      </c>
      <c r="R329" s="190">
        <f>Q329*H329</f>
        <v>0.19740000000000002</v>
      </c>
      <c r="S329" s="190">
        <v>0</v>
      </c>
      <c r="T329" s="191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92" t="s">
        <v>353</v>
      </c>
      <c r="AT329" s="192" t="s">
        <v>349</v>
      </c>
      <c r="AU329" s="192" t="s">
        <v>81</v>
      </c>
      <c r="AY329" s="20" t="s">
        <v>180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20" t="s">
        <v>79</v>
      </c>
      <c r="BK329" s="193">
        <f>ROUND(I329*H329,2)</f>
        <v>0</v>
      </c>
      <c r="BL329" s="20" t="s">
        <v>290</v>
      </c>
      <c r="BM329" s="192" t="s">
        <v>1862</v>
      </c>
    </row>
    <row r="330" spans="1:65" s="2" customFormat="1" ht="21.75" customHeight="1">
      <c r="A330" s="37"/>
      <c r="B330" s="38"/>
      <c r="C330" s="181" t="s">
        <v>338</v>
      </c>
      <c r="D330" s="181" t="s">
        <v>183</v>
      </c>
      <c r="E330" s="182" t="s">
        <v>1863</v>
      </c>
      <c r="F330" s="183" t="s">
        <v>1864</v>
      </c>
      <c r="G330" s="184" t="s">
        <v>200</v>
      </c>
      <c r="H330" s="185">
        <v>1</v>
      </c>
      <c r="I330" s="186"/>
      <c r="J330" s="187">
        <f>ROUND(I330*H330,2)</f>
        <v>0</v>
      </c>
      <c r="K330" s="183" t="s">
        <v>187</v>
      </c>
      <c r="L330" s="42"/>
      <c r="M330" s="188" t="s">
        <v>19</v>
      </c>
      <c r="N330" s="189" t="s">
        <v>43</v>
      </c>
      <c r="O330" s="67"/>
      <c r="P330" s="190">
        <f>O330*H330</f>
        <v>0</v>
      </c>
      <c r="Q330" s="190">
        <v>0.00022</v>
      </c>
      <c r="R330" s="190">
        <f>Q330*H330</f>
        <v>0.00022</v>
      </c>
      <c r="S330" s="190">
        <v>0</v>
      </c>
      <c r="T330" s="191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92" t="s">
        <v>290</v>
      </c>
      <c r="AT330" s="192" t="s">
        <v>183</v>
      </c>
      <c r="AU330" s="192" t="s">
        <v>81</v>
      </c>
      <c r="AY330" s="20" t="s">
        <v>180</v>
      </c>
      <c r="BE330" s="193">
        <f>IF(N330="základní",J330,0)</f>
        <v>0</v>
      </c>
      <c r="BF330" s="193">
        <f>IF(N330="snížená",J330,0)</f>
        <v>0</v>
      </c>
      <c r="BG330" s="193">
        <f>IF(N330="zákl. přenesená",J330,0)</f>
        <v>0</v>
      </c>
      <c r="BH330" s="193">
        <f>IF(N330="sníž. přenesená",J330,0)</f>
        <v>0</v>
      </c>
      <c r="BI330" s="193">
        <f>IF(N330="nulová",J330,0)</f>
        <v>0</v>
      </c>
      <c r="BJ330" s="20" t="s">
        <v>79</v>
      </c>
      <c r="BK330" s="193">
        <f>ROUND(I330*H330,2)</f>
        <v>0</v>
      </c>
      <c r="BL330" s="20" t="s">
        <v>290</v>
      </c>
      <c r="BM330" s="192" t="s">
        <v>1865</v>
      </c>
    </row>
    <row r="331" spans="1:47" s="2" customFormat="1" ht="11.25">
      <c r="A331" s="37"/>
      <c r="B331" s="38"/>
      <c r="C331" s="39"/>
      <c r="D331" s="194" t="s">
        <v>190</v>
      </c>
      <c r="E331" s="39"/>
      <c r="F331" s="195" t="s">
        <v>1866</v>
      </c>
      <c r="G331" s="39"/>
      <c r="H331" s="39"/>
      <c r="I331" s="196"/>
      <c r="J331" s="39"/>
      <c r="K331" s="39"/>
      <c r="L331" s="42"/>
      <c r="M331" s="197"/>
      <c r="N331" s="198"/>
      <c r="O331" s="67"/>
      <c r="P331" s="67"/>
      <c r="Q331" s="67"/>
      <c r="R331" s="67"/>
      <c r="S331" s="67"/>
      <c r="T331" s="68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20" t="s">
        <v>190</v>
      </c>
      <c r="AU331" s="20" t="s">
        <v>81</v>
      </c>
    </row>
    <row r="332" spans="2:51" s="15" customFormat="1" ht="11.25">
      <c r="B332" s="222"/>
      <c r="C332" s="223"/>
      <c r="D332" s="201" t="s">
        <v>192</v>
      </c>
      <c r="E332" s="224" t="s">
        <v>19</v>
      </c>
      <c r="F332" s="225" t="s">
        <v>1720</v>
      </c>
      <c r="G332" s="223"/>
      <c r="H332" s="224" t="s">
        <v>19</v>
      </c>
      <c r="I332" s="226"/>
      <c r="J332" s="223"/>
      <c r="K332" s="223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192</v>
      </c>
      <c r="AU332" s="231" t="s">
        <v>81</v>
      </c>
      <c r="AV332" s="15" t="s">
        <v>79</v>
      </c>
      <c r="AW332" s="15" t="s">
        <v>33</v>
      </c>
      <c r="AX332" s="15" t="s">
        <v>72</v>
      </c>
      <c r="AY332" s="231" t="s">
        <v>180</v>
      </c>
    </row>
    <row r="333" spans="2:51" s="15" customFormat="1" ht="11.25">
      <c r="B333" s="222"/>
      <c r="C333" s="223"/>
      <c r="D333" s="201" t="s">
        <v>192</v>
      </c>
      <c r="E333" s="224" t="s">
        <v>19</v>
      </c>
      <c r="F333" s="225" t="s">
        <v>1867</v>
      </c>
      <c r="G333" s="223"/>
      <c r="H333" s="224" t="s">
        <v>19</v>
      </c>
      <c r="I333" s="226"/>
      <c r="J333" s="223"/>
      <c r="K333" s="223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192</v>
      </c>
      <c r="AU333" s="231" t="s">
        <v>81</v>
      </c>
      <c r="AV333" s="15" t="s">
        <v>79</v>
      </c>
      <c r="AW333" s="15" t="s">
        <v>33</v>
      </c>
      <c r="AX333" s="15" t="s">
        <v>72</v>
      </c>
      <c r="AY333" s="231" t="s">
        <v>180</v>
      </c>
    </row>
    <row r="334" spans="2:51" s="13" customFormat="1" ht="11.25">
      <c r="B334" s="199"/>
      <c r="C334" s="200"/>
      <c r="D334" s="201" t="s">
        <v>192</v>
      </c>
      <c r="E334" s="202" t="s">
        <v>19</v>
      </c>
      <c r="F334" s="203" t="s">
        <v>79</v>
      </c>
      <c r="G334" s="200"/>
      <c r="H334" s="204">
        <v>1</v>
      </c>
      <c r="I334" s="205"/>
      <c r="J334" s="200"/>
      <c r="K334" s="200"/>
      <c r="L334" s="206"/>
      <c r="M334" s="207"/>
      <c r="N334" s="208"/>
      <c r="O334" s="208"/>
      <c r="P334" s="208"/>
      <c r="Q334" s="208"/>
      <c r="R334" s="208"/>
      <c r="S334" s="208"/>
      <c r="T334" s="209"/>
      <c r="AT334" s="210" t="s">
        <v>192</v>
      </c>
      <c r="AU334" s="210" t="s">
        <v>81</v>
      </c>
      <c r="AV334" s="13" t="s">
        <v>81</v>
      </c>
      <c r="AW334" s="13" t="s">
        <v>33</v>
      </c>
      <c r="AX334" s="13" t="s">
        <v>79</v>
      </c>
      <c r="AY334" s="210" t="s">
        <v>180</v>
      </c>
    </row>
    <row r="335" spans="1:65" s="2" customFormat="1" ht="21.75" customHeight="1">
      <c r="A335" s="37"/>
      <c r="B335" s="38"/>
      <c r="C335" s="232" t="s">
        <v>348</v>
      </c>
      <c r="D335" s="232" t="s">
        <v>349</v>
      </c>
      <c r="E335" s="233" t="s">
        <v>1868</v>
      </c>
      <c r="F335" s="234" t="s">
        <v>1869</v>
      </c>
      <c r="G335" s="235" t="s">
        <v>200</v>
      </c>
      <c r="H335" s="236">
        <v>1</v>
      </c>
      <c r="I335" s="237"/>
      <c r="J335" s="238">
        <f>ROUND(I335*H335,2)</f>
        <v>0</v>
      </c>
      <c r="K335" s="234" t="s">
        <v>187</v>
      </c>
      <c r="L335" s="239"/>
      <c r="M335" s="240" t="s">
        <v>19</v>
      </c>
      <c r="N335" s="241" t="s">
        <v>43</v>
      </c>
      <c r="O335" s="67"/>
      <c r="P335" s="190">
        <f>O335*H335</f>
        <v>0</v>
      </c>
      <c r="Q335" s="190">
        <v>0.01249</v>
      </c>
      <c r="R335" s="190">
        <f>Q335*H335</f>
        <v>0.01249</v>
      </c>
      <c r="S335" s="190">
        <v>0</v>
      </c>
      <c r="T335" s="191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92" t="s">
        <v>353</v>
      </c>
      <c r="AT335" s="192" t="s">
        <v>349</v>
      </c>
      <c r="AU335" s="192" t="s">
        <v>81</v>
      </c>
      <c r="AY335" s="20" t="s">
        <v>180</v>
      </c>
      <c r="BE335" s="193">
        <f>IF(N335="základní",J335,0)</f>
        <v>0</v>
      </c>
      <c r="BF335" s="193">
        <f>IF(N335="snížená",J335,0)</f>
        <v>0</v>
      </c>
      <c r="BG335" s="193">
        <f>IF(N335="zákl. přenesená",J335,0)</f>
        <v>0</v>
      </c>
      <c r="BH335" s="193">
        <f>IF(N335="sníž. přenesená",J335,0)</f>
        <v>0</v>
      </c>
      <c r="BI335" s="193">
        <f>IF(N335="nulová",J335,0)</f>
        <v>0</v>
      </c>
      <c r="BJ335" s="20" t="s">
        <v>79</v>
      </c>
      <c r="BK335" s="193">
        <f>ROUND(I335*H335,2)</f>
        <v>0</v>
      </c>
      <c r="BL335" s="20" t="s">
        <v>290</v>
      </c>
      <c r="BM335" s="192" t="s">
        <v>1870</v>
      </c>
    </row>
    <row r="336" spans="1:65" s="2" customFormat="1" ht="37.9" customHeight="1">
      <c r="A336" s="37"/>
      <c r="B336" s="38"/>
      <c r="C336" s="181" t="s">
        <v>355</v>
      </c>
      <c r="D336" s="181" t="s">
        <v>183</v>
      </c>
      <c r="E336" s="182" t="s">
        <v>1871</v>
      </c>
      <c r="F336" s="183" t="s">
        <v>1872</v>
      </c>
      <c r="G336" s="184" t="s">
        <v>1873</v>
      </c>
      <c r="H336" s="261"/>
      <c r="I336" s="186"/>
      <c r="J336" s="187">
        <f>ROUND(I336*H336,2)</f>
        <v>0</v>
      </c>
      <c r="K336" s="183" t="s">
        <v>187</v>
      </c>
      <c r="L336" s="42"/>
      <c r="M336" s="188" t="s">
        <v>19</v>
      </c>
      <c r="N336" s="189" t="s">
        <v>43</v>
      </c>
      <c r="O336" s="67"/>
      <c r="P336" s="190">
        <f>O336*H336</f>
        <v>0</v>
      </c>
      <c r="Q336" s="190">
        <v>0</v>
      </c>
      <c r="R336" s="190">
        <f>Q336*H336</f>
        <v>0</v>
      </c>
      <c r="S336" s="190">
        <v>0</v>
      </c>
      <c r="T336" s="191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192" t="s">
        <v>290</v>
      </c>
      <c r="AT336" s="192" t="s">
        <v>183</v>
      </c>
      <c r="AU336" s="192" t="s">
        <v>81</v>
      </c>
      <c r="AY336" s="20" t="s">
        <v>180</v>
      </c>
      <c r="BE336" s="193">
        <f>IF(N336="základní",J336,0)</f>
        <v>0</v>
      </c>
      <c r="BF336" s="193">
        <f>IF(N336="snížená",J336,0)</f>
        <v>0</v>
      </c>
      <c r="BG336" s="193">
        <f>IF(N336="zákl. přenesená",J336,0)</f>
        <v>0</v>
      </c>
      <c r="BH336" s="193">
        <f>IF(N336="sníž. přenesená",J336,0)</f>
        <v>0</v>
      </c>
      <c r="BI336" s="193">
        <f>IF(N336="nulová",J336,0)</f>
        <v>0</v>
      </c>
      <c r="BJ336" s="20" t="s">
        <v>79</v>
      </c>
      <c r="BK336" s="193">
        <f>ROUND(I336*H336,2)</f>
        <v>0</v>
      </c>
      <c r="BL336" s="20" t="s">
        <v>290</v>
      </c>
      <c r="BM336" s="192" t="s">
        <v>1874</v>
      </c>
    </row>
    <row r="337" spans="1:47" s="2" customFormat="1" ht="11.25">
      <c r="A337" s="37"/>
      <c r="B337" s="38"/>
      <c r="C337" s="39"/>
      <c r="D337" s="194" t="s">
        <v>190</v>
      </c>
      <c r="E337" s="39"/>
      <c r="F337" s="195" t="s">
        <v>1875</v>
      </c>
      <c r="G337" s="39"/>
      <c r="H337" s="39"/>
      <c r="I337" s="196"/>
      <c r="J337" s="39"/>
      <c r="K337" s="39"/>
      <c r="L337" s="42"/>
      <c r="M337" s="197"/>
      <c r="N337" s="198"/>
      <c r="O337" s="67"/>
      <c r="P337" s="67"/>
      <c r="Q337" s="67"/>
      <c r="R337" s="67"/>
      <c r="S337" s="67"/>
      <c r="T337" s="68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20" t="s">
        <v>190</v>
      </c>
      <c r="AU337" s="20" t="s">
        <v>81</v>
      </c>
    </row>
    <row r="338" spans="2:63" s="12" customFormat="1" ht="22.9" customHeight="1">
      <c r="B338" s="165"/>
      <c r="C338" s="166"/>
      <c r="D338" s="167" t="s">
        <v>71</v>
      </c>
      <c r="E338" s="179" t="s">
        <v>1876</v>
      </c>
      <c r="F338" s="179" t="s">
        <v>1877</v>
      </c>
      <c r="G338" s="166"/>
      <c r="H338" s="166"/>
      <c r="I338" s="169"/>
      <c r="J338" s="180">
        <f>BK338</f>
        <v>0</v>
      </c>
      <c r="K338" s="166"/>
      <c r="L338" s="171"/>
      <c r="M338" s="172"/>
      <c r="N338" s="173"/>
      <c r="O338" s="173"/>
      <c r="P338" s="174">
        <f>SUM(P339:P360)</f>
        <v>0</v>
      </c>
      <c r="Q338" s="173"/>
      <c r="R338" s="174">
        <f>SUM(R339:R360)</f>
        <v>0.018500000000000003</v>
      </c>
      <c r="S338" s="173"/>
      <c r="T338" s="175">
        <f>SUM(T339:T360)</f>
        <v>0.325779</v>
      </c>
      <c r="AR338" s="176" t="s">
        <v>81</v>
      </c>
      <c r="AT338" s="177" t="s">
        <v>71</v>
      </c>
      <c r="AU338" s="177" t="s">
        <v>79</v>
      </c>
      <c r="AY338" s="176" t="s">
        <v>180</v>
      </c>
      <c r="BK338" s="178">
        <f>SUM(BK339:BK360)</f>
        <v>0</v>
      </c>
    </row>
    <row r="339" spans="1:65" s="2" customFormat="1" ht="16.5" customHeight="1">
      <c r="A339" s="37"/>
      <c r="B339" s="38"/>
      <c r="C339" s="181" t="s">
        <v>359</v>
      </c>
      <c r="D339" s="181" t="s">
        <v>183</v>
      </c>
      <c r="E339" s="182" t="s">
        <v>1878</v>
      </c>
      <c r="F339" s="183" t="s">
        <v>1879</v>
      </c>
      <c r="G339" s="184" t="s">
        <v>186</v>
      </c>
      <c r="H339" s="185">
        <v>19.22</v>
      </c>
      <c r="I339" s="186"/>
      <c r="J339" s="187">
        <f>ROUND(I339*H339,2)</f>
        <v>0</v>
      </c>
      <c r="K339" s="183" t="s">
        <v>187</v>
      </c>
      <c r="L339" s="42"/>
      <c r="M339" s="188" t="s">
        <v>19</v>
      </c>
      <c r="N339" s="189" t="s">
        <v>43</v>
      </c>
      <c r="O339" s="67"/>
      <c r="P339" s="190">
        <f>O339*H339</f>
        <v>0</v>
      </c>
      <c r="Q339" s="190">
        <v>0</v>
      </c>
      <c r="R339" s="190">
        <f>Q339*H339</f>
        <v>0</v>
      </c>
      <c r="S339" s="190">
        <v>0.01695</v>
      </c>
      <c r="T339" s="191">
        <f>S339*H339</f>
        <v>0.325779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92" t="s">
        <v>290</v>
      </c>
      <c r="AT339" s="192" t="s">
        <v>183</v>
      </c>
      <c r="AU339" s="192" t="s">
        <v>81</v>
      </c>
      <c r="AY339" s="20" t="s">
        <v>180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20" t="s">
        <v>79</v>
      </c>
      <c r="BK339" s="193">
        <f>ROUND(I339*H339,2)</f>
        <v>0</v>
      </c>
      <c r="BL339" s="20" t="s">
        <v>290</v>
      </c>
      <c r="BM339" s="192" t="s">
        <v>1880</v>
      </c>
    </row>
    <row r="340" spans="1:47" s="2" customFormat="1" ht="11.25">
      <c r="A340" s="37"/>
      <c r="B340" s="38"/>
      <c r="C340" s="39"/>
      <c r="D340" s="194" t="s">
        <v>190</v>
      </c>
      <c r="E340" s="39"/>
      <c r="F340" s="195" t="s">
        <v>1881</v>
      </c>
      <c r="G340" s="39"/>
      <c r="H340" s="39"/>
      <c r="I340" s="196"/>
      <c r="J340" s="39"/>
      <c r="K340" s="39"/>
      <c r="L340" s="42"/>
      <c r="M340" s="197"/>
      <c r="N340" s="198"/>
      <c r="O340" s="67"/>
      <c r="P340" s="67"/>
      <c r="Q340" s="67"/>
      <c r="R340" s="67"/>
      <c r="S340" s="67"/>
      <c r="T340" s="68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20" t="s">
        <v>190</v>
      </c>
      <c r="AU340" s="20" t="s">
        <v>81</v>
      </c>
    </row>
    <row r="341" spans="2:51" s="15" customFormat="1" ht="11.25">
      <c r="B341" s="222"/>
      <c r="C341" s="223"/>
      <c r="D341" s="201" t="s">
        <v>192</v>
      </c>
      <c r="E341" s="224" t="s">
        <v>19</v>
      </c>
      <c r="F341" s="225" t="s">
        <v>1720</v>
      </c>
      <c r="G341" s="223"/>
      <c r="H341" s="224" t="s">
        <v>19</v>
      </c>
      <c r="I341" s="226"/>
      <c r="J341" s="223"/>
      <c r="K341" s="223"/>
      <c r="L341" s="227"/>
      <c r="M341" s="228"/>
      <c r="N341" s="229"/>
      <c r="O341" s="229"/>
      <c r="P341" s="229"/>
      <c r="Q341" s="229"/>
      <c r="R341" s="229"/>
      <c r="S341" s="229"/>
      <c r="T341" s="230"/>
      <c r="AT341" s="231" t="s">
        <v>192</v>
      </c>
      <c r="AU341" s="231" t="s">
        <v>81</v>
      </c>
      <c r="AV341" s="15" t="s">
        <v>79</v>
      </c>
      <c r="AW341" s="15" t="s">
        <v>33</v>
      </c>
      <c r="AX341" s="15" t="s">
        <v>72</v>
      </c>
      <c r="AY341" s="231" t="s">
        <v>180</v>
      </c>
    </row>
    <row r="342" spans="2:51" s="15" customFormat="1" ht="11.25">
      <c r="B342" s="222"/>
      <c r="C342" s="223"/>
      <c r="D342" s="201" t="s">
        <v>192</v>
      </c>
      <c r="E342" s="224" t="s">
        <v>19</v>
      </c>
      <c r="F342" s="225" t="s">
        <v>1882</v>
      </c>
      <c r="G342" s="223"/>
      <c r="H342" s="224" t="s">
        <v>19</v>
      </c>
      <c r="I342" s="226"/>
      <c r="J342" s="223"/>
      <c r="K342" s="223"/>
      <c r="L342" s="227"/>
      <c r="M342" s="228"/>
      <c r="N342" s="229"/>
      <c r="O342" s="229"/>
      <c r="P342" s="229"/>
      <c r="Q342" s="229"/>
      <c r="R342" s="229"/>
      <c r="S342" s="229"/>
      <c r="T342" s="230"/>
      <c r="AT342" s="231" t="s">
        <v>192</v>
      </c>
      <c r="AU342" s="231" t="s">
        <v>81</v>
      </c>
      <c r="AV342" s="15" t="s">
        <v>79</v>
      </c>
      <c r="AW342" s="15" t="s">
        <v>33</v>
      </c>
      <c r="AX342" s="15" t="s">
        <v>72</v>
      </c>
      <c r="AY342" s="231" t="s">
        <v>180</v>
      </c>
    </row>
    <row r="343" spans="2:51" s="13" customFormat="1" ht="11.25">
      <c r="B343" s="199"/>
      <c r="C343" s="200"/>
      <c r="D343" s="201" t="s">
        <v>192</v>
      </c>
      <c r="E343" s="202" t="s">
        <v>19</v>
      </c>
      <c r="F343" s="203" t="s">
        <v>1802</v>
      </c>
      <c r="G343" s="200"/>
      <c r="H343" s="204">
        <v>20.796</v>
      </c>
      <c r="I343" s="205"/>
      <c r="J343" s="200"/>
      <c r="K343" s="200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192</v>
      </c>
      <c r="AU343" s="210" t="s">
        <v>81</v>
      </c>
      <c r="AV343" s="13" t="s">
        <v>81</v>
      </c>
      <c r="AW343" s="13" t="s">
        <v>33</v>
      </c>
      <c r="AX343" s="13" t="s">
        <v>72</v>
      </c>
      <c r="AY343" s="210" t="s">
        <v>180</v>
      </c>
    </row>
    <row r="344" spans="2:51" s="13" customFormat="1" ht="11.25">
      <c r="B344" s="199"/>
      <c r="C344" s="200"/>
      <c r="D344" s="201" t="s">
        <v>192</v>
      </c>
      <c r="E344" s="202" t="s">
        <v>19</v>
      </c>
      <c r="F344" s="203" t="s">
        <v>1803</v>
      </c>
      <c r="G344" s="200"/>
      <c r="H344" s="204">
        <v>-1.576</v>
      </c>
      <c r="I344" s="205"/>
      <c r="J344" s="200"/>
      <c r="K344" s="200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192</v>
      </c>
      <c r="AU344" s="210" t="s">
        <v>81</v>
      </c>
      <c r="AV344" s="13" t="s">
        <v>81</v>
      </c>
      <c r="AW344" s="13" t="s">
        <v>33</v>
      </c>
      <c r="AX344" s="13" t="s">
        <v>72</v>
      </c>
      <c r="AY344" s="210" t="s">
        <v>180</v>
      </c>
    </row>
    <row r="345" spans="2:51" s="14" customFormat="1" ht="11.25">
      <c r="B345" s="211"/>
      <c r="C345" s="212"/>
      <c r="D345" s="201" t="s">
        <v>192</v>
      </c>
      <c r="E345" s="213" t="s">
        <v>19</v>
      </c>
      <c r="F345" s="214" t="s">
        <v>211</v>
      </c>
      <c r="G345" s="212"/>
      <c r="H345" s="215">
        <v>19.22</v>
      </c>
      <c r="I345" s="216"/>
      <c r="J345" s="212"/>
      <c r="K345" s="212"/>
      <c r="L345" s="217"/>
      <c r="M345" s="218"/>
      <c r="N345" s="219"/>
      <c r="O345" s="219"/>
      <c r="P345" s="219"/>
      <c r="Q345" s="219"/>
      <c r="R345" s="219"/>
      <c r="S345" s="219"/>
      <c r="T345" s="220"/>
      <c r="AT345" s="221" t="s">
        <v>192</v>
      </c>
      <c r="AU345" s="221" t="s">
        <v>81</v>
      </c>
      <c r="AV345" s="14" t="s">
        <v>188</v>
      </c>
      <c r="AW345" s="14" t="s">
        <v>33</v>
      </c>
      <c r="AX345" s="14" t="s">
        <v>79</v>
      </c>
      <c r="AY345" s="221" t="s">
        <v>180</v>
      </c>
    </row>
    <row r="346" spans="1:65" s="2" customFormat="1" ht="24.2" customHeight="1">
      <c r="A346" s="37"/>
      <c r="B346" s="38"/>
      <c r="C346" s="181" t="s">
        <v>363</v>
      </c>
      <c r="D346" s="181" t="s">
        <v>183</v>
      </c>
      <c r="E346" s="182" t="s">
        <v>1883</v>
      </c>
      <c r="F346" s="183" t="s">
        <v>1884</v>
      </c>
      <c r="G346" s="184" t="s">
        <v>200</v>
      </c>
      <c r="H346" s="185">
        <v>1</v>
      </c>
      <c r="I346" s="186"/>
      <c r="J346" s="187">
        <f>ROUND(I346*H346,2)</f>
        <v>0</v>
      </c>
      <c r="K346" s="183" t="s">
        <v>187</v>
      </c>
      <c r="L346" s="42"/>
      <c r="M346" s="188" t="s">
        <v>19</v>
      </c>
      <c r="N346" s="189" t="s">
        <v>43</v>
      </c>
      <c r="O346" s="67"/>
      <c r="P346" s="190">
        <f>O346*H346</f>
        <v>0</v>
      </c>
      <c r="Q346" s="190">
        <v>0</v>
      </c>
      <c r="R346" s="190">
        <f>Q346*H346</f>
        <v>0</v>
      </c>
      <c r="S346" s="190">
        <v>0</v>
      </c>
      <c r="T346" s="191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92" t="s">
        <v>290</v>
      </c>
      <c r="AT346" s="192" t="s">
        <v>183</v>
      </c>
      <c r="AU346" s="192" t="s">
        <v>81</v>
      </c>
      <c r="AY346" s="20" t="s">
        <v>180</v>
      </c>
      <c r="BE346" s="193">
        <f>IF(N346="základní",J346,0)</f>
        <v>0</v>
      </c>
      <c r="BF346" s="193">
        <f>IF(N346="snížená",J346,0)</f>
        <v>0</v>
      </c>
      <c r="BG346" s="193">
        <f>IF(N346="zákl. přenesená",J346,0)</f>
        <v>0</v>
      </c>
      <c r="BH346" s="193">
        <f>IF(N346="sníž. přenesená",J346,0)</f>
        <v>0</v>
      </c>
      <c r="BI346" s="193">
        <f>IF(N346="nulová",J346,0)</f>
        <v>0</v>
      </c>
      <c r="BJ346" s="20" t="s">
        <v>79</v>
      </c>
      <c r="BK346" s="193">
        <f>ROUND(I346*H346,2)</f>
        <v>0</v>
      </c>
      <c r="BL346" s="20" t="s">
        <v>290</v>
      </c>
      <c r="BM346" s="192" t="s">
        <v>1885</v>
      </c>
    </row>
    <row r="347" spans="1:47" s="2" customFormat="1" ht="11.25">
      <c r="A347" s="37"/>
      <c r="B347" s="38"/>
      <c r="C347" s="39"/>
      <c r="D347" s="194" t="s">
        <v>190</v>
      </c>
      <c r="E347" s="39"/>
      <c r="F347" s="195" t="s">
        <v>1886</v>
      </c>
      <c r="G347" s="39"/>
      <c r="H347" s="39"/>
      <c r="I347" s="196"/>
      <c r="J347" s="39"/>
      <c r="K347" s="39"/>
      <c r="L347" s="42"/>
      <c r="M347" s="197"/>
      <c r="N347" s="198"/>
      <c r="O347" s="67"/>
      <c r="P347" s="67"/>
      <c r="Q347" s="67"/>
      <c r="R347" s="67"/>
      <c r="S347" s="67"/>
      <c r="T347" s="68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20" t="s">
        <v>190</v>
      </c>
      <c r="AU347" s="20" t="s">
        <v>81</v>
      </c>
    </row>
    <row r="348" spans="2:51" s="15" customFormat="1" ht="11.25">
      <c r="B348" s="222"/>
      <c r="C348" s="223"/>
      <c r="D348" s="201" t="s">
        <v>192</v>
      </c>
      <c r="E348" s="224" t="s">
        <v>19</v>
      </c>
      <c r="F348" s="225" t="s">
        <v>1720</v>
      </c>
      <c r="G348" s="223"/>
      <c r="H348" s="224" t="s">
        <v>19</v>
      </c>
      <c r="I348" s="226"/>
      <c r="J348" s="223"/>
      <c r="K348" s="223"/>
      <c r="L348" s="227"/>
      <c r="M348" s="228"/>
      <c r="N348" s="229"/>
      <c r="O348" s="229"/>
      <c r="P348" s="229"/>
      <c r="Q348" s="229"/>
      <c r="R348" s="229"/>
      <c r="S348" s="229"/>
      <c r="T348" s="230"/>
      <c r="AT348" s="231" t="s">
        <v>192</v>
      </c>
      <c r="AU348" s="231" t="s">
        <v>81</v>
      </c>
      <c r="AV348" s="15" t="s">
        <v>79</v>
      </c>
      <c r="AW348" s="15" t="s">
        <v>33</v>
      </c>
      <c r="AX348" s="15" t="s">
        <v>72</v>
      </c>
      <c r="AY348" s="231" t="s">
        <v>180</v>
      </c>
    </row>
    <row r="349" spans="2:51" s="15" customFormat="1" ht="11.25">
      <c r="B349" s="222"/>
      <c r="C349" s="223"/>
      <c r="D349" s="201" t="s">
        <v>192</v>
      </c>
      <c r="E349" s="224" t="s">
        <v>19</v>
      </c>
      <c r="F349" s="225" t="s">
        <v>1801</v>
      </c>
      <c r="G349" s="223"/>
      <c r="H349" s="224" t="s">
        <v>19</v>
      </c>
      <c r="I349" s="226"/>
      <c r="J349" s="223"/>
      <c r="K349" s="223"/>
      <c r="L349" s="227"/>
      <c r="M349" s="228"/>
      <c r="N349" s="229"/>
      <c r="O349" s="229"/>
      <c r="P349" s="229"/>
      <c r="Q349" s="229"/>
      <c r="R349" s="229"/>
      <c r="S349" s="229"/>
      <c r="T349" s="230"/>
      <c r="AT349" s="231" t="s">
        <v>192</v>
      </c>
      <c r="AU349" s="231" t="s">
        <v>81</v>
      </c>
      <c r="AV349" s="15" t="s">
        <v>79</v>
      </c>
      <c r="AW349" s="15" t="s">
        <v>33</v>
      </c>
      <c r="AX349" s="15" t="s">
        <v>72</v>
      </c>
      <c r="AY349" s="231" t="s">
        <v>180</v>
      </c>
    </row>
    <row r="350" spans="2:51" s="13" customFormat="1" ht="11.25">
      <c r="B350" s="199"/>
      <c r="C350" s="200"/>
      <c r="D350" s="201" t="s">
        <v>192</v>
      </c>
      <c r="E350" s="202" t="s">
        <v>19</v>
      </c>
      <c r="F350" s="203" t="s">
        <v>79</v>
      </c>
      <c r="G350" s="200"/>
      <c r="H350" s="204">
        <v>1</v>
      </c>
      <c r="I350" s="205"/>
      <c r="J350" s="200"/>
      <c r="K350" s="200"/>
      <c r="L350" s="206"/>
      <c r="M350" s="207"/>
      <c r="N350" s="208"/>
      <c r="O350" s="208"/>
      <c r="P350" s="208"/>
      <c r="Q350" s="208"/>
      <c r="R350" s="208"/>
      <c r="S350" s="208"/>
      <c r="T350" s="209"/>
      <c r="AT350" s="210" t="s">
        <v>192</v>
      </c>
      <c r="AU350" s="210" t="s">
        <v>81</v>
      </c>
      <c r="AV350" s="13" t="s">
        <v>81</v>
      </c>
      <c r="AW350" s="13" t="s">
        <v>33</v>
      </c>
      <c r="AX350" s="13" t="s">
        <v>79</v>
      </c>
      <c r="AY350" s="210" t="s">
        <v>180</v>
      </c>
    </row>
    <row r="351" spans="1:65" s="2" customFormat="1" ht="16.5" customHeight="1">
      <c r="A351" s="37"/>
      <c r="B351" s="38"/>
      <c r="C351" s="232" t="s">
        <v>367</v>
      </c>
      <c r="D351" s="232" t="s">
        <v>349</v>
      </c>
      <c r="E351" s="233" t="s">
        <v>1887</v>
      </c>
      <c r="F351" s="234" t="s">
        <v>1888</v>
      </c>
      <c r="G351" s="235" t="s">
        <v>200</v>
      </c>
      <c r="H351" s="236">
        <v>1</v>
      </c>
      <c r="I351" s="237"/>
      <c r="J351" s="238">
        <f>ROUND(I351*H351,2)</f>
        <v>0</v>
      </c>
      <c r="K351" s="234" t="s">
        <v>187</v>
      </c>
      <c r="L351" s="239"/>
      <c r="M351" s="240" t="s">
        <v>19</v>
      </c>
      <c r="N351" s="241" t="s">
        <v>43</v>
      </c>
      <c r="O351" s="67"/>
      <c r="P351" s="190">
        <f>O351*H351</f>
        <v>0</v>
      </c>
      <c r="Q351" s="190">
        <v>0.016</v>
      </c>
      <c r="R351" s="190">
        <f>Q351*H351</f>
        <v>0.016</v>
      </c>
      <c r="S351" s="190">
        <v>0</v>
      </c>
      <c r="T351" s="191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92" t="s">
        <v>353</v>
      </c>
      <c r="AT351" s="192" t="s">
        <v>349</v>
      </c>
      <c r="AU351" s="192" t="s">
        <v>81</v>
      </c>
      <c r="AY351" s="20" t="s">
        <v>180</v>
      </c>
      <c r="BE351" s="193">
        <f>IF(N351="základní",J351,0)</f>
        <v>0</v>
      </c>
      <c r="BF351" s="193">
        <f>IF(N351="snížená",J351,0)</f>
        <v>0</v>
      </c>
      <c r="BG351" s="193">
        <f>IF(N351="zákl. přenesená",J351,0)</f>
        <v>0</v>
      </c>
      <c r="BH351" s="193">
        <f>IF(N351="sníž. přenesená",J351,0)</f>
        <v>0</v>
      </c>
      <c r="BI351" s="193">
        <f>IF(N351="nulová",J351,0)</f>
        <v>0</v>
      </c>
      <c r="BJ351" s="20" t="s">
        <v>79</v>
      </c>
      <c r="BK351" s="193">
        <f>ROUND(I351*H351,2)</f>
        <v>0</v>
      </c>
      <c r="BL351" s="20" t="s">
        <v>290</v>
      </c>
      <c r="BM351" s="192" t="s">
        <v>1889</v>
      </c>
    </row>
    <row r="352" spans="1:65" s="2" customFormat="1" ht="16.5" customHeight="1">
      <c r="A352" s="37"/>
      <c r="B352" s="38"/>
      <c r="C352" s="181" t="s">
        <v>371</v>
      </c>
      <c r="D352" s="181" t="s">
        <v>183</v>
      </c>
      <c r="E352" s="182" t="s">
        <v>1890</v>
      </c>
      <c r="F352" s="183" t="s">
        <v>1891</v>
      </c>
      <c r="G352" s="184" t="s">
        <v>200</v>
      </c>
      <c r="H352" s="185">
        <v>1</v>
      </c>
      <c r="I352" s="186"/>
      <c r="J352" s="187">
        <f>ROUND(I352*H352,2)</f>
        <v>0</v>
      </c>
      <c r="K352" s="183" t="s">
        <v>187</v>
      </c>
      <c r="L352" s="42"/>
      <c r="M352" s="188" t="s">
        <v>19</v>
      </c>
      <c r="N352" s="189" t="s">
        <v>43</v>
      </c>
      <c r="O352" s="67"/>
      <c r="P352" s="190">
        <f>O352*H352</f>
        <v>0</v>
      </c>
      <c r="Q352" s="190">
        <v>0</v>
      </c>
      <c r="R352" s="190">
        <f>Q352*H352</f>
        <v>0</v>
      </c>
      <c r="S352" s="190">
        <v>0</v>
      </c>
      <c r="T352" s="191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92" t="s">
        <v>290</v>
      </c>
      <c r="AT352" s="192" t="s">
        <v>183</v>
      </c>
      <c r="AU352" s="192" t="s">
        <v>81</v>
      </c>
      <c r="AY352" s="20" t="s">
        <v>180</v>
      </c>
      <c r="BE352" s="193">
        <f>IF(N352="základní",J352,0)</f>
        <v>0</v>
      </c>
      <c r="BF352" s="193">
        <f>IF(N352="snížená",J352,0)</f>
        <v>0</v>
      </c>
      <c r="BG352" s="193">
        <f>IF(N352="zákl. přenesená",J352,0)</f>
        <v>0</v>
      </c>
      <c r="BH352" s="193">
        <f>IF(N352="sníž. přenesená",J352,0)</f>
        <v>0</v>
      </c>
      <c r="BI352" s="193">
        <f>IF(N352="nulová",J352,0)</f>
        <v>0</v>
      </c>
      <c r="BJ352" s="20" t="s">
        <v>79</v>
      </c>
      <c r="BK352" s="193">
        <f>ROUND(I352*H352,2)</f>
        <v>0</v>
      </c>
      <c r="BL352" s="20" t="s">
        <v>290</v>
      </c>
      <c r="BM352" s="192" t="s">
        <v>1892</v>
      </c>
    </row>
    <row r="353" spans="1:47" s="2" customFormat="1" ht="11.25">
      <c r="A353" s="37"/>
      <c r="B353" s="38"/>
      <c r="C353" s="39"/>
      <c r="D353" s="194" t="s">
        <v>190</v>
      </c>
      <c r="E353" s="39"/>
      <c r="F353" s="195" t="s">
        <v>1893</v>
      </c>
      <c r="G353" s="39"/>
      <c r="H353" s="39"/>
      <c r="I353" s="196"/>
      <c r="J353" s="39"/>
      <c r="K353" s="39"/>
      <c r="L353" s="42"/>
      <c r="M353" s="197"/>
      <c r="N353" s="198"/>
      <c r="O353" s="67"/>
      <c r="P353" s="67"/>
      <c r="Q353" s="67"/>
      <c r="R353" s="67"/>
      <c r="S353" s="67"/>
      <c r="T353" s="68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20" t="s">
        <v>190</v>
      </c>
      <c r="AU353" s="20" t="s">
        <v>81</v>
      </c>
    </row>
    <row r="354" spans="1:65" s="2" customFormat="1" ht="16.5" customHeight="1">
      <c r="A354" s="37"/>
      <c r="B354" s="38"/>
      <c r="C354" s="232" t="s">
        <v>375</v>
      </c>
      <c r="D354" s="232" t="s">
        <v>349</v>
      </c>
      <c r="E354" s="233" t="s">
        <v>1894</v>
      </c>
      <c r="F354" s="234" t="s">
        <v>1895</v>
      </c>
      <c r="G354" s="235" t="s">
        <v>200</v>
      </c>
      <c r="H354" s="236">
        <v>1</v>
      </c>
      <c r="I354" s="237"/>
      <c r="J354" s="238">
        <f>ROUND(I354*H354,2)</f>
        <v>0</v>
      </c>
      <c r="K354" s="234" t="s">
        <v>187</v>
      </c>
      <c r="L354" s="239"/>
      <c r="M354" s="240" t="s">
        <v>19</v>
      </c>
      <c r="N354" s="241" t="s">
        <v>43</v>
      </c>
      <c r="O354" s="67"/>
      <c r="P354" s="190">
        <f>O354*H354</f>
        <v>0</v>
      </c>
      <c r="Q354" s="190">
        <v>0.00015</v>
      </c>
      <c r="R354" s="190">
        <f>Q354*H354</f>
        <v>0.00015</v>
      </c>
      <c r="S354" s="190">
        <v>0</v>
      </c>
      <c r="T354" s="191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192" t="s">
        <v>353</v>
      </c>
      <c r="AT354" s="192" t="s">
        <v>349</v>
      </c>
      <c r="AU354" s="192" t="s">
        <v>81</v>
      </c>
      <c r="AY354" s="20" t="s">
        <v>180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20" t="s">
        <v>79</v>
      </c>
      <c r="BK354" s="193">
        <f>ROUND(I354*H354,2)</f>
        <v>0</v>
      </c>
      <c r="BL354" s="20" t="s">
        <v>290</v>
      </c>
      <c r="BM354" s="192" t="s">
        <v>1896</v>
      </c>
    </row>
    <row r="355" spans="1:65" s="2" customFormat="1" ht="16.5" customHeight="1">
      <c r="A355" s="37"/>
      <c r="B355" s="38"/>
      <c r="C355" s="232" t="s">
        <v>353</v>
      </c>
      <c r="D355" s="232" t="s">
        <v>349</v>
      </c>
      <c r="E355" s="233" t="s">
        <v>1897</v>
      </c>
      <c r="F355" s="234" t="s">
        <v>1898</v>
      </c>
      <c r="G355" s="235" t="s">
        <v>200</v>
      </c>
      <c r="H355" s="236">
        <v>1</v>
      </c>
      <c r="I355" s="237"/>
      <c r="J355" s="238">
        <f>ROUND(I355*H355,2)</f>
        <v>0</v>
      </c>
      <c r="K355" s="234" t="s">
        <v>187</v>
      </c>
      <c r="L355" s="239"/>
      <c r="M355" s="240" t="s">
        <v>19</v>
      </c>
      <c r="N355" s="241" t="s">
        <v>43</v>
      </c>
      <c r="O355" s="67"/>
      <c r="P355" s="190">
        <f>O355*H355</f>
        <v>0</v>
      </c>
      <c r="Q355" s="190">
        <v>0.00015</v>
      </c>
      <c r="R355" s="190">
        <f>Q355*H355</f>
        <v>0.00015</v>
      </c>
      <c r="S355" s="190">
        <v>0</v>
      </c>
      <c r="T355" s="191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192" t="s">
        <v>353</v>
      </c>
      <c r="AT355" s="192" t="s">
        <v>349</v>
      </c>
      <c r="AU355" s="192" t="s">
        <v>81</v>
      </c>
      <c r="AY355" s="20" t="s">
        <v>180</v>
      </c>
      <c r="BE355" s="193">
        <f>IF(N355="základní",J355,0)</f>
        <v>0</v>
      </c>
      <c r="BF355" s="193">
        <f>IF(N355="snížená",J355,0)</f>
        <v>0</v>
      </c>
      <c r="BG355" s="193">
        <f>IF(N355="zákl. přenesená",J355,0)</f>
        <v>0</v>
      </c>
      <c r="BH355" s="193">
        <f>IF(N355="sníž. přenesená",J355,0)</f>
        <v>0</v>
      </c>
      <c r="BI355" s="193">
        <f>IF(N355="nulová",J355,0)</f>
        <v>0</v>
      </c>
      <c r="BJ355" s="20" t="s">
        <v>79</v>
      </c>
      <c r="BK355" s="193">
        <f>ROUND(I355*H355,2)</f>
        <v>0</v>
      </c>
      <c r="BL355" s="20" t="s">
        <v>290</v>
      </c>
      <c r="BM355" s="192" t="s">
        <v>1899</v>
      </c>
    </row>
    <row r="356" spans="1:65" s="2" customFormat="1" ht="16.5" customHeight="1">
      <c r="A356" s="37"/>
      <c r="B356" s="38"/>
      <c r="C356" s="181" t="s">
        <v>384</v>
      </c>
      <c r="D356" s="181" t="s">
        <v>183</v>
      </c>
      <c r="E356" s="182" t="s">
        <v>1900</v>
      </c>
      <c r="F356" s="183" t="s">
        <v>1901</v>
      </c>
      <c r="G356" s="184" t="s">
        <v>200</v>
      </c>
      <c r="H356" s="185">
        <v>1</v>
      </c>
      <c r="I356" s="186"/>
      <c r="J356" s="187">
        <f>ROUND(I356*H356,2)</f>
        <v>0</v>
      </c>
      <c r="K356" s="183" t="s">
        <v>187</v>
      </c>
      <c r="L356" s="42"/>
      <c r="M356" s="188" t="s">
        <v>19</v>
      </c>
      <c r="N356" s="189" t="s">
        <v>43</v>
      </c>
      <c r="O356" s="67"/>
      <c r="P356" s="190">
        <f>O356*H356</f>
        <v>0</v>
      </c>
      <c r="Q356" s="190">
        <v>0</v>
      </c>
      <c r="R356" s="190">
        <f>Q356*H356</f>
        <v>0</v>
      </c>
      <c r="S356" s="190">
        <v>0</v>
      </c>
      <c r="T356" s="191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192" t="s">
        <v>290</v>
      </c>
      <c r="AT356" s="192" t="s">
        <v>183</v>
      </c>
      <c r="AU356" s="192" t="s">
        <v>81</v>
      </c>
      <c r="AY356" s="20" t="s">
        <v>180</v>
      </c>
      <c r="BE356" s="193">
        <f>IF(N356="základní",J356,0)</f>
        <v>0</v>
      </c>
      <c r="BF356" s="193">
        <f>IF(N356="snížená",J356,0)</f>
        <v>0</v>
      </c>
      <c r="BG356" s="193">
        <f>IF(N356="zákl. přenesená",J356,0)</f>
        <v>0</v>
      </c>
      <c r="BH356" s="193">
        <f>IF(N356="sníž. přenesená",J356,0)</f>
        <v>0</v>
      </c>
      <c r="BI356" s="193">
        <f>IF(N356="nulová",J356,0)</f>
        <v>0</v>
      </c>
      <c r="BJ356" s="20" t="s">
        <v>79</v>
      </c>
      <c r="BK356" s="193">
        <f>ROUND(I356*H356,2)</f>
        <v>0</v>
      </c>
      <c r="BL356" s="20" t="s">
        <v>290</v>
      </c>
      <c r="BM356" s="192" t="s">
        <v>1902</v>
      </c>
    </row>
    <row r="357" spans="1:47" s="2" customFormat="1" ht="11.25">
      <c r="A357" s="37"/>
      <c r="B357" s="38"/>
      <c r="C357" s="39"/>
      <c r="D357" s="194" t="s">
        <v>190</v>
      </c>
      <c r="E357" s="39"/>
      <c r="F357" s="195" t="s">
        <v>1903</v>
      </c>
      <c r="G357" s="39"/>
      <c r="H357" s="39"/>
      <c r="I357" s="196"/>
      <c r="J357" s="39"/>
      <c r="K357" s="39"/>
      <c r="L357" s="42"/>
      <c r="M357" s="197"/>
      <c r="N357" s="198"/>
      <c r="O357" s="67"/>
      <c r="P357" s="67"/>
      <c r="Q357" s="67"/>
      <c r="R357" s="67"/>
      <c r="S357" s="67"/>
      <c r="T357" s="68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20" t="s">
        <v>190</v>
      </c>
      <c r="AU357" s="20" t="s">
        <v>81</v>
      </c>
    </row>
    <row r="358" spans="1:65" s="2" customFormat="1" ht="16.5" customHeight="1">
      <c r="A358" s="37"/>
      <c r="B358" s="38"/>
      <c r="C358" s="232" t="s">
        <v>388</v>
      </c>
      <c r="D358" s="232" t="s">
        <v>349</v>
      </c>
      <c r="E358" s="233" t="s">
        <v>1904</v>
      </c>
      <c r="F358" s="234" t="s">
        <v>1905</v>
      </c>
      <c r="G358" s="235" t="s">
        <v>200</v>
      </c>
      <c r="H358" s="236">
        <v>1</v>
      </c>
      <c r="I358" s="237"/>
      <c r="J358" s="238">
        <f>ROUND(I358*H358,2)</f>
        <v>0</v>
      </c>
      <c r="K358" s="234" t="s">
        <v>187</v>
      </c>
      <c r="L358" s="239"/>
      <c r="M358" s="240" t="s">
        <v>19</v>
      </c>
      <c r="N358" s="241" t="s">
        <v>43</v>
      </c>
      <c r="O358" s="67"/>
      <c r="P358" s="190">
        <f>O358*H358</f>
        <v>0</v>
      </c>
      <c r="Q358" s="190">
        <v>0.0022</v>
      </c>
      <c r="R358" s="190">
        <f>Q358*H358</f>
        <v>0.0022</v>
      </c>
      <c r="S358" s="190">
        <v>0</v>
      </c>
      <c r="T358" s="191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92" t="s">
        <v>353</v>
      </c>
      <c r="AT358" s="192" t="s">
        <v>349</v>
      </c>
      <c r="AU358" s="192" t="s">
        <v>81</v>
      </c>
      <c r="AY358" s="20" t="s">
        <v>180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20" t="s">
        <v>79</v>
      </c>
      <c r="BK358" s="193">
        <f>ROUND(I358*H358,2)</f>
        <v>0</v>
      </c>
      <c r="BL358" s="20" t="s">
        <v>290</v>
      </c>
      <c r="BM358" s="192" t="s">
        <v>1906</v>
      </c>
    </row>
    <row r="359" spans="1:65" s="2" customFormat="1" ht="24.2" customHeight="1">
      <c r="A359" s="37"/>
      <c r="B359" s="38"/>
      <c r="C359" s="181" t="s">
        <v>392</v>
      </c>
      <c r="D359" s="181" t="s">
        <v>183</v>
      </c>
      <c r="E359" s="182" t="s">
        <v>1907</v>
      </c>
      <c r="F359" s="183" t="s">
        <v>1908</v>
      </c>
      <c r="G359" s="184" t="s">
        <v>1873</v>
      </c>
      <c r="H359" s="261"/>
      <c r="I359" s="186"/>
      <c r="J359" s="187">
        <f>ROUND(I359*H359,2)</f>
        <v>0</v>
      </c>
      <c r="K359" s="183" t="s">
        <v>187</v>
      </c>
      <c r="L359" s="42"/>
      <c r="M359" s="188" t="s">
        <v>19</v>
      </c>
      <c r="N359" s="189" t="s">
        <v>43</v>
      </c>
      <c r="O359" s="67"/>
      <c r="P359" s="190">
        <f>O359*H359</f>
        <v>0</v>
      </c>
      <c r="Q359" s="190">
        <v>0</v>
      </c>
      <c r="R359" s="190">
        <f>Q359*H359</f>
        <v>0</v>
      </c>
      <c r="S359" s="190">
        <v>0</v>
      </c>
      <c r="T359" s="191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192" t="s">
        <v>290</v>
      </c>
      <c r="AT359" s="192" t="s">
        <v>183</v>
      </c>
      <c r="AU359" s="192" t="s">
        <v>81</v>
      </c>
      <c r="AY359" s="20" t="s">
        <v>180</v>
      </c>
      <c r="BE359" s="193">
        <f>IF(N359="základní",J359,0)</f>
        <v>0</v>
      </c>
      <c r="BF359" s="193">
        <f>IF(N359="snížená",J359,0)</f>
        <v>0</v>
      </c>
      <c r="BG359" s="193">
        <f>IF(N359="zákl. přenesená",J359,0)</f>
        <v>0</v>
      </c>
      <c r="BH359" s="193">
        <f>IF(N359="sníž. přenesená",J359,0)</f>
        <v>0</v>
      </c>
      <c r="BI359" s="193">
        <f>IF(N359="nulová",J359,0)</f>
        <v>0</v>
      </c>
      <c r="BJ359" s="20" t="s">
        <v>79</v>
      </c>
      <c r="BK359" s="193">
        <f>ROUND(I359*H359,2)</f>
        <v>0</v>
      </c>
      <c r="BL359" s="20" t="s">
        <v>290</v>
      </c>
      <c r="BM359" s="192" t="s">
        <v>1909</v>
      </c>
    </row>
    <row r="360" spans="1:47" s="2" customFormat="1" ht="11.25">
      <c r="A360" s="37"/>
      <c r="B360" s="38"/>
      <c r="C360" s="39"/>
      <c r="D360" s="194" t="s">
        <v>190</v>
      </c>
      <c r="E360" s="39"/>
      <c r="F360" s="195" t="s">
        <v>1910</v>
      </c>
      <c r="G360" s="39"/>
      <c r="H360" s="39"/>
      <c r="I360" s="196"/>
      <c r="J360" s="39"/>
      <c r="K360" s="39"/>
      <c r="L360" s="42"/>
      <c r="M360" s="197"/>
      <c r="N360" s="198"/>
      <c r="O360" s="67"/>
      <c r="P360" s="67"/>
      <c r="Q360" s="67"/>
      <c r="R360" s="67"/>
      <c r="S360" s="67"/>
      <c r="T360" s="68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20" t="s">
        <v>190</v>
      </c>
      <c r="AU360" s="20" t="s">
        <v>81</v>
      </c>
    </row>
    <row r="361" spans="2:63" s="12" customFormat="1" ht="22.9" customHeight="1">
      <c r="B361" s="165"/>
      <c r="C361" s="166"/>
      <c r="D361" s="167" t="s">
        <v>71</v>
      </c>
      <c r="E361" s="179" t="s">
        <v>1911</v>
      </c>
      <c r="F361" s="179" t="s">
        <v>1912</v>
      </c>
      <c r="G361" s="166"/>
      <c r="H361" s="166"/>
      <c r="I361" s="169"/>
      <c r="J361" s="180">
        <f>BK361</f>
        <v>0</v>
      </c>
      <c r="K361" s="166"/>
      <c r="L361" s="171"/>
      <c r="M361" s="172"/>
      <c r="N361" s="173"/>
      <c r="O361" s="173"/>
      <c r="P361" s="174">
        <f>SUM(P362:P380)</f>
        <v>0</v>
      </c>
      <c r="Q361" s="173"/>
      <c r="R361" s="174">
        <f>SUM(R362:R380)</f>
        <v>0</v>
      </c>
      <c r="S361" s="173"/>
      <c r="T361" s="175">
        <f>SUM(T362:T380)</f>
        <v>0.16416</v>
      </c>
      <c r="AR361" s="176" t="s">
        <v>81</v>
      </c>
      <c r="AT361" s="177" t="s">
        <v>71</v>
      </c>
      <c r="AU361" s="177" t="s">
        <v>79</v>
      </c>
      <c r="AY361" s="176" t="s">
        <v>180</v>
      </c>
      <c r="BK361" s="178">
        <f>SUM(BK362:BK380)</f>
        <v>0</v>
      </c>
    </row>
    <row r="362" spans="1:65" s="2" customFormat="1" ht="16.5" customHeight="1">
      <c r="A362" s="37"/>
      <c r="B362" s="38"/>
      <c r="C362" s="181" t="s">
        <v>396</v>
      </c>
      <c r="D362" s="181" t="s">
        <v>183</v>
      </c>
      <c r="E362" s="182" t="s">
        <v>1913</v>
      </c>
      <c r="F362" s="183" t="s">
        <v>1914</v>
      </c>
      <c r="G362" s="184" t="s">
        <v>186</v>
      </c>
      <c r="H362" s="185">
        <v>27.36</v>
      </c>
      <c r="I362" s="186"/>
      <c r="J362" s="187">
        <f>ROUND(I362*H362,2)</f>
        <v>0</v>
      </c>
      <c r="K362" s="183" t="s">
        <v>187</v>
      </c>
      <c r="L362" s="42"/>
      <c r="M362" s="188" t="s">
        <v>19</v>
      </c>
      <c r="N362" s="189" t="s">
        <v>43</v>
      </c>
      <c r="O362" s="67"/>
      <c r="P362" s="190">
        <f>O362*H362</f>
        <v>0</v>
      </c>
      <c r="Q362" s="190">
        <v>0</v>
      </c>
      <c r="R362" s="190">
        <f>Q362*H362</f>
        <v>0</v>
      </c>
      <c r="S362" s="190">
        <v>0.004</v>
      </c>
      <c r="T362" s="191">
        <f>S362*H362</f>
        <v>0.10944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192" t="s">
        <v>290</v>
      </c>
      <c r="AT362" s="192" t="s">
        <v>183</v>
      </c>
      <c r="AU362" s="192" t="s">
        <v>81</v>
      </c>
      <c r="AY362" s="20" t="s">
        <v>180</v>
      </c>
      <c r="BE362" s="193">
        <f>IF(N362="základní",J362,0)</f>
        <v>0</v>
      </c>
      <c r="BF362" s="193">
        <f>IF(N362="snížená",J362,0)</f>
        <v>0</v>
      </c>
      <c r="BG362" s="193">
        <f>IF(N362="zákl. přenesená",J362,0)</f>
        <v>0</v>
      </c>
      <c r="BH362" s="193">
        <f>IF(N362="sníž. přenesená",J362,0)</f>
        <v>0</v>
      </c>
      <c r="BI362" s="193">
        <f>IF(N362="nulová",J362,0)</f>
        <v>0</v>
      </c>
      <c r="BJ362" s="20" t="s">
        <v>79</v>
      </c>
      <c r="BK362" s="193">
        <f>ROUND(I362*H362,2)</f>
        <v>0</v>
      </c>
      <c r="BL362" s="20" t="s">
        <v>290</v>
      </c>
      <c r="BM362" s="192" t="s">
        <v>1915</v>
      </c>
    </row>
    <row r="363" spans="1:47" s="2" customFormat="1" ht="11.25">
      <c r="A363" s="37"/>
      <c r="B363" s="38"/>
      <c r="C363" s="39"/>
      <c r="D363" s="194" t="s">
        <v>190</v>
      </c>
      <c r="E363" s="39"/>
      <c r="F363" s="195" t="s">
        <v>1916</v>
      </c>
      <c r="G363" s="39"/>
      <c r="H363" s="39"/>
      <c r="I363" s="196"/>
      <c r="J363" s="39"/>
      <c r="K363" s="39"/>
      <c r="L363" s="42"/>
      <c r="M363" s="197"/>
      <c r="N363" s="198"/>
      <c r="O363" s="67"/>
      <c r="P363" s="67"/>
      <c r="Q363" s="67"/>
      <c r="R363" s="67"/>
      <c r="S363" s="67"/>
      <c r="T363" s="68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20" t="s">
        <v>190</v>
      </c>
      <c r="AU363" s="20" t="s">
        <v>81</v>
      </c>
    </row>
    <row r="364" spans="2:51" s="15" customFormat="1" ht="11.25">
      <c r="B364" s="222"/>
      <c r="C364" s="223"/>
      <c r="D364" s="201" t="s">
        <v>192</v>
      </c>
      <c r="E364" s="224" t="s">
        <v>19</v>
      </c>
      <c r="F364" s="225" t="s">
        <v>1822</v>
      </c>
      <c r="G364" s="223"/>
      <c r="H364" s="224" t="s">
        <v>19</v>
      </c>
      <c r="I364" s="226"/>
      <c r="J364" s="223"/>
      <c r="K364" s="223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192</v>
      </c>
      <c r="AU364" s="231" t="s">
        <v>81</v>
      </c>
      <c r="AV364" s="15" t="s">
        <v>79</v>
      </c>
      <c r="AW364" s="15" t="s">
        <v>33</v>
      </c>
      <c r="AX364" s="15" t="s">
        <v>72</v>
      </c>
      <c r="AY364" s="231" t="s">
        <v>180</v>
      </c>
    </row>
    <row r="365" spans="2:51" s="13" customFormat="1" ht="11.25">
      <c r="B365" s="199"/>
      <c r="C365" s="200"/>
      <c r="D365" s="201" t="s">
        <v>192</v>
      </c>
      <c r="E365" s="202" t="s">
        <v>19</v>
      </c>
      <c r="F365" s="203" t="s">
        <v>1917</v>
      </c>
      <c r="G365" s="200"/>
      <c r="H365" s="204">
        <v>21.6</v>
      </c>
      <c r="I365" s="205"/>
      <c r="J365" s="200"/>
      <c r="K365" s="200"/>
      <c r="L365" s="206"/>
      <c r="M365" s="207"/>
      <c r="N365" s="208"/>
      <c r="O365" s="208"/>
      <c r="P365" s="208"/>
      <c r="Q365" s="208"/>
      <c r="R365" s="208"/>
      <c r="S365" s="208"/>
      <c r="T365" s="209"/>
      <c r="AT365" s="210" t="s">
        <v>192</v>
      </c>
      <c r="AU365" s="210" t="s">
        <v>81</v>
      </c>
      <c r="AV365" s="13" t="s">
        <v>81</v>
      </c>
      <c r="AW365" s="13" t="s">
        <v>33</v>
      </c>
      <c r="AX365" s="13" t="s">
        <v>72</v>
      </c>
      <c r="AY365" s="210" t="s">
        <v>180</v>
      </c>
    </row>
    <row r="366" spans="2:51" s="13" customFormat="1" ht="11.25">
      <c r="B366" s="199"/>
      <c r="C366" s="200"/>
      <c r="D366" s="201" t="s">
        <v>192</v>
      </c>
      <c r="E366" s="202" t="s">
        <v>19</v>
      </c>
      <c r="F366" s="203" t="s">
        <v>1918</v>
      </c>
      <c r="G366" s="200"/>
      <c r="H366" s="204">
        <v>5.76</v>
      </c>
      <c r="I366" s="205"/>
      <c r="J366" s="200"/>
      <c r="K366" s="200"/>
      <c r="L366" s="206"/>
      <c r="M366" s="207"/>
      <c r="N366" s="208"/>
      <c r="O366" s="208"/>
      <c r="P366" s="208"/>
      <c r="Q366" s="208"/>
      <c r="R366" s="208"/>
      <c r="S366" s="208"/>
      <c r="T366" s="209"/>
      <c r="AT366" s="210" t="s">
        <v>192</v>
      </c>
      <c r="AU366" s="210" t="s">
        <v>81</v>
      </c>
      <c r="AV366" s="13" t="s">
        <v>81</v>
      </c>
      <c r="AW366" s="13" t="s">
        <v>33</v>
      </c>
      <c r="AX366" s="13" t="s">
        <v>72</v>
      </c>
      <c r="AY366" s="210" t="s">
        <v>180</v>
      </c>
    </row>
    <row r="367" spans="2:51" s="14" customFormat="1" ht="11.25">
      <c r="B367" s="211"/>
      <c r="C367" s="212"/>
      <c r="D367" s="201" t="s">
        <v>192</v>
      </c>
      <c r="E367" s="213" t="s">
        <v>19</v>
      </c>
      <c r="F367" s="214" t="s">
        <v>211</v>
      </c>
      <c r="G367" s="212"/>
      <c r="H367" s="215">
        <v>27.36</v>
      </c>
      <c r="I367" s="216"/>
      <c r="J367" s="212"/>
      <c r="K367" s="212"/>
      <c r="L367" s="217"/>
      <c r="M367" s="218"/>
      <c r="N367" s="219"/>
      <c r="O367" s="219"/>
      <c r="P367" s="219"/>
      <c r="Q367" s="219"/>
      <c r="R367" s="219"/>
      <c r="S367" s="219"/>
      <c r="T367" s="220"/>
      <c r="AT367" s="221" t="s">
        <v>192</v>
      </c>
      <c r="AU367" s="221" t="s">
        <v>81</v>
      </c>
      <c r="AV367" s="14" t="s">
        <v>188</v>
      </c>
      <c r="AW367" s="14" t="s">
        <v>33</v>
      </c>
      <c r="AX367" s="14" t="s">
        <v>79</v>
      </c>
      <c r="AY367" s="221" t="s">
        <v>180</v>
      </c>
    </row>
    <row r="368" spans="1:65" s="2" customFormat="1" ht="16.5" customHeight="1">
      <c r="A368" s="37"/>
      <c r="B368" s="38"/>
      <c r="C368" s="181" t="s">
        <v>400</v>
      </c>
      <c r="D368" s="181" t="s">
        <v>183</v>
      </c>
      <c r="E368" s="182" t="s">
        <v>1919</v>
      </c>
      <c r="F368" s="183" t="s">
        <v>1920</v>
      </c>
      <c r="G368" s="184" t="s">
        <v>186</v>
      </c>
      <c r="H368" s="185">
        <v>27.36</v>
      </c>
      <c r="I368" s="186"/>
      <c r="J368" s="187">
        <f>ROUND(I368*H368,2)</f>
        <v>0</v>
      </c>
      <c r="K368" s="183" t="s">
        <v>187</v>
      </c>
      <c r="L368" s="42"/>
      <c r="M368" s="188" t="s">
        <v>19</v>
      </c>
      <c r="N368" s="189" t="s">
        <v>43</v>
      </c>
      <c r="O368" s="67"/>
      <c r="P368" s="190">
        <f>O368*H368</f>
        <v>0</v>
      </c>
      <c r="Q368" s="190">
        <v>0</v>
      </c>
      <c r="R368" s="190">
        <f>Q368*H368</f>
        <v>0</v>
      </c>
      <c r="S368" s="190">
        <v>0.002</v>
      </c>
      <c r="T368" s="191">
        <f>S368*H368</f>
        <v>0.05472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92" t="s">
        <v>290</v>
      </c>
      <c r="AT368" s="192" t="s">
        <v>183</v>
      </c>
      <c r="AU368" s="192" t="s">
        <v>81</v>
      </c>
      <c r="AY368" s="20" t="s">
        <v>180</v>
      </c>
      <c r="BE368" s="193">
        <f>IF(N368="základní",J368,0)</f>
        <v>0</v>
      </c>
      <c r="BF368" s="193">
        <f>IF(N368="snížená",J368,0)</f>
        <v>0</v>
      </c>
      <c r="BG368" s="193">
        <f>IF(N368="zákl. přenesená",J368,0)</f>
        <v>0</v>
      </c>
      <c r="BH368" s="193">
        <f>IF(N368="sníž. přenesená",J368,0)</f>
        <v>0</v>
      </c>
      <c r="BI368" s="193">
        <f>IF(N368="nulová",J368,0)</f>
        <v>0</v>
      </c>
      <c r="BJ368" s="20" t="s">
        <v>79</v>
      </c>
      <c r="BK368" s="193">
        <f>ROUND(I368*H368,2)</f>
        <v>0</v>
      </c>
      <c r="BL368" s="20" t="s">
        <v>290</v>
      </c>
      <c r="BM368" s="192" t="s">
        <v>1921</v>
      </c>
    </row>
    <row r="369" spans="1:47" s="2" customFormat="1" ht="11.25">
      <c r="A369" s="37"/>
      <c r="B369" s="38"/>
      <c r="C369" s="39"/>
      <c r="D369" s="194" t="s">
        <v>190</v>
      </c>
      <c r="E369" s="39"/>
      <c r="F369" s="195" t="s">
        <v>1922</v>
      </c>
      <c r="G369" s="39"/>
      <c r="H369" s="39"/>
      <c r="I369" s="196"/>
      <c r="J369" s="39"/>
      <c r="K369" s="39"/>
      <c r="L369" s="42"/>
      <c r="M369" s="197"/>
      <c r="N369" s="198"/>
      <c r="O369" s="67"/>
      <c r="P369" s="67"/>
      <c r="Q369" s="67"/>
      <c r="R369" s="67"/>
      <c r="S369" s="67"/>
      <c r="T369" s="68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20" t="s">
        <v>190</v>
      </c>
      <c r="AU369" s="20" t="s">
        <v>81</v>
      </c>
    </row>
    <row r="370" spans="2:51" s="15" customFormat="1" ht="11.25">
      <c r="B370" s="222"/>
      <c r="C370" s="223"/>
      <c r="D370" s="201" t="s">
        <v>192</v>
      </c>
      <c r="E370" s="224" t="s">
        <v>19</v>
      </c>
      <c r="F370" s="225" t="s">
        <v>1822</v>
      </c>
      <c r="G370" s="223"/>
      <c r="H370" s="224" t="s">
        <v>19</v>
      </c>
      <c r="I370" s="226"/>
      <c r="J370" s="223"/>
      <c r="K370" s="223"/>
      <c r="L370" s="227"/>
      <c r="M370" s="228"/>
      <c r="N370" s="229"/>
      <c r="O370" s="229"/>
      <c r="P370" s="229"/>
      <c r="Q370" s="229"/>
      <c r="R370" s="229"/>
      <c r="S370" s="229"/>
      <c r="T370" s="230"/>
      <c r="AT370" s="231" t="s">
        <v>192</v>
      </c>
      <c r="AU370" s="231" t="s">
        <v>81</v>
      </c>
      <c r="AV370" s="15" t="s">
        <v>79</v>
      </c>
      <c r="AW370" s="15" t="s">
        <v>33</v>
      </c>
      <c r="AX370" s="15" t="s">
        <v>72</v>
      </c>
      <c r="AY370" s="231" t="s">
        <v>180</v>
      </c>
    </row>
    <row r="371" spans="2:51" s="13" customFormat="1" ht="11.25">
      <c r="B371" s="199"/>
      <c r="C371" s="200"/>
      <c r="D371" s="201" t="s">
        <v>192</v>
      </c>
      <c r="E371" s="202" t="s">
        <v>19</v>
      </c>
      <c r="F371" s="203" t="s">
        <v>1917</v>
      </c>
      <c r="G371" s="200"/>
      <c r="H371" s="204">
        <v>21.6</v>
      </c>
      <c r="I371" s="205"/>
      <c r="J371" s="200"/>
      <c r="K371" s="200"/>
      <c r="L371" s="206"/>
      <c r="M371" s="207"/>
      <c r="N371" s="208"/>
      <c r="O371" s="208"/>
      <c r="P371" s="208"/>
      <c r="Q371" s="208"/>
      <c r="R371" s="208"/>
      <c r="S371" s="208"/>
      <c r="T371" s="209"/>
      <c r="AT371" s="210" t="s">
        <v>192</v>
      </c>
      <c r="AU371" s="210" t="s">
        <v>81</v>
      </c>
      <c r="AV371" s="13" t="s">
        <v>81</v>
      </c>
      <c r="AW371" s="13" t="s">
        <v>33</v>
      </c>
      <c r="AX371" s="13" t="s">
        <v>72</v>
      </c>
      <c r="AY371" s="210" t="s">
        <v>180</v>
      </c>
    </row>
    <row r="372" spans="2:51" s="13" customFormat="1" ht="11.25">
      <c r="B372" s="199"/>
      <c r="C372" s="200"/>
      <c r="D372" s="201" t="s">
        <v>192</v>
      </c>
      <c r="E372" s="202" t="s">
        <v>19</v>
      </c>
      <c r="F372" s="203" t="s">
        <v>1918</v>
      </c>
      <c r="G372" s="200"/>
      <c r="H372" s="204">
        <v>5.76</v>
      </c>
      <c r="I372" s="205"/>
      <c r="J372" s="200"/>
      <c r="K372" s="200"/>
      <c r="L372" s="206"/>
      <c r="M372" s="207"/>
      <c r="N372" s="208"/>
      <c r="O372" s="208"/>
      <c r="P372" s="208"/>
      <c r="Q372" s="208"/>
      <c r="R372" s="208"/>
      <c r="S372" s="208"/>
      <c r="T372" s="209"/>
      <c r="AT372" s="210" t="s">
        <v>192</v>
      </c>
      <c r="AU372" s="210" t="s">
        <v>81</v>
      </c>
      <c r="AV372" s="13" t="s">
        <v>81</v>
      </c>
      <c r="AW372" s="13" t="s">
        <v>33</v>
      </c>
      <c r="AX372" s="13" t="s">
        <v>72</v>
      </c>
      <c r="AY372" s="210" t="s">
        <v>180</v>
      </c>
    </row>
    <row r="373" spans="2:51" s="14" customFormat="1" ht="11.25">
      <c r="B373" s="211"/>
      <c r="C373" s="212"/>
      <c r="D373" s="201" t="s">
        <v>192</v>
      </c>
      <c r="E373" s="213" t="s">
        <v>19</v>
      </c>
      <c r="F373" s="214" t="s">
        <v>211</v>
      </c>
      <c r="G373" s="212"/>
      <c r="H373" s="215">
        <v>27.36</v>
      </c>
      <c r="I373" s="216"/>
      <c r="J373" s="212"/>
      <c r="K373" s="212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192</v>
      </c>
      <c r="AU373" s="221" t="s">
        <v>81</v>
      </c>
      <c r="AV373" s="14" t="s">
        <v>188</v>
      </c>
      <c r="AW373" s="14" t="s">
        <v>33</v>
      </c>
      <c r="AX373" s="14" t="s">
        <v>79</v>
      </c>
      <c r="AY373" s="221" t="s">
        <v>180</v>
      </c>
    </row>
    <row r="374" spans="1:65" s="2" customFormat="1" ht="24.2" customHeight="1">
      <c r="A374" s="37"/>
      <c r="B374" s="38"/>
      <c r="C374" s="181" t="s">
        <v>404</v>
      </c>
      <c r="D374" s="181" t="s">
        <v>183</v>
      </c>
      <c r="E374" s="182" t="s">
        <v>1923</v>
      </c>
      <c r="F374" s="183" t="s">
        <v>1924</v>
      </c>
      <c r="G374" s="184" t="s">
        <v>200</v>
      </c>
      <c r="H374" s="185">
        <v>7</v>
      </c>
      <c r="I374" s="186"/>
      <c r="J374" s="187">
        <f>ROUND(I374*H374,2)</f>
        <v>0</v>
      </c>
      <c r="K374" s="183" t="s">
        <v>19</v>
      </c>
      <c r="L374" s="42"/>
      <c r="M374" s="188" t="s">
        <v>19</v>
      </c>
      <c r="N374" s="189" t="s">
        <v>43</v>
      </c>
      <c r="O374" s="67"/>
      <c r="P374" s="190">
        <f>O374*H374</f>
        <v>0</v>
      </c>
      <c r="Q374" s="190">
        <v>0</v>
      </c>
      <c r="R374" s="190">
        <f>Q374*H374</f>
        <v>0</v>
      </c>
      <c r="S374" s="190">
        <v>0</v>
      </c>
      <c r="T374" s="191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192" t="s">
        <v>290</v>
      </c>
      <c r="AT374" s="192" t="s">
        <v>183</v>
      </c>
      <c r="AU374" s="192" t="s">
        <v>81</v>
      </c>
      <c r="AY374" s="20" t="s">
        <v>180</v>
      </c>
      <c r="BE374" s="193">
        <f>IF(N374="základní",J374,0)</f>
        <v>0</v>
      </c>
      <c r="BF374" s="193">
        <f>IF(N374="snížená",J374,0)</f>
        <v>0</v>
      </c>
      <c r="BG374" s="193">
        <f>IF(N374="zákl. přenesená",J374,0)</f>
        <v>0</v>
      </c>
      <c r="BH374" s="193">
        <f>IF(N374="sníž. přenesená",J374,0)</f>
        <v>0</v>
      </c>
      <c r="BI374" s="193">
        <f>IF(N374="nulová",J374,0)</f>
        <v>0</v>
      </c>
      <c r="BJ374" s="20" t="s">
        <v>79</v>
      </c>
      <c r="BK374" s="193">
        <f>ROUND(I374*H374,2)</f>
        <v>0</v>
      </c>
      <c r="BL374" s="20" t="s">
        <v>290</v>
      </c>
      <c r="BM374" s="192" t="s">
        <v>1925</v>
      </c>
    </row>
    <row r="375" spans="2:51" s="15" customFormat="1" ht="11.25">
      <c r="B375" s="222"/>
      <c r="C375" s="223"/>
      <c r="D375" s="201" t="s">
        <v>192</v>
      </c>
      <c r="E375" s="224" t="s">
        <v>19</v>
      </c>
      <c r="F375" s="225" t="s">
        <v>1926</v>
      </c>
      <c r="G375" s="223"/>
      <c r="H375" s="224" t="s">
        <v>19</v>
      </c>
      <c r="I375" s="226"/>
      <c r="J375" s="223"/>
      <c r="K375" s="223"/>
      <c r="L375" s="227"/>
      <c r="M375" s="228"/>
      <c r="N375" s="229"/>
      <c r="O375" s="229"/>
      <c r="P375" s="229"/>
      <c r="Q375" s="229"/>
      <c r="R375" s="229"/>
      <c r="S375" s="229"/>
      <c r="T375" s="230"/>
      <c r="AT375" s="231" t="s">
        <v>192</v>
      </c>
      <c r="AU375" s="231" t="s">
        <v>81</v>
      </c>
      <c r="AV375" s="15" t="s">
        <v>79</v>
      </c>
      <c r="AW375" s="15" t="s">
        <v>33</v>
      </c>
      <c r="AX375" s="15" t="s">
        <v>72</v>
      </c>
      <c r="AY375" s="231" t="s">
        <v>180</v>
      </c>
    </row>
    <row r="376" spans="2:51" s="13" customFormat="1" ht="11.25">
      <c r="B376" s="199"/>
      <c r="C376" s="200"/>
      <c r="D376" s="201" t="s">
        <v>192</v>
      </c>
      <c r="E376" s="202" t="s">
        <v>19</v>
      </c>
      <c r="F376" s="203" t="s">
        <v>1927</v>
      </c>
      <c r="G376" s="200"/>
      <c r="H376" s="204">
        <v>4</v>
      </c>
      <c r="I376" s="205"/>
      <c r="J376" s="200"/>
      <c r="K376" s="200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192</v>
      </c>
      <c r="AU376" s="210" t="s">
        <v>81</v>
      </c>
      <c r="AV376" s="13" t="s">
        <v>81</v>
      </c>
      <c r="AW376" s="13" t="s">
        <v>33</v>
      </c>
      <c r="AX376" s="13" t="s">
        <v>72</v>
      </c>
      <c r="AY376" s="210" t="s">
        <v>180</v>
      </c>
    </row>
    <row r="377" spans="2:51" s="13" customFormat="1" ht="11.25">
      <c r="B377" s="199"/>
      <c r="C377" s="200"/>
      <c r="D377" s="201" t="s">
        <v>192</v>
      </c>
      <c r="E377" s="202" t="s">
        <v>19</v>
      </c>
      <c r="F377" s="203" t="s">
        <v>1928</v>
      </c>
      <c r="G377" s="200"/>
      <c r="H377" s="204">
        <v>3</v>
      </c>
      <c r="I377" s="205"/>
      <c r="J377" s="200"/>
      <c r="K377" s="200"/>
      <c r="L377" s="206"/>
      <c r="M377" s="207"/>
      <c r="N377" s="208"/>
      <c r="O377" s="208"/>
      <c r="P377" s="208"/>
      <c r="Q377" s="208"/>
      <c r="R377" s="208"/>
      <c r="S377" s="208"/>
      <c r="T377" s="209"/>
      <c r="AT377" s="210" t="s">
        <v>192</v>
      </c>
      <c r="AU377" s="210" t="s">
        <v>81</v>
      </c>
      <c r="AV377" s="13" t="s">
        <v>81</v>
      </c>
      <c r="AW377" s="13" t="s">
        <v>33</v>
      </c>
      <c r="AX377" s="13" t="s">
        <v>72</v>
      </c>
      <c r="AY377" s="210" t="s">
        <v>180</v>
      </c>
    </row>
    <row r="378" spans="2:51" s="14" customFormat="1" ht="11.25">
      <c r="B378" s="211"/>
      <c r="C378" s="212"/>
      <c r="D378" s="201" t="s">
        <v>192</v>
      </c>
      <c r="E378" s="213" t="s">
        <v>19</v>
      </c>
      <c r="F378" s="214" t="s">
        <v>211</v>
      </c>
      <c r="G378" s="212"/>
      <c r="H378" s="215">
        <v>7</v>
      </c>
      <c r="I378" s="216"/>
      <c r="J378" s="212"/>
      <c r="K378" s="212"/>
      <c r="L378" s="217"/>
      <c r="M378" s="218"/>
      <c r="N378" s="219"/>
      <c r="O378" s="219"/>
      <c r="P378" s="219"/>
      <c r="Q378" s="219"/>
      <c r="R378" s="219"/>
      <c r="S378" s="219"/>
      <c r="T378" s="220"/>
      <c r="AT378" s="221" t="s">
        <v>192</v>
      </c>
      <c r="AU378" s="221" t="s">
        <v>81</v>
      </c>
      <c r="AV378" s="14" t="s">
        <v>188</v>
      </c>
      <c r="AW378" s="14" t="s">
        <v>33</v>
      </c>
      <c r="AX378" s="14" t="s">
        <v>79</v>
      </c>
      <c r="AY378" s="221" t="s">
        <v>180</v>
      </c>
    </row>
    <row r="379" spans="1:65" s="2" customFormat="1" ht="24.2" customHeight="1">
      <c r="A379" s="37"/>
      <c r="B379" s="38"/>
      <c r="C379" s="181" t="s">
        <v>408</v>
      </c>
      <c r="D379" s="181" t="s">
        <v>183</v>
      </c>
      <c r="E379" s="182" t="s">
        <v>1929</v>
      </c>
      <c r="F379" s="183" t="s">
        <v>1930</v>
      </c>
      <c r="G379" s="184" t="s">
        <v>1873</v>
      </c>
      <c r="H379" s="261"/>
      <c r="I379" s="186"/>
      <c r="J379" s="187">
        <f>ROUND(I379*H379,2)</f>
        <v>0</v>
      </c>
      <c r="K379" s="183" t="s">
        <v>187</v>
      </c>
      <c r="L379" s="42"/>
      <c r="M379" s="188" t="s">
        <v>19</v>
      </c>
      <c r="N379" s="189" t="s">
        <v>43</v>
      </c>
      <c r="O379" s="67"/>
      <c r="P379" s="190">
        <f>O379*H379</f>
        <v>0</v>
      </c>
      <c r="Q379" s="190">
        <v>0</v>
      </c>
      <c r="R379" s="190">
        <f>Q379*H379</f>
        <v>0</v>
      </c>
      <c r="S379" s="190">
        <v>0</v>
      </c>
      <c r="T379" s="191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192" t="s">
        <v>290</v>
      </c>
      <c r="AT379" s="192" t="s">
        <v>183</v>
      </c>
      <c r="AU379" s="192" t="s">
        <v>81</v>
      </c>
      <c r="AY379" s="20" t="s">
        <v>180</v>
      </c>
      <c r="BE379" s="193">
        <f>IF(N379="základní",J379,0)</f>
        <v>0</v>
      </c>
      <c r="BF379" s="193">
        <f>IF(N379="snížená",J379,0)</f>
        <v>0</v>
      </c>
      <c r="BG379" s="193">
        <f>IF(N379="zákl. přenesená",J379,0)</f>
        <v>0</v>
      </c>
      <c r="BH379" s="193">
        <f>IF(N379="sníž. přenesená",J379,0)</f>
        <v>0</v>
      </c>
      <c r="BI379" s="193">
        <f>IF(N379="nulová",J379,0)</f>
        <v>0</v>
      </c>
      <c r="BJ379" s="20" t="s">
        <v>79</v>
      </c>
      <c r="BK379" s="193">
        <f>ROUND(I379*H379,2)</f>
        <v>0</v>
      </c>
      <c r="BL379" s="20" t="s">
        <v>290</v>
      </c>
      <c r="BM379" s="192" t="s">
        <v>1931</v>
      </c>
    </row>
    <row r="380" spans="1:47" s="2" customFormat="1" ht="11.25">
      <c r="A380" s="37"/>
      <c r="B380" s="38"/>
      <c r="C380" s="39"/>
      <c r="D380" s="194" t="s">
        <v>190</v>
      </c>
      <c r="E380" s="39"/>
      <c r="F380" s="195" t="s">
        <v>1932</v>
      </c>
      <c r="G380" s="39"/>
      <c r="H380" s="39"/>
      <c r="I380" s="196"/>
      <c r="J380" s="39"/>
      <c r="K380" s="39"/>
      <c r="L380" s="42"/>
      <c r="M380" s="197"/>
      <c r="N380" s="198"/>
      <c r="O380" s="67"/>
      <c r="P380" s="67"/>
      <c r="Q380" s="67"/>
      <c r="R380" s="67"/>
      <c r="S380" s="67"/>
      <c r="T380" s="68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T380" s="20" t="s">
        <v>190</v>
      </c>
      <c r="AU380" s="20" t="s">
        <v>81</v>
      </c>
    </row>
    <row r="381" spans="2:63" s="12" customFormat="1" ht="22.9" customHeight="1">
      <c r="B381" s="165"/>
      <c r="C381" s="166"/>
      <c r="D381" s="167" t="s">
        <v>71</v>
      </c>
      <c r="E381" s="179" t="s">
        <v>956</v>
      </c>
      <c r="F381" s="179" t="s">
        <v>957</v>
      </c>
      <c r="G381" s="166"/>
      <c r="H381" s="166"/>
      <c r="I381" s="169"/>
      <c r="J381" s="180">
        <f>BK381</f>
        <v>0</v>
      </c>
      <c r="K381" s="166"/>
      <c r="L381" s="171"/>
      <c r="M381" s="172"/>
      <c r="N381" s="173"/>
      <c r="O381" s="173"/>
      <c r="P381" s="174">
        <f>SUM(P382:P806)</f>
        <v>0</v>
      </c>
      <c r="Q381" s="173"/>
      <c r="R381" s="174">
        <f>SUM(R382:R806)</f>
        <v>1.7668491599999998</v>
      </c>
      <c r="S381" s="173"/>
      <c r="T381" s="175">
        <f>SUM(T382:T806)</f>
        <v>0</v>
      </c>
      <c r="AR381" s="176" t="s">
        <v>81</v>
      </c>
      <c r="AT381" s="177" t="s">
        <v>71</v>
      </c>
      <c r="AU381" s="177" t="s">
        <v>79</v>
      </c>
      <c r="AY381" s="176" t="s">
        <v>180</v>
      </c>
      <c r="BK381" s="178">
        <f>SUM(BK382:BK806)</f>
        <v>0</v>
      </c>
    </row>
    <row r="382" spans="1:65" s="2" customFormat="1" ht="16.5" customHeight="1">
      <c r="A382" s="37"/>
      <c r="B382" s="38"/>
      <c r="C382" s="181" t="s">
        <v>412</v>
      </c>
      <c r="D382" s="181" t="s">
        <v>183</v>
      </c>
      <c r="E382" s="182" t="s">
        <v>1933</v>
      </c>
      <c r="F382" s="183" t="s">
        <v>1934</v>
      </c>
      <c r="G382" s="184" t="s">
        <v>186</v>
      </c>
      <c r="H382" s="185">
        <v>2394.302</v>
      </c>
      <c r="I382" s="186"/>
      <c r="J382" s="187">
        <f>ROUND(I382*H382,2)</f>
        <v>0</v>
      </c>
      <c r="K382" s="183" t="s">
        <v>187</v>
      </c>
      <c r="L382" s="42"/>
      <c r="M382" s="188" t="s">
        <v>19</v>
      </c>
      <c r="N382" s="189" t="s">
        <v>43</v>
      </c>
      <c r="O382" s="67"/>
      <c r="P382" s="190">
        <f>O382*H382</f>
        <v>0</v>
      </c>
      <c r="Q382" s="190">
        <v>0</v>
      </c>
      <c r="R382" s="190">
        <f>Q382*H382</f>
        <v>0</v>
      </c>
      <c r="S382" s="190">
        <v>0</v>
      </c>
      <c r="T382" s="191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192" t="s">
        <v>290</v>
      </c>
      <c r="AT382" s="192" t="s">
        <v>183</v>
      </c>
      <c r="AU382" s="192" t="s">
        <v>81</v>
      </c>
      <c r="AY382" s="20" t="s">
        <v>180</v>
      </c>
      <c r="BE382" s="193">
        <f>IF(N382="základní",J382,0)</f>
        <v>0</v>
      </c>
      <c r="BF382" s="193">
        <f>IF(N382="snížená",J382,0)</f>
        <v>0</v>
      </c>
      <c r="BG382" s="193">
        <f>IF(N382="zákl. přenesená",J382,0)</f>
        <v>0</v>
      </c>
      <c r="BH382" s="193">
        <f>IF(N382="sníž. přenesená",J382,0)</f>
        <v>0</v>
      </c>
      <c r="BI382" s="193">
        <f>IF(N382="nulová",J382,0)</f>
        <v>0</v>
      </c>
      <c r="BJ382" s="20" t="s">
        <v>79</v>
      </c>
      <c r="BK382" s="193">
        <f>ROUND(I382*H382,2)</f>
        <v>0</v>
      </c>
      <c r="BL382" s="20" t="s">
        <v>290</v>
      </c>
      <c r="BM382" s="192" t="s">
        <v>1935</v>
      </c>
    </row>
    <row r="383" spans="1:47" s="2" customFormat="1" ht="11.25">
      <c r="A383" s="37"/>
      <c r="B383" s="38"/>
      <c r="C383" s="39"/>
      <c r="D383" s="194" t="s">
        <v>190</v>
      </c>
      <c r="E383" s="39"/>
      <c r="F383" s="195" t="s">
        <v>1936</v>
      </c>
      <c r="G383" s="39"/>
      <c r="H383" s="39"/>
      <c r="I383" s="196"/>
      <c r="J383" s="39"/>
      <c r="K383" s="39"/>
      <c r="L383" s="42"/>
      <c r="M383" s="197"/>
      <c r="N383" s="198"/>
      <c r="O383" s="67"/>
      <c r="P383" s="67"/>
      <c r="Q383" s="67"/>
      <c r="R383" s="67"/>
      <c r="S383" s="67"/>
      <c r="T383" s="68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20" t="s">
        <v>190</v>
      </c>
      <c r="AU383" s="20" t="s">
        <v>81</v>
      </c>
    </row>
    <row r="384" spans="2:51" s="15" customFormat="1" ht="11.25">
      <c r="B384" s="222"/>
      <c r="C384" s="223"/>
      <c r="D384" s="201" t="s">
        <v>192</v>
      </c>
      <c r="E384" s="224" t="s">
        <v>19</v>
      </c>
      <c r="F384" s="225" t="s">
        <v>967</v>
      </c>
      <c r="G384" s="223"/>
      <c r="H384" s="224" t="s">
        <v>19</v>
      </c>
      <c r="I384" s="226"/>
      <c r="J384" s="223"/>
      <c r="K384" s="223"/>
      <c r="L384" s="227"/>
      <c r="M384" s="228"/>
      <c r="N384" s="229"/>
      <c r="O384" s="229"/>
      <c r="P384" s="229"/>
      <c r="Q384" s="229"/>
      <c r="R384" s="229"/>
      <c r="S384" s="229"/>
      <c r="T384" s="230"/>
      <c r="AT384" s="231" t="s">
        <v>192</v>
      </c>
      <c r="AU384" s="231" t="s">
        <v>81</v>
      </c>
      <c r="AV384" s="15" t="s">
        <v>79</v>
      </c>
      <c r="AW384" s="15" t="s">
        <v>33</v>
      </c>
      <c r="AX384" s="15" t="s">
        <v>72</v>
      </c>
      <c r="AY384" s="231" t="s">
        <v>180</v>
      </c>
    </row>
    <row r="385" spans="2:51" s="15" customFormat="1" ht="11.25">
      <c r="B385" s="222"/>
      <c r="C385" s="223"/>
      <c r="D385" s="201" t="s">
        <v>192</v>
      </c>
      <c r="E385" s="224" t="s">
        <v>19</v>
      </c>
      <c r="F385" s="225" t="s">
        <v>1720</v>
      </c>
      <c r="G385" s="223"/>
      <c r="H385" s="224" t="s">
        <v>19</v>
      </c>
      <c r="I385" s="226"/>
      <c r="J385" s="223"/>
      <c r="K385" s="223"/>
      <c r="L385" s="227"/>
      <c r="M385" s="228"/>
      <c r="N385" s="229"/>
      <c r="O385" s="229"/>
      <c r="P385" s="229"/>
      <c r="Q385" s="229"/>
      <c r="R385" s="229"/>
      <c r="S385" s="229"/>
      <c r="T385" s="230"/>
      <c r="AT385" s="231" t="s">
        <v>192</v>
      </c>
      <c r="AU385" s="231" t="s">
        <v>81</v>
      </c>
      <c r="AV385" s="15" t="s">
        <v>79</v>
      </c>
      <c r="AW385" s="15" t="s">
        <v>33</v>
      </c>
      <c r="AX385" s="15" t="s">
        <v>72</v>
      </c>
      <c r="AY385" s="231" t="s">
        <v>180</v>
      </c>
    </row>
    <row r="386" spans="2:51" s="15" customFormat="1" ht="11.25">
      <c r="B386" s="222"/>
      <c r="C386" s="223"/>
      <c r="D386" s="201" t="s">
        <v>192</v>
      </c>
      <c r="E386" s="224" t="s">
        <v>19</v>
      </c>
      <c r="F386" s="225" t="s">
        <v>1937</v>
      </c>
      <c r="G386" s="223"/>
      <c r="H386" s="224" t="s">
        <v>19</v>
      </c>
      <c r="I386" s="226"/>
      <c r="J386" s="223"/>
      <c r="K386" s="223"/>
      <c r="L386" s="227"/>
      <c r="M386" s="228"/>
      <c r="N386" s="229"/>
      <c r="O386" s="229"/>
      <c r="P386" s="229"/>
      <c r="Q386" s="229"/>
      <c r="R386" s="229"/>
      <c r="S386" s="229"/>
      <c r="T386" s="230"/>
      <c r="AT386" s="231" t="s">
        <v>192</v>
      </c>
      <c r="AU386" s="231" t="s">
        <v>81</v>
      </c>
      <c r="AV386" s="15" t="s">
        <v>79</v>
      </c>
      <c r="AW386" s="15" t="s">
        <v>33</v>
      </c>
      <c r="AX386" s="15" t="s">
        <v>72</v>
      </c>
      <c r="AY386" s="231" t="s">
        <v>180</v>
      </c>
    </row>
    <row r="387" spans="2:51" s="13" customFormat="1" ht="11.25">
      <c r="B387" s="199"/>
      <c r="C387" s="200"/>
      <c r="D387" s="201" t="s">
        <v>192</v>
      </c>
      <c r="E387" s="202" t="s">
        <v>19</v>
      </c>
      <c r="F387" s="203" t="s">
        <v>1938</v>
      </c>
      <c r="G387" s="200"/>
      <c r="H387" s="204">
        <v>43.04</v>
      </c>
      <c r="I387" s="205"/>
      <c r="J387" s="200"/>
      <c r="K387" s="200"/>
      <c r="L387" s="206"/>
      <c r="M387" s="207"/>
      <c r="N387" s="208"/>
      <c r="O387" s="208"/>
      <c r="P387" s="208"/>
      <c r="Q387" s="208"/>
      <c r="R387" s="208"/>
      <c r="S387" s="208"/>
      <c r="T387" s="209"/>
      <c r="AT387" s="210" t="s">
        <v>192</v>
      </c>
      <c r="AU387" s="210" t="s">
        <v>81</v>
      </c>
      <c r="AV387" s="13" t="s">
        <v>81</v>
      </c>
      <c r="AW387" s="13" t="s">
        <v>33</v>
      </c>
      <c r="AX387" s="13" t="s">
        <v>72</v>
      </c>
      <c r="AY387" s="210" t="s">
        <v>180</v>
      </c>
    </row>
    <row r="388" spans="2:51" s="15" customFormat="1" ht="11.25">
      <c r="B388" s="222"/>
      <c r="C388" s="223"/>
      <c r="D388" s="201" t="s">
        <v>192</v>
      </c>
      <c r="E388" s="224" t="s">
        <v>19</v>
      </c>
      <c r="F388" s="225" t="s">
        <v>1939</v>
      </c>
      <c r="G388" s="223"/>
      <c r="H388" s="224" t="s">
        <v>19</v>
      </c>
      <c r="I388" s="226"/>
      <c r="J388" s="223"/>
      <c r="K388" s="223"/>
      <c r="L388" s="227"/>
      <c r="M388" s="228"/>
      <c r="N388" s="229"/>
      <c r="O388" s="229"/>
      <c r="P388" s="229"/>
      <c r="Q388" s="229"/>
      <c r="R388" s="229"/>
      <c r="S388" s="229"/>
      <c r="T388" s="230"/>
      <c r="AT388" s="231" t="s">
        <v>192</v>
      </c>
      <c r="AU388" s="231" t="s">
        <v>81</v>
      </c>
      <c r="AV388" s="15" t="s">
        <v>79</v>
      </c>
      <c r="AW388" s="15" t="s">
        <v>33</v>
      </c>
      <c r="AX388" s="15" t="s">
        <v>72</v>
      </c>
      <c r="AY388" s="231" t="s">
        <v>180</v>
      </c>
    </row>
    <row r="389" spans="2:51" s="13" customFormat="1" ht="11.25">
      <c r="B389" s="199"/>
      <c r="C389" s="200"/>
      <c r="D389" s="201" t="s">
        <v>192</v>
      </c>
      <c r="E389" s="202" t="s">
        <v>19</v>
      </c>
      <c r="F389" s="203" t="s">
        <v>1940</v>
      </c>
      <c r="G389" s="200"/>
      <c r="H389" s="204">
        <v>27.54</v>
      </c>
      <c r="I389" s="205"/>
      <c r="J389" s="200"/>
      <c r="K389" s="200"/>
      <c r="L389" s="206"/>
      <c r="M389" s="207"/>
      <c r="N389" s="208"/>
      <c r="O389" s="208"/>
      <c r="P389" s="208"/>
      <c r="Q389" s="208"/>
      <c r="R389" s="208"/>
      <c r="S389" s="208"/>
      <c r="T389" s="209"/>
      <c r="AT389" s="210" t="s">
        <v>192</v>
      </c>
      <c r="AU389" s="210" t="s">
        <v>81</v>
      </c>
      <c r="AV389" s="13" t="s">
        <v>81</v>
      </c>
      <c r="AW389" s="13" t="s">
        <v>33</v>
      </c>
      <c r="AX389" s="13" t="s">
        <v>72</v>
      </c>
      <c r="AY389" s="210" t="s">
        <v>180</v>
      </c>
    </row>
    <row r="390" spans="2:51" s="13" customFormat="1" ht="11.25">
      <c r="B390" s="199"/>
      <c r="C390" s="200"/>
      <c r="D390" s="201" t="s">
        <v>192</v>
      </c>
      <c r="E390" s="202" t="s">
        <v>19</v>
      </c>
      <c r="F390" s="203" t="s">
        <v>1941</v>
      </c>
      <c r="G390" s="200"/>
      <c r="H390" s="204">
        <v>4.644</v>
      </c>
      <c r="I390" s="205"/>
      <c r="J390" s="200"/>
      <c r="K390" s="200"/>
      <c r="L390" s="206"/>
      <c r="M390" s="207"/>
      <c r="N390" s="208"/>
      <c r="O390" s="208"/>
      <c r="P390" s="208"/>
      <c r="Q390" s="208"/>
      <c r="R390" s="208"/>
      <c r="S390" s="208"/>
      <c r="T390" s="209"/>
      <c r="AT390" s="210" t="s">
        <v>192</v>
      </c>
      <c r="AU390" s="210" t="s">
        <v>81</v>
      </c>
      <c r="AV390" s="13" t="s">
        <v>81</v>
      </c>
      <c r="AW390" s="13" t="s">
        <v>33</v>
      </c>
      <c r="AX390" s="13" t="s">
        <v>72</v>
      </c>
      <c r="AY390" s="210" t="s">
        <v>180</v>
      </c>
    </row>
    <row r="391" spans="2:51" s="13" customFormat="1" ht="11.25">
      <c r="B391" s="199"/>
      <c r="C391" s="200"/>
      <c r="D391" s="201" t="s">
        <v>192</v>
      </c>
      <c r="E391" s="202" t="s">
        <v>19</v>
      </c>
      <c r="F391" s="203" t="s">
        <v>1942</v>
      </c>
      <c r="G391" s="200"/>
      <c r="H391" s="204">
        <v>72.401</v>
      </c>
      <c r="I391" s="205"/>
      <c r="J391" s="200"/>
      <c r="K391" s="200"/>
      <c r="L391" s="206"/>
      <c r="M391" s="207"/>
      <c r="N391" s="208"/>
      <c r="O391" s="208"/>
      <c r="P391" s="208"/>
      <c r="Q391" s="208"/>
      <c r="R391" s="208"/>
      <c r="S391" s="208"/>
      <c r="T391" s="209"/>
      <c r="AT391" s="210" t="s">
        <v>192</v>
      </c>
      <c r="AU391" s="210" t="s">
        <v>81</v>
      </c>
      <c r="AV391" s="13" t="s">
        <v>81</v>
      </c>
      <c r="AW391" s="13" t="s">
        <v>33</v>
      </c>
      <c r="AX391" s="13" t="s">
        <v>72</v>
      </c>
      <c r="AY391" s="210" t="s">
        <v>180</v>
      </c>
    </row>
    <row r="392" spans="2:51" s="13" customFormat="1" ht="11.25">
      <c r="B392" s="199"/>
      <c r="C392" s="200"/>
      <c r="D392" s="201" t="s">
        <v>192</v>
      </c>
      <c r="E392" s="202" t="s">
        <v>19</v>
      </c>
      <c r="F392" s="203" t="s">
        <v>1943</v>
      </c>
      <c r="G392" s="200"/>
      <c r="H392" s="204">
        <v>5.332</v>
      </c>
      <c r="I392" s="205"/>
      <c r="J392" s="200"/>
      <c r="K392" s="200"/>
      <c r="L392" s="206"/>
      <c r="M392" s="207"/>
      <c r="N392" s="208"/>
      <c r="O392" s="208"/>
      <c r="P392" s="208"/>
      <c r="Q392" s="208"/>
      <c r="R392" s="208"/>
      <c r="S392" s="208"/>
      <c r="T392" s="209"/>
      <c r="AT392" s="210" t="s">
        <v>192</v>
      </c>
      <c r="AU392" s="210" t="s">
        <v>81</v>
      </c>
      <c r="AV392" s="13" t="s">
        <v>81</v>
      </c>
      <c r="AW392" s="13" t="s">
        <v>33</v>
      </c>
      <c r="AX392" s="13" t="s">
        <v>72</v>
      </c>
      <c r="AY392" s="210" t="s">
        <v>180</v>
      </c>
    </row>
    <row r="393" spans="2:51" s="13" customFormat="1" ht="11.25">
      <c r="B393" s="199"/>
      <c r="C393" s="200"/>
      <c r="D393" s="201" t="s">
        <v>192</v>
      </c>
      <c r="E393" s="202" t="s">
        <v>19</v>
      </c>
      <c r="F393" s="203" t="s">
        <v>1944</v>
      </c>
      <c r="G393" s="200"/>
      <c r="H393" s="204">
        <v>-1.288</v>
      </c>
      <c r="I393" s="205"/>
      <c r="J393" s="200"/>
      <c r="K393" s="200"/>
      <c r="L393" s="206"/>
      <c r="M393" s="207"/>
      <c r="N393" s="208"/>
      <c r="O393" s="208"/>
      <c r="P393" s="208"/>
      <c r="Q393" s="208"/>
      <c r="R393" s="208"/>
      <c r="S393" s="208"/>
      <c r="T393" s="209"/>
      <c r="AT393" s="210" t="s">
        <v>192</v>
      </c>
      <c r="AU393" s="210" t="s">
        <v>81</v>
      </c>
      <c r="AV393" s="13" t="s">
        <v>81</v>
      </c>
      <c r="AW393" s="13" t="s">
        <v>33</v>
      </c>
      <c r="AX393" s="13" t="s">
        <v>72</v>
      </c>
      <c r="AY393" s="210" t="s">
        <v>180</v>
      </c>
    </row>
    <row r="394" spans="2:51" s="13" customFormat="1" ht="11.25">
      <c r="B394" s="199"/>
      <c r="C394" s="200"/>
      <c r="D394" s="201" t="s">
        <v>192</v>
      </c>
      <c r="E394" s="202" t="s">
        <v>19</v>
      </c>
      <c r="F394" s="203" t="s">
        <v>1945</v>
      </c>
      <c r="G394" s="200"/>
      <c r="H394" s="204">
        <v>-4.246</v>
      </c>
      <c r="I394" s="205"/>
      <c r="J394" s="200"/>
      <c r="K394" s="200"/>
      <c r="L394" s="206"/>
      <c r="M394" s="207"/>
      <c r="N394" s="208"/>
      <c r="O394" s="208"/>
      <c r="P394" s="208"/>
      <c r="Q394" s="208"/>
      <c r="R394" s="208"/>
      <c r="S394" s="208"/>
      <c r="T394" s="209"/>
      <c r="AT394" s="210" t="s">
        <v>192</v>
      </c>
      <c r="AU394" s="210" t="s">
        <v>81</v>
      </c>
      <c r="AV394" s="13" t="s">
        <v>81</v>
      </c>
      <c r="AW394" s="13" t="s">
        <v>33</v>
      </c>
      <c r="AX394" s="13" t="s">
        <v>72</v>
      </c>
      <c r="AY394" s="210" t="s">
        <v>180</v>
      </c>
    </row>
    <row r="395" spans="2:51" s="15" customFormat="1" ht="11.25">
      <c r="B395" s="222"/>
      <c r="C395" s="223"/>
      <c r="D395" s="201" t="s">
        <v>192</v>
      </c>
      <c r="E395" s="224" t="s">
        <v>19</v>
      </c>
      <c r="F395" s="225" t="s">
        <v>1946</v>
      </c>
      <c r="G395" s="223"/>
      <c r="H395" s="224" t="s">
        <v>19</v>
      </c>
      <c r="I395" s="226"/>
      <c r="J395" s="223"/>
      <c r="K395" s="223"/>
      <c r="L395" s="227"/>
      <c r="M395" s="228"/>
      <c r="N395" s="229"/>
      <c r="O395" s="229"/>
      <c r="P395" s="229"/>
      <c r="Q395" s="229"/>
      <c r="R395" s="229"/>
      <c r="S395" s="229"/>
      <c r="T395" s="230"/>
      <c r="AT395" s="231" t="s">
        <v>192</v>
      </c>
      <c r="AU395" s="231" t="s">
        <v>81</v>
      </c>
      <c r="AV395" s="15" t="s">
        <v>79</v>
      </c>
      <c r="AW395" s="15" t="s">
        <v>33</v>
      </c>
      <c r="AX395" s="15" t="s">
        <v>72</v>
      </c>
      <c r="AY395" s="231" t="s">
        <v>180</v>
      </c>
    </row>
    <row r="396" spans="2:51" s="13" customFormat="1" ht="11.25">
      <c r="B396" s="199"/>
      <c r="C396" s="200"/>
      <c r="D396" s="201" t="s">
        <v>192</v>
      </c>
      <c r="E396" s="202" t="s">
        <v>19</v>
      </c>
      <c r="F396" s="203" t="s">
        <v>1947</v>
      </c>
      <c r="G396" s="200"/>
      <c r="H396" s="204">
        <v>60.8</v>
      </c>
      <c r="I396" s="205"/>
      <c r="J396" s="200"/>
      <c r="K396" s="200"/>
      <c r="L396" s="206"/>
      <c r="M396" s="207"/>
      <c r="N396" s="208"/>
      <c r="O396" s="208"/>
      <c r="P396" s="208"/>
      <c r="Q396" s="208"/>
      <c r="R396" s="208"/>
      <c r="S396" s="208"/>
      <c r="T396" s="209"/>
      <c r="AT396" s="210" t="s">
        <v>192</v>
      </c>
      <c r="AU396" s="210" t="s">
        <v>81</v>
      </c>
      <c r="AV396" s="13" t="s">
        <v>81</v>
      </c>
      <c r="AW396" s="13" t="s">
        <v>33</v>
      </c>
      <c r="AX396" s="13" t="s">
        <v>72</v>
      </c>
      <c r="AY396" s="210" t="s">
        <v>180</v>
      </c>
    </row>
    <row r="397" spans="2:51" s="13" customFormat="1" ht="11.25">
      <c r="B397" s="199"/>
      <c r="C397" s="200"/>
      <c r="D397" s="201" t="s">
        <v>192</v>
      </c>
      <c r="E397" s="202" t="s">
        <v>19</v>
      </c>
      <c r="F397" s="203" t="s">
        <v>1944</v>
      </c>
      <c r="G397" s="200"/>
      <c r="H397" s="204">
        <v>-1.288</v>
      </c>
      <c r="I397" s="205"/>
      <c r="J397" s="200"/>
      <c r="K397" s="200"/>
      <c r="L397" s="206"/>
      <c r="M397" s="207"/>
      <c r="N397" s="208"/>
      <c r="O397" s="208"/>
      <c r="P397" s="208"/>
      <c r="Q397" s="208"/>
      <c r="R397" s="208"/>
      <c r="S397" s="208"/>
      <c r="T397" s="209"/>
      <c r="AT397" s="210" t="s">
        <v>192</v>
      </c>
      <c r="AU397" s="210" t="s">
        <v>81</v>
      </c>
      <c r="AV397" s="13" t="s">
        <v>81</v>
      </c>
      <c r="AW397" s="13" t="s">
        <v>33</v>
      </c>
      <c r="AX397" s="13" t="s">
        <v>72</v>
      </c>
      <c r="AY397" s="210" t="s">
        <v>180</v>
      </c>
    </row>
    <row r="398" spans="2:51" s="13" customFormat="1" ht="11.25">
      <c r="B398" s="199"/>
      <c r="C398" s="200"/>
      <c r="D398" s="201" t="s">
        <v>192</v>
      </c>
      <c r="E398" s="202" t="s">
        <v>19</v>
      </c>
      <c r="F398" s="203" t="s">
        <v>1948</v>
      </c>
      <c r="G398" s="200"/>
      <c r="H398" s="204">
        <v>-1.4</v>
      </c>
      <c r="I398" s="205"/>
      <c r="J398" s="200"/>
      <c r="K398" s="200"/>
      <c r="L398" s="206"/>
      <c r="M398" s="207"/>
      <c r="N398" s="208"/>
      <c r="O398" s="208"/>
      <c r="P398" s="208"/>
      <c r="Q398" s="208"/>
      <c r="R398" s="208"/>
      <c r="S398" s="208"/>
      <c r="T398" s="209"/>
      <c r="AT398" s="210" t="s">
        <v>192</v>
      </c>
      <c r="AU398" s="210" t="s">
        <v>81</v>
      </c>
      <c r="AV398" s="13" t="s">
        <v>81</v>
      </c>
      <c r="AW398" s="13" t="s">
        <v>33</v>
      </c>
      <c r="AX398" s="13" t="s">
        <v>72</v>
      </c>
      <c r="AY398" s="210" t="s">
        <v>180</v>
      </c>
    </row>
    <row r="399" spans="2:51" s="15" customFormat="1" ht="11.25">
      <c r="B399" s="222"/>
      <c r="C399" s="223"/>
      <c r="D399" s="201" t="s">
        <v>192</v>
      </c>
      <c r="E399" s="224" t="s">
        <v>19</v>
      </c>
      <c r="F399" s="225" t="s">
        <v>1949</v>
      </c>
      <c r="G399" s="223"/>
      <c r="H399" s="224" t="s">
        <v>19</v>
      </c>
      <c r="I399" s="226"/>
      <c r="J399" s="223"/>
      <c r="K399" s="223"/>
      <c r="L399" s="227"/>
      <c r="M399" s="228"/>
      <c r="N399" s="229"/>
      <c r="O399" s="229"/>
      <c r="P399" s="229"/>
      <c r="Q399" s="229"/>
      <c r="R399" s="229"/>
      <c r="S399" s="229"/>
      <c r="T399" s="230"/>
      <c r="AT399" s="231" t="s">
        <v>192</v>
      </c>
      <c r="AU399" s="231" t="s">
        <v>81</v>
      </c>
      <c r="AV399" s="15" t="s">
        <v>79</v>
      </c>
      <c r="AW399" s="15" t="s">
        <v>33</v>
      </c>
      <c r="AX399" s="15" t="s">
        <v>72</v>
      </c>
      <c r="AY399" s="231" t="s">
        <v>180</v>
      </c>
    </row>
    <row r="400" spans="2:51" s="13" customFormat="1" ht="11.25">
      <c r="B400" s="199"/>
      <c r="C400" s="200"/>
      <c r="D400" s="201" t="s">
        <v>192</v>
      </c>
      <c r="E400" s="202" t="s">
        <v>19</v>
      </c>
      <c r="F400" s="203" t="s">
        <v>1950</v>
      </c>
      <c r="G400" s="200"/>
      <c r="H400" s="204">
        <v>11.47</v>
      </c>
      <c r="I400" s="205"/>
      <c r="J400" s="200"/>
      <c r="K400" s="200"/>
      <c r="L400" s="206"/>
      <c r="M400" s="207"/>
      <c r="N400" s="208"/>
      <c r="O400" s="208"/>
      <c r="P400" s="208"/>
      <c r="Q400" s="208"/>
      <c r="R400" s="208"/>
      <c r="S400" s="208"/>
      <c r="T400" s="209"/>
      <c r="AT400" s="210" t="s">
        <v>192</v>
      </c>
      <c r="AU400" s="210" t="s">
        <v>81</v>
      </c>
      <c r="AV400" s="13" t="s">
        <v>81</v>
      </c>
      <c r="AW400" s="13" t="s">
        <v>33</v>
      </c>
      <c r="AX400" s="13" t="s">
        <v>72</v>
      </c>
      <c r="AY400" s="210" t="s">
        <v>180</v>
      </c>
    </row>
    <row r="401" spans="2:51" s="15" customFormat="1" ht="11.25">
      <c r="B401" s="222"/>
      <c r="C401" s="223"/>
      <c r="D401" s="201" t="s">
        <v>192</v>
      </c>
      <c r="E401" s="224" t="s">
        <v>19</v>
      </c>
      <c r="F401" s="225" t="s">
        <v>1726</v>
      </c>
      <c r="G401" s="223"/>
      <c r="H401" s="224" t="s">
        <v>19</v>
      </c>
      <c r="I401" s="226"/>
      <c r="J401" s="223"/>
      <c r="K401" s="223"/>
      <c r="L401" s="227"/>
      <c r="M401" s="228"/>
      <c r="N401" s="229"/>
      <c r="O401" s="229"/>
      <c r="P401" s="229"/>
      <c r="Q401" s="229"/>
      <c r="R401" s="229"/>
      <c r="S401" s="229"/>
      <c r="T401" s="230"/>
      <c r="AT401" s="231" t="s">
        <v>192</v>
      </c>
      <c r="AU401" s="231" t="s">
        <v>81</v>
      </c>
      <c r="AV401" s="15" t="s">
        <v>79</v>
      </c>
      <c r="AW401" s="15" t="s">
        <v>33</v>
      </c>
      <c r="AX401" s="15" t="s">
        <v>72</v>
      </c>
      <c r="AY401" s="231" t="s">
        <v>180</v>
      </c>
    </row>
    <row r="402" spans="2:51" s="15" customFormat="1" ht="11.25">
      <c r="B402" s="222"/>
      <c r="C402" s="223"/>
      <c r="D402" s="201" t="s">
        <v>192</v>
      </c>
      <c r="E402" s="224" t="s">
        <v>19</v>
      </c>
      <c r="F402" s="225" t="s">
        <v>1951</v>
      </c>
      <c r="G402" s="223"/>
      <c r="H402" s="224" t="s">
        <v>19</v>
      </c>
      <c r="I402" s="226"/>
      <c r="J402" s="223"/>
      <c r="K402" s="223"/>
      <c r="L402" s="227"/>
      <c r="M402" s="228"/>
      <c r="N402" s="229"/>
      <c r="O402" s="229"/>
      <c r="P402" s="229"/>
      <c r="Q402" s="229"/>
      <c r="R402" s="229"/>
      <c r="S402" s="229"/>
      <c r="T402" s="230"/>
      <c r="AT402" s="231" t="s">
        <v>192</v>
      </c>
      <c r="AU402" s="231" t="s">
        <v>81</v>
      </c>
      <c r="AV402" s="15" t="s">
        <v>79</v>
      </c>
      <c r="AW402" s="15" t="s">
        <v>33</v>
      </c>
      <c r="AX402" s="15" t="s">
        <v>72</v>
      </c>
      <c r="AY402" s="231" t="s">
        <v>180</v>
      </c>
    </row>
    <row r="403" spans="2:51" s="13" customFormat="1" ht="11.25">
      <c r="B403" s="199"/>
      <c r="C403" s="200"/>
      <c r="D403" s="201" t="s">
        <v>192</v>
      </c>
      <c r="E403" s="202" t="s">
        <v>19</v>
      </c>
      <c r="F403" s="203" t="s">
        <v>1952</v>
      </c>
      <c r="G403" s="200"/>
      <c r="H403" s="204">
        <v>66.4</v>
      </c>
      <c r="I403" s="205"/>
      <c r="J403" s="200"/>
      <c r="K403" s="200"/>
      <c r="L403" s="206"/>
      <c r="M403" s="207"/>
      <c r="N403" s="208"/>
      <c r="O403" s="208"/>
      <c r="P403" s="208"/>
      <c r="Q403" s="208"/>
      <c r="R403" s="208"/>
      <c r="S403" s="208"/>
      <c r="T403" s="209"/>
      <c r="AT403" s="210" t="s">
        <v>192</v>
      </c>
      <c r="AU403" s="210" t="s">
        <v>81</v>
      </c>
      <c r="AV403" s="13" t="s">
        <v>81</v>
      </c>
      <c r="AW403" s="13" t="s">
        <v>33</v>
      </c>
      <c r="AX403" s="13" t="s">
        <v>72</v>
      </c>
      <c r="AY403" s="210" t="s">
        <v>180</v>
      </c>
    </row>
    <row r="404" spans="2:51" s="13" customFormat="1" ht="11.25">
      <c r="B404" s="199"/>
      <c r="C404" s="200"/>
      <c r="D404" s="201" t="s">
        <v>192</v>
      </c>
      <c r="E404" s="202" t="s">
        <v>19</v>
      </c>
      <c r="F404" s="203" t="s">
        <v>1948</v>
      </c>
      <c r="G404" s="200"/>
      <c r="H404" s="204">
        <v>-1.4</v>
      </c>
      <c r="I404" s="205"/>
      <c r="J404" s="200"/>
      <c r="K404" s="200"/>
      <c r="L404" s="206"/>
      <c r="M404" s="207"/>
      <c r="N404" s="208"/>
      <c r="O404" s="208"/>
      <c r="P404" s="208"/>
      <c r="Q404" s="208"/>
      <c r="R404" s="208"/>
      <c r="S404" s="208"/>
      <c r="T404" s="209"/>
      <c r="AT404" s="210" t="s">
        <v>192</v>
      </c>
      <c r="AU404" s="210" t="s">
        <v>81</v>
      </c>
      <c r="AV404" s="13" t="s">
        <v>81</v>
      </c>
      <c r="AW404" s="13" t="s">
        <v>33</v>
      </c>
      <c r="AX404" s="13" t="s">
        <v>72</v>
      </c>
      <c r="AY404" s="210" t="s">
        <v>180</v>
      </c>
    </row>
    <row r="405" spans="2:51" s="15" customFormat="1" ht="11.25">
      <c r="B405" s="222"/>
      <c r="C405" s="223"/>
      <c r="D405" s="201" t="s">
        <v>192</v>
      </c>
      <c r="E405" s="224" t="s">
        <v>19</v>
      </c>
      <c r="F405" s="225" t="s">
        <v>1953</v>
      </c>
      <c r="G405" s="223"/>
      <c r="H405" s="224" t="s">
        <v>19</v>
      </c>
      <c r="I405" s="226"/>
      <c r="J405" s="223"/>
      <c r="K405" s="223"/>
      <c r="L405" s="227"/>
      <c r="M405" s="228"/>
      <c r="N405" s="229"/>
      <c r="O405" s="229"/>
      <c r="P405" s="229"/>
      <c r="Q405" s="229"/>
      <c r="R405" s="229"/>
      <c r="S405" s="229"/>
      <c r="T405" s="230"/>
      <c r="AT405" s="231" t="s">
        <v>192</v>
      </c>
      <c r="AU405" s="231" t="s">
        <v>81</v>
      </c>
      <c r="AV405" s="15" t="s">
        <v>79</v>
      </c>
      <c r="AW405" s="15" t="s">
        <v>33</v>
      </c>
      <c r="AX405" s="15" t="s">
        <v>72</v>
      </c>
      <c r="AY405" s="231" t="s">
        <v>180</v>
      </c>
    </row>
    <row r="406" spans="2:51" s="13" customFormat="1" ht="11.25">
      <c r="B406" s="199"/>
      <c r="C406" s="200"/>
      <c r="D406" s="201" t="s">
        <v>192</v>
      </c>
      <c r="E406" s="202" t="s">
        <v>19</v>
      </c>
      <c r="F406" s="203" t="s">
        <v>1954</v>
      </c>
      <c r="G406" s="200"/>
      <c r="H406" s="204">
        <v>49.728</v>
      </c>
      <c r="I406" s="205"/>
      <c r="J406" s="200"/>
      <c r="K406" s="200"/>
      <c r="L406" s="206"/>
      <c r="M406" s="207"/>
      <c r="N406" s="208"/>
      <c r="O406" s="208"/>
      <c r="P406" s="208"/>
      <c r="Q406" s="208"/>
      <c r="R406" s="208"/>
      <c r="S406" s="208"/>
      <c r="T406" s="209"/>
      <c r="AT406" s="210" t="s">
        <v>192</v>
      </c>
      <c r="AU406" s="210" t="s">
        <v>81</v>
      </c>
      <c r="AV406" s="13" t="s">
        <v>81</v>
      </c>
      <c r="AW406" s="13" t="s">
        <v>33</v>
      </c>
      <c r="AX406" s="13" t="s">
        <v>72</v>
      </c>
      <c r="AY406" s="210" t="s">
        <v>180</v>
      </c>
    </row>
    <row r="407" spans="2:51" s="13" customFormat="1" ht="11.25">
      <c r="B407" s="199"/>
      <c r="C407" s="200"/>
      <c r="D407" s="201" t="s">
        <v>192</v>
      </c>
      <c r="E407" s="202" t="s">
        <v>19</v>
      </c>
      <c r="F407" s="203" t="s">
        <v>1955</v>
      </c>
      <c r="G407" s="200"/>
      <c r="H407" s="204">
        <v>5.504</v>
      </c>
      <c r="I407" s="205"/>
      <c r="J407" s="200"/>
      <c r="K407" s="200"/>
      <c r="L407" s="206"/>
      <c r="M407" s="207"/>
      <c r="N407" s="208"/>
      <c r="O407" s="208"/>
      <c r="P407" s="208"/>
      <c r="Q407" s="208"/>
      <c r="R407" s="208"/>
      <c r="S407" s="208"/>
      <c r="T407" s="209"/>
      <c r="AT407" s="210" t="s">
        <v>192</v>
      </c>
      <c r="AU407" s="210" t="s">
        <v>81</v>
      </c>
      <c r="AV407" s="13" t="s">
        <v>81</v>
      </c>
      <c r="AW407" s="13" t="s">
        <v>33</v>
      </c>
      <c r="AX407" s="13" t="s">
        <v>72</v>
      </c>
      <c r="AY407" s="210" t="s">
        <v>180</v>
      </c>
    </row>
    <row r="408" spans="2:51" s="15" customFormat="1" ht="11.25">
      <c r="B408" s="222"/>
      <c r="C408" s="223"/>
      <c r="D408" s="201" t="s">
        <v>192</v>
      </c>
      <c r="E408" s="224" t="s">
        <v>19</v>
      </c>
      <c r="F408" s="225" t="s">
        <v>1956</v>
      </c>
      <c r="G408" s="223"/>
      <c r="H408" s="224" t="s">
        <v>19</v>
      </c>
      <c r="I408" s="226"/>
      <c r="J408" s="223"/>
      <c r="K408" s="223"/>
      <c r="L408" s="227"/>
      <c r="M408" s="228"/>
      <c r="N408" s="229"/>
      <c r="O408" s="229"/>
      <c r="P408" s="229"/>
      <c r="Q408" s="229"/>
      <c r="R408" s="229"/>
      <c r="S408" s="229"/>
      <c r="T408" s="230"/>
      <c r="AT408" s="231" t="s">
        <v>192</v>
      </c>
      <c r="AU408" s="231" t="s">
        <v>81</v>
      </c>
      <c r="AV408" s="15" t="s">
        <v>79</v>
      </c>
      <c r="AW408" s="15" t="s">
        <v>33</v>
      </c>
      <c r="AX408" s="15" t="s">
        <v>72</v>
      </c>
      <c r="AY408" s="231" t="s">
        <v>180</v>
      </c>
    </row>
    <row r="409" spans="2:51" s="13" customFormat="1" ht="11.25">
      <c r="B409" s="199"/>
      <c r="C409" s="200"/>
      <c r="D409" s="201" t="s">
        <v>192</v>
      </c>
      <c r="E409" s="202" t="s">
        <v>19</v>
      </c>
      <c r="F409" s="203" t="s">
        <v>1957</v>
      </c>
      <c r="G409" s="200"/>
      <c r="H409" s="204">
        <v>26.24</v>
      </c>
      <c r="I409" s="205"/>
      <c r="J409" s="200"/>
      <c r="K409" s="200"/>
      <c r="L409" s="206"/>
      <c r="M409" s="207"/>
      <c r="N409" s="208"/>
      <c r="O409" s="208"/>
      <c r="P409" s="208"/>
      <c r="Q409" s="208"/>
      <c r="R409" s="208"/>
      <c r="S409" s="208"/>
      <c r="T409" s="209"/>
      <c r="AT409" s="210" t="s">
        <v>192</v>
      </c>
      <c r="AU409" s="210" t="s">
        <v>81</v>
      </c>
      <c r="AV409" s="13" t="s">
        <v>81</v>
      </c>
      <c r="AW409" s="13" t="s">
        <v>33</v>
      </c>
      <c r="AX409" s="13" t="s">
        <v>72</v>
      </c>
      <c r="AY409" s="210" t="s">
        <v>180</v>
      </c>
    </row>
    <row r="410" spans="2:51" s="15" customFormat="1" ht="11.25">
      <c r="B410" s="222"/>
      <c r="C410" s="223"/>
      <c r="D410" s="201" t="s">
        <v>192</v>
      </c>
      <c r="E410" s="224" t="s">
        <v>19</v>
      </c>
      <c r="F410" s="225" t="s">
        <v>1958</v>
      </c>
      <c r="G410" s="223"/>
      <c r="H410" s="224" t="s">
        <v>19</v>
      </c>
      <c r="I410" s="226"/>
      <c r="J410" s="223"/>
      <c r="K410" s="223"/>
      <c r="L410" s="227"/>
      <c r="M410" s="228"/>
      <c r="N410" s="229"/>
      <c r="O410" s="229"/>
      <c r="P410" s="229"/>
      <c r="Q410" s="229"/>
      <c r="R410" s="229"/>
      <c r="S410" s="229"/>
      <c r="T410" s="230"/>
      <c r="AT410" s="231" t="s">
        <v>192</v>
      </c>
      <c r="AU410" s="231" t="s">
        <v>81</v>
      </c>
      <c r="AV410" s="15" t="s">
        <v>79</v>
      </c>
      <c r="AW410" s="15" t="s">
        <v>33</v>
      </c>
      <c r="AX410" s="15" t="s">
        <v>72</v>
      </c>
      <c r="AY410" s="231" t="s">
        <v>180</v>
      </c>
    </row>
    <row r="411" spans="2:51" s="13" customFormat="1" ht="11.25">
      <c r="B411" s="199"/>
      <c r="C411" s="200"/>
      <c r="D411" s="201" t="s">
        <v>192</v>
      </c>
      <c r="E411" s="202" t="s">
        <v>19</v>
      </c>
      <c r="F411" s="203" t="s">
        <v>1959</v>
      </c>
      <c r="G411" s="200"/>
      <c r="H411" s="204">
        <v>24.32</v>
      </c>
      <c r="I411" s="205"/>
      <c r="J411" s="200"/>
      <c r="K411" s="200"/>
      <c r="L411" s="206"/>
      <c r="M411" s="207"/>
      <c r="N411" s="208"/>
      <c r="O411" s="208"/>
      <c r="P411" s="208"/>
      <c r="Q411" s="208"/>
      <c r="R411" s="208"/>
      <c r="S411" s="208"/>
      <c r="T411" s="209"/>
      <c r="AT411" s="210" t="s">
        <v>192</v>
      </c>
      <c r="AU411" s="210" t="s">
        <v>81</v>
      </c>
      <c r="AV411" s="13" t="s">
        <v>81</v>
      </c>
      <c r="AW411" s="13" t="s">
        <v>33</v>
      </c>
      <c r="AX411" s="13" t="s">
        <v>72</v>
      </c>
      <c r="AY411" s="210" t="s">
        <v>180</v>
      </c>
    </row>
    <row r="412" spans="2:51" s="15" customFormat="1" ht="11.25">
      <c r="B412" s="222"/>
      <c r="C412" s="223"/>
      <c r="D412" s="201" t="s">
        <v>192</v>
      </c>
      <c r="E412" s="224" t="s">
        <v>19</v>
      </c>
      <c r="F412" s="225" t="s">
        <v>1960</v>
      </c>
      <c r="G412" s="223"/>
      <c r="H412" s="224" t="s">
        <v>19</v>
      </c>
      <c r="I412" s="226"/>
      <c r="J412" s="223"/>
      <c r="K412" s="223"/>
      <c r="L412" s="227"/>
      <c r="M412" s="228"/>
      <c r="N412" s="229"/>
      <c r="O412" s="229"/>
      <c r="P412" s="229"/>
      <c r="Q412" s="229"/>
      <c r="R412" s="229"/>
      <c r="S412" s="229"/>
      <c r="T412" s="230"/>
      <c r="AT412" s="231" t="s">
        <v>192</v>
      </c>
      <c r="AU412" s="231" t="s">
        <v>81</v>
      </c>
      <c r="AV412" s="15" t="s">
        <v>79</v>
      </c>
      <c r="AW412" s="15" t="s">
        <v>33</v>
      </c>
      <c r="AX412" s="15" t="s">
        <v>72</v>
      </c>
      <c r="AY412" s="231" t="s">
        <v>180</v>
      </c>
    </row>
    <row r="413" spans="2:51" s="13" customFormat="1" ht="11.25">
      <c r="B413" s="199"/>
      <c r="C413" s="200"/>
      <c r="D413" s="201" t="s">
        <v>192</v>
      </c>
      <c r="E413" s="202" t="s">
        <v>19</v>
      </c>
      <c r="F413" s="203" t="s">
        <v>1961</v>
      </c>
      <c r="G413" s="200"/>
      <c r="H413" s="204">
        <v>60.288</v>
      </c>
      <c r="I413" s="205"/>
      <c r="J413" s="200"/>
      <c r="K413" s="200"/>
      <c r="L413" s="206"/>
      <c r="M413" s="207"/>
      <c r="N413" s="208"/>
      <c r="O413" s="208"/>
      <c r="P413" s="208"/>
      <c r="Q413" s="208"/>
      <c r="R413" s="208"/>
      <c r="S413" s="208"/>
      <c r="T413" s="209"/>
      <c r="AT413" s="210" t="s">
        <v>192</v>
      </c>
      <c r="AU413" s="210" t="s">
        <v>81</v>
      </c>
      <c r="AV413" s="13" t="s">
        <v>81</v>
      </c>
      <c r="AW413" s="13" t="s">
        <v>33</v>
      </c>
      <c r="AX413" s="13" t="s">
        <v>72</v>
      </c>
      <c r="AY413" s="210" t="s">
        <v>180</v>
      </c>
    </row>
    <row r="414" spans="2:51" s="13" customFormat="1" ht="11.25">
      <c r="B414" s="199"/>
      <c r="C414" s="200"/>
      <c r="D414" s="201" t="s">
        <v>192</v>
      </c>
      <c r="E414" s="202" t="s">
        <v>19</v>
      </c>
      <c r="F414" s="203" t="s">
        <v>1948</v>
      </c>
      <c r="G414" s="200"/>
      <c r="H414" s="204">
        <v>-1.4</v>
      </c>
      <c r="I414" s="205"/>
      <c r="J414" s="200"/>
      <c r="K414" s="200"/>
      <c r="L414" s="206"/>
      <c r="M414" s="207"/>
      <c r="N414" s="208"/>
      <c r="O414" s="208"/>
      <c r="P414" s="208"/>
      <c r="Q414" s="208"/>
      <c r="R414" s="208"/>
      <c r="S414" s="208"/>
      <c r="T414" s="209"/>
      <c r="AT414" s="210" t="s">
        <v>192</v>
      </c>
      <c r="AU414" s="210" t="s">
        <v>81</v>
      </c>
      <c r="AV414" s="13" t="s">
        <v>81</v>
      </c>
      <c r="AW414" s="13" t="s">
        <v>33</v>
      </c>
      <c r="AX414" s="13" t="s">
        <v>72</v>
      </c>
      <c r="AY414" s="210" t="s">
        <v>180</v>
      </c>
    </row>
    <row r="415" spans="2:51" s="15" customFormat="1" ht="11.25">
      <c r="B415" s="222"/>
      <c r="C415" s="223"/>
      <c r="D415" s="201" t="s">
        <v>192</v>
      </c>
      <c r="E415" s="224" t="s">
        <v>19</v>
      </c>
      <c r="F415" s="225" t="s">
        <v>1962</v>
      </c>
      <c r="G415" s="223"/>
      <c r="H415" s="224" t="s">
        <v>19</v>
      </c>
      <c r="I415" s="226"/>
      <c r="J415" s="223"/>
      <c r="K415" s="223"/>
      <c r="L415" s="227"/>
      <c r="M415" s="228"/>
      <c r="N415" s="229"/>
      <c r="O415" s="229"/>
      <c r="P415" s="229"/>
      <c r="Q415" s="229"/>
      <c r="R415" s="229"/>
      <c r="S415" s="229"/>
      <c r="T415" s="230"/>
      <c r="AT415" s="231" t="s">
        <v>192</v>
      </c>
      <c r="AU415" s="231" t="s">
        <v>81</v>
      </c>
      <c r="AV415" s="15" t="s">
        <v>79</v>
      </c>
      <c r="AW415" s="15" t="s">
        <v>33</v>
      </c>
      <c r="AX415" s="15" t="s">
        <v>72</v>
      </c>
      <c r="AY415" s="231" t="s">
        <v>180</v>
      </c>
    </row>
    <row r="416" spans="2:51" s="13" customFormat="1" ht="11.25">
      <c r="B416" s="199"/>
      <c r="C416" s="200"/>
      <c r="D416" s="201" t="s">
        <v>192</v>
      </c>
      <c r="E416" s="202" t="s">
        <v>19</v>
      </c>
      <c r="F416" s="203" t="s">
        <v>1963</v>
      </c>
      <c r="G416" s="200"/>
      <c r="H416" s="204">
        <v>24.64</v>
      </c>
      <c r="I416" s="205"/>
      <c r="J416" s="200"/>
      <c r="K416" s="200"/>
      <c r="L416" s="206"/>
      <c r="M416" s="207"/>
      <c r="N416" s="208"/>
      <c r="O416" s="208"/>
      <c r="P416" s="208"/>
      <c r="Q416" s="208"/>
      <c r="R416" s="208"/>
      <c r="S416" s="208"/>
      <c r="T416" s="209"/>
      <c r="AT416" s="210" t="s">
        <v>192</v>
      </c>
      <c r="AU416" s="210" t="s">
        <v>81</v>
      </c>
      <c r="AV416" s="13" t="s">
        <v>81</v>
      </c>
      <c r="AW416" s="13" t="s">
        <v>33</v>
      </c>
      <c r="AX416" s="13" t="s">
        <v>72</v>
      </c>
      <c r="AY416" s="210" t="s">
        <v>180</v>
      </c>
    </row>
    <row r="417" spans="2:51" s="15" customFormat="1" ht="11.25">
      <c r="B417" s="222"/>
      <c r="C417" s="223"/>
      <c r="D417" s="201" t="s">
        <v>192</v>
      </c>
      <c r="E417" s="224" t="s">
        <v>19</v>
      </c>
      <c r="F417" s="225" t="s">
        <v>1964</v>
      </c>
      <c r="G417" s="223"/>
      <c r="H417" s="224" t="s">
        <v>19</v>
      </c>
      <c r="I417" s="226"/>
      <c r="J417" s="223"/>
      <c r="K417" s="223"/>
      <c r="L417" s="227"/>
      <c r="M417" s="228"/>
      <c r="N417" s="229"/>
      <c r="O417" s="229"/>
      <c r="P417" s="229"/>
      <c r="Q417" s="229"/>
      <c r="R417" s="229"/>
      <c r="S417" s="229"/>
      <c r="T417" s="230"/>
      <c r="AT417" s="231" t="s">
        <v>192</v>
      </c>
      <c r="AU417" s="231" t="s">
        <v>81</v>
      </c>
      <c r="AV417" s="15" t="s">
        <v>79</v>
      </c>
      <c r="AW417" s="15" t="s">
        <v>33</v>
      </c>
      <c r="AX417" s="15" t="s">
        <v>72</v>
      </c>
      <c r="AY417" s="231" t="s">
        <v>180</v>
      </c>
    </row>
    <row r="418" spans="2:51" s="13" customFormat="1" ht="11.25">
      <c r="B418" s="199"/>
      <c r="C418" s="200"/>
      <c r="D418" s="201" t="s">
        <v>192</v>
      </c>
      <c r="E418" s="202" t="s">
        <v>19</v>
      </c>
      <c r="F418" s="203" t="s">
        <v>1965</v>
      </c>
      <c r="G418" s="200"/>
      <c r="H418" s="204">
        <v>111.968</v>
      </c>
      <c r="I418" s="205"/>
      <c r="J418" s="200"/>
      <c r="K418" s="200"/>
      <c r="L418" s="206"/>
      <c r="M418" s="207"/>
      <c r="N418" s="208"/>
      <c r="O418" s="208"/>
      <c r="P418" s="208"/>
      <c r="Q418" s="208"/>
      <c r="R418" s="208"/>
      <c r="S418" s="208"/>
      <c r="T418" s="209"/>
      <c r="AT418" s="210" t="s">
        <v>192</v>
      </c>
      <c r="AU418" s="210" t="s">
        <v>81</v>
      </c>
      <c r="AV418" s="13" t="s">
        <v>81</v>
      </c>
      <c r="AW418" s="13" t="s">
        <v>33</v>
      </c>
      <c r="AX418" s="13" t="s">
        <v>72</v>
      </c>
      <c r="AY418" s="210" t="s">
        <v>180</v>
      </c>
    </row>
    <row r="419" spans="2:51" s="13" customFormat="1" ht="11.25">
      <c r="B419" s="199"/>
      <c r="C419" s="200"/>
      <c r="D419" s="201" t="s">
        <v>192</v>
      </c>
      <c r="E419" s="202" t="s">
        <v>19</v>
      </c>
      <c r="F419" s="203" t="s">
        <v>1955</v>
      </c>
      <c r="G419" s="200"/>
      <c r="H419" s="204">
        <v>5.504</v>
      </c>
      <c r="I419" s="205"/>
      <c r="J419" s="200"/>
      <c r="K419" s="200"/>
      <c r="L419" s="206"/>
      <c r="M419" s="207"/>
      <c r="N419" s="208"/>
      <c r="O419" s="208"/>
      <c r="P419" s="208"/>
      <c r="Q419" s="208"/>
      <c r="R419" s="208"/>
      <c r="S419" s="208"/>
      <c r="T419" s="209"/>
      <c r="AT419" s="210" t="s">
        <v>192</v>
      </c>
      <c r="AU419" s="210" t="s">
        <v>81</v>
      </c>
      <c r="AV419" s="13" t="s">
        <v>81</v>
      </c>
      <c r="AW419" s="13" t="s">
        <v>33</v>
      </c>
      <c r="AX419" s="13" t="s">
        <v>72</v>
      </c>
      <c r="AY419" s="210" t="s">
        <v>180</v>
      </c>
    </row>
    <row r="420" spans="2:51" s="15" customFormat="1" ht="11.25">
      <c r="B420" s="222"/>
      <c r="C420" s="223"/>
      <c r="D420" s="201" t="s">
        <v>192</v>
      </c>
      <c r="E420" s="224" t="s">
        <v>19</v>
      </c>
      <c r="F420" s="225" t="s">
        <v>1966</v>
      </c>
      <c r="G420" s="223"/>
      <c r="H420" s="224" t="s">
        <v>19</v>
      </c>
      <c r="I420" s="226"/>
      <c r="J420" s="223"/>
      <c r="K420" s="223"/>
      <c r="L420" s="227"/>
      <c r="M420" s="228"/>
      <c r="N420" s="229"/>
      <c r="O420" s="229"/>
      <c r="P420" s="229"/>
      <c r="Q420" s="229"/>
      <c r="R420" s="229"/>
      <c r="S420" s="229"/>
      <c r="T420" s="230"/>
      <c r="AT420" s="231" t="s">
        <v>192</v>
      </c>
      <c r="AU420" s="231" t="s">
        <v>81</v>
      </c>
      <c r="AV420" s="15" t="s">
        <v>79</v>
      </c>
      <c r="AW420" s="15" t="s">
        <v>33</v>
      </c>
      <c r="AX420" s="15" t="s">
        <v>72</v>
      </c>
      <c r="AY420" s="231" t="s">
        <v>180</v>
      </c>
    </row>
    <row r="421" spans="2:51" s="13" customFormat="1" ht="11.25">
      <c r="B421" s="199"/>
      <c r="C421" s="200"/>
      <c r="D421" s="201" t="s">
        <v>192</v>
      </c>
      <c r="E421" s="202" t="s">
        <v>19</v>
      </c>
      <c r="F421" s="203" t="s">
        <v>1967</v>
      </c>
      <c r="G421" s="200"/>
      <c r="H421" s="204">
        <v>35.712</v>
      </c>
      <c r="I421" s="205"/>
      <c r="J421" s="200"/>
      <c r="K421" s="200"/>
      <c r="L421" s="206"/>
      <c r="M421" s="207"/>
      <c r="N421" s="208"/>
      <c r="O421" s="208"/>
      <c r="P421" s="208"/>
      <c r="Q421" s="208"/>
      <c r="R421" s="208"/>
      <c r="S421" s="208"/>
      <c r="T421" s="209"/>
      <c r="AT421" s="210" t="s">
        <v>192</v>
      </c>
      <c r="AU421" s="210" t="s">
        <v>81</v>
      </c>
      <c r="AV421" s="13" t="s">
        <v>81</v>
      </c>
      <c r="AW421" s="13" t="s">
        <v>33</v>
      </c>
      <c r="AX421" s="13" t="s">
        <v>72</v>
      </c>
      <c r="AY421" s="210" t="s">
        <v>180</v>
      </c>
    </row>
    <row r="422" spans="2:51" s="15" customFormat="1" ht="11.25">
      <c r="B422" s="222"/>
      <c r="C422" s="223"/>
      <c r="D422" s="201" t="s">
        <v>192</v>
      </c>
      <c r="E422" s="224" t="s">
        <v>19</v>
      </c>
      <c r="F422" s="225" t="s">
        <v>1968</v>
      </c>
      <c r="G422" s="223"/>
      <c r="H422" s="224" t="s">
        <v>19</v>
      </c>
      <c r="I422" s="226"/>
      <c r="J422" s="223"/>
      <c r="K422" s="223"/>
      <c r="L422" s="227"/>
      <c r="M422" s="228"/>
      <c r="N422" s="229"/>
      <c r="O422" s="229"/>
      <c r="P422" s="229"/>
      <c r="Q422" s="229"/>
      <c r="R422" s="229"/>
      <c r="S422" s="229"/>
      <c r="T422" s="230"/>
      <c r="AT422" s="231" t="s">
        <v>192</v>
      </c>
      <c r="AU422" s="231" t="s">
        <v>81</v>
      </c>
      <c r="AV422" s="15" t="s">
        <v>79</v>
      </c>
      <c r="AW422" s="15" t="s">
        <v>33</v>
      </c>
      <c r="AX422" s="15" t="s">
        <v>72</v>
      </c>
      <c r="AY422" s="231" t="s">
        <v>180</v>
      </c>
    </row>
    <row r="423" spans="2:51" s="13" customFormat="1" ht="11.25">
      <c r="B423" s="199"/>
      <c r="C423" s="200"/>
      <c r="D423" s="201" t="s">
        <v>192</v>
      </c>
      <c r="E423" s="202" t="s">
        <v>19</v>
      </c>
      <c r="F423" s="203" t="s">
        <v>1969</v>
      </c>
      <c r="G423" s="200"/>
      <c r="H423" s="204">
        <v>110.944</v>
      </c>
      <c r="I423" s="205"/>
      <c r="J423" s="200"/>
      <c r="K423" s="200"/>
      <c r="L423" s="206"/>
      <c r="M423" s="207"/>
      <c r="N423" s="208"/>
      <c r="O423" s="208"/>
      <c r="P423" s="208"/>
      <c r="Q423" s="208"/>
      <c r="R423" s="208"/>
      <c r="S423" s="208"/>
      <c r="T423" s="209"/>
      <c r="AT423" s="210" t="s">
        <v>192</v>
      </c>
      <c r="AU423" s="210" t="s">
        <v>81</v>
      </c>
      <c r="AV423" s="13" t="s">
        <v>81</v>
      </c>
      <c r="AW423" s="13" t="s">
        <v>33</v>
      </c>
      <c r="AX423" s="13" t="s">
        <v>72</v>
      </c>
      <c r="AY423" s="210" t="s">
        <v>180</v>
      </c>
    </row>
    <row r="424" spans="2:51" s="13" customFormat="1" ht="11.25">
      <c r="B424" s="199"/>
      <c r="C424" s="200"/>
      <c r="D424" s="201" t="s">
        <v>192</v>
      </c>
      <c r="E424" s="202" t="s">
        <v>19</v>
      </c>
      <c r="F424" s="203" t="s">
        <v>1955</v>
      </c>
      <c r="G424" s="200"/>
      <c r="H424" s="204">
        <v>5.504</v>
      </c>
      <c r="I424" s="205"/>
      <c r="J424" s="200"/>
      <c r="K424" s="200"/>
      <c r="L424" s="206"/>
      <c r="M424" s="207"/>
      <c r="N424" s="208"/>
      <c r="O424" s="208"/>
      <c r="P424" s="208"/>
      <c r="Q424" s="208"/>
      <c r="R424" s="208"/>
      <c r="S424" s="208"/>
      <c r="T424" s="209"/>
      <c r="AT424" s="210" t="s">
        <v>192</v>
      </c>
      <c r="AU424" s="210" t="s">
        <v>81</v>
      </c>
      <c r="AV424" s="13" t="s">
        <v>81</v>
      </c>
      <c r="AW424" s="13" t="s">
        <v>33</v>
      </c>
      <c r="AX424" s="13" t="s">
        <v>72</v>
      </c>
      <c r="AY424" s="210" t="s">
        <v>180</v>
      </c>
    </row>
    <row r="425" spans="2:51" s="13" customFormat="1" ht="11.25">
      <c r="B425" s="199"/>
      <c r="C425" s="200"/>
      <c r="D425" s="201" t="s">
        <v>192</v>
      </c>
      <c r="E425" s="202" t="s">
        <v>19</v>
      </c>
      <c r="F425" s="203" t="s">
        <v>1970</v>
      </c>
      <c r="G425" s="200"/>
      <c r="H425" s="204">
        <v>-6.8</v>
      </c>
      <c r="I425" s="205"/>
      <c r="J425" s="200"/>
      <c r="K425" s="200"/>
      <c r="L425" s="206"/>
      <c r="M425" s="207"/>
      <c r="N425" s="208"/>
      <c r="O425" s="208"/>
      <c r="P425" s="208"/>
      <c r="Q425" s="208"/>
      <c r="R425" s="208"/>
      <c r="S425" s="208"/>
      <c r="T425" s="209"/>
      <c r="AT425" s="210" t="s">
        <v>192</v>
      </c>
      <c r="AU425" s="210" t="s">
        <v>81</v>
      </c>
      <c r="AV425" s="13" t="s">
        <v>81</v>
      </c>
      <c r="AW425" s="13" t="s">
        <v>33</v>
      </c>
      <c r="AX425" s="13" t="s">
        <v>72</v>
      </c>
      <c r="AY425" s="210" t="s">
        <v>180</v>
      </c>
    </row>
    <row r="426" spans="2:51" s="15" customFormat="1" ht="11.25">
      <c r="B426" s="222"/>
      <c r="C426" s="223"/>
      <c r="D426" s="201" t="s">
        <v>192</v>
      </c>
      <c r="E426" s="224" t="s">
        <v>19</v>
      </c>
      <c r="F426" s="225" t="s">
        <v>1971</v>
      </c>
      <c r="G426" s="223"/>
      <c r="H426" s="224" t="s">
        <v>19</v>
      </c>
      <c r="I426" s="226"/>
      <c r="J426" s="223"/>
      <c r="K426" s="223"/>
      <c r="L426" s="227"/>
      <c r="M426" s="228"/>
      <c r="N426" s="229"/>
      <c r="O426" s="229"/>
      <c r="P426" s="229"/>
      <c r="Q426" s="229"/>
      <c r="R426" s="229"/>
      <c r="S426" s="229"/>
      <c r="T426" s="230"/>
      <c r="AT426" s="231" t="s">
        <v>192</v>
      </c>
      <c r="AU426" s="231" t="s">
        <v>81</v>
      </c>
      <c r="AV426" s="15" t="s">
        <v>79</v>
      </c>
      <c r="AW426" s="15" t="s">
        <v>33</v>
      </c>
      <c r="AX426" s="15" t="s">
        <v>72</v>
      </c>
      <c r="AY426" s="231" t="s">
        <v>180</v>
      </c>
    </row>
    <row r="427" spans="2:51" s="13" customFormat="1" ht="11.25">
      <c r="B427" s="199"/>
      <c r="C427" s="200"/>
      <c r="D427" s="201" t="s">
        <v>192</v>
      </c>
      <c r="E427" s="202" t="s">
        <v>19</v>
      </c>
      <c r="F427" s="203" t="s">
        <v>1972</v>
      </c>
      <c r="G427" s="200"/>
      <c r="H427" s="204">
        <v>108.928</v>
      </c>
      <c r="I427" s="205"/>
      <c r="J427" s="200"/>
      <c r="K427" s="200"/>
      <c r="L427" s="206"/>
      <c r="M427" s="207"/>
      <c r="N427" s="208"/>
      <c r="O427" s="208"/>
      <c r="P427" s="208"/>
      <c r="Q427" s="208"/>
      <c r="R427" s="208"/>
      <c r="S427" s="208"/>
      <c r="T427" s="209"/>
      <c r="AT427" s="210" t="s">
        <v>192</v>
      </c>
      <c r="AU427" s="210" t="s">
        <v>81</v>
      </c>
      <c r="AV427" s="13" t="s">
        <v>81</v>
      </c>
      <c r="AW427" s="13" t="s">
        <v>33</v>
      </c>
      <c r="AX427" s="13" t="s">
        <v>72</v>
      </c>
      <c r="AY427" s="210" t="s">
        <v>180</v>
      </c>
    </row>
    <row r="428" spans="2:51" s="13" customFormat="1" ht="11.25">
      <c r="B428" s="199"/>
      <c r="C428" s="200"/>
      <c r="D428" s="201" t="s">
        <v>192</v>
      </c>
      <c r="E428" s="202" t="s">
        <v>19</v>
      </c>
      <c r="F428" s="203" t="s">
        <v>1955</v>
      </c>
      <c r="G428" s="200"/>
      <c r="H428" s="204">
        <v>5.504</v>
      </c>
      <c r="I428" s="205"/>
      <c r="J428" s="200"/>
      <c r="K428" s="200"/>
      <c r="L428" s="206"/>
      <c r="M428" s="207"/>
      <c r="N428" s="208"/>
      <c r="O428" s="208"/>
      <c r="P428" s="208"/>
      <c r="Q428" s="208"/>
      <c r="R428" s="208"/>
      <c r="S428" s="208"/>
      <c r="T428" s="209"/>
      <c r="AT428" s="210" t="s">
        <v>192</v>
      </c>
      <c r="AU428" s="210" t="s">
        <v>81</v>
      </c>
      <c r="AV428" s="13" t="s">
        <v>81</v>
      </c>
      <c r="AW428" s="13" t="s">
        <v>33</v>
      </c>
      <c r="AX428" s="13" t="s">
        <v>72</v>
      </c>
      <c r="AY428" s="210" t="s">
        <v>180</v>
      </c>
    </row>
    <row r="429" spans="2:51" s="13" customFormat="1" ht="11.25">
      <c r="B429" s="199"/>
      <c r="C429" s="200"/>
      <c r="D429" s="201" t="s">
        <v>192</v>
      </c>
      <c r="E429" s="202" t="s">
        <v>19</v>
      </c>
      <c r="F429" s="203" t="s">
        <v>1948</v>
      </c>
      <c r="G429" s="200"/>
      <c r="H429" s="204">
        <v>-1.4</v>
      </c>
      <c r="I429" s="205"/>
      <c r="J429" s="200"/>
      <c r="K429" s="200"/>
      <c r="L429" s="206"/>
      <c r="M429" s="207"/>
      <c r="N429" s="208"/>
      <c r="O429" s="208"/>
      <c r="P429" s="208"/>
      <c r="Q429" s="208"/>
      <c r="R429" s="208"/>
      <c r="S429" s="208"/>
      <c r="T429" s="209"/>
      <c r="AT429" s="210" t="s">
        <v>192</v>
      </c>
      <c r="AU429" s="210" t="s">
        <v>81</v>
      </c>
      <c r="AV429" s="13" t="s">
        <v>81</v>
      </c>
      <c r="AW429" s="13" t="s">
        <v>33</v>
      </c>
      <c r="AX429" s="13" t="s">
        <v>72</v>
      </c>
      <c r="AY429" s="210" t="s">
        <v>180</v>
      </c>
    </row>
    <row r="430" spans="2:51" s="13" customFormat="1" ht="11.25">
      <c r="B430" s="199"/>
      <c r="C430" s="200"/>
      <c r="D430" s="201" t="s">
        <v>192</v>
      </c>
      <c r="E430" s="202" t="s">
        <v>19</v>
      </c>
      <c r="F430" s="203" t="s">
        <v>1970</v>
      </c>
      <c r="G430" s="200"/>
      <c r="H430" s="204">
        <v>-6.8</v>
      </c>
      <c r="I430" s="205"/>
      <c r="J430" s="200"/>
      <c r="K430" s="200"/>
      <c r="L430" s="206"/>
      <c r="M430" s="207"/>
      <c r="N430" s="208"/>
      <c r="O430" s="208"/>
      <c r="P430" s="208"/>
      <c r="Q430" s="208"/>
      <c r="R430" s="208"/>
      <c r="S430" s="208"/>
      <c r="T430" s="209"/>
      <c r="AT430" s="210" t="s">
        <v>192</v>
      </c>
      <c r="AU430" s="210" t="s">
        <v>81</v>
      </c>
      <c r="AV430" s="13" t="s">
        <v>81</v>
      </c>
      <c r="AW430" s="13" t="s">
        <v>33</v>
      </c>
      <c r="AX430" s="13" t="s">
        <v>72</v>
      </c>
      <c r="AY430" s="210" t="s">
        <v>180</v>
      </c>
    </row>
    <row r="431" spans="2:51" s="15" customFormat="1" ht="11.25">
      <c r="B431" s="222"/>
      <c r="C431" s="223"/>
      <c r="D431" s="201" t="s">
        <v>192</v>
      </c>
      <c r="E431" s="224" t="s">
        <v>19</v>
      </c>
      <c r="F431" s="225" t="s">
        <v>1973</v>
      </c>
      <c r="G431" s="223"/>
      <c r="H431" s="224" t="s">
        <v>19</v>
      </c>
      <c r="I431" s="226"/>
      <c r="J431" s="223"/>
      <c r="K431" s="223"/>
      <c r="L431" s="227"/>
      <c r="M431" s="228"/>
      <c r="N431" s="229"/>
      <c r="O431" s="229"/>
      <c r="P431" s="229"/>
      <c r="Q431" s="229"/>
      <c r="R431" s="229"/>
      <c r="S431" s="229"/>
      <c r="T431" s="230"/>
      <c r="AT431" s="231" t="s">
        <v>192</v>
      </c>
      <c r="AU431" s="231" t="s">
        <v>81</v>
      </c>
      <c r="AV431" s="15" t="s">
        <v>79</v>
      </c>
      <c r="AW431" s="15" t="s">
        <v>33</v>
      </c>
      <c r="AX431" s="15" t="s">
        <v>72</v>
      </c>
      <c r="AY431" s="231" t="s">
        <v>180</v>
      </c>
    </row>
    <row r="432" spans="2:51" s="13" customFormat="1" ht="11.25">
      <c r="B432" s="199"/>
      <c r="C432" s="200"/>
      <c r="D432" s="201" t="s">
        <v>192</v>
      </c>
      <c r="E432" s="202" t="s">
        <v>19</v>
      </c>
      <c r="F432" s="203" t="s">
        <v>1974</v>
      </c>
      <c r="G432" s="200"/>
      <c r="H432" s="204">
        <v>109.536</v>
      </c>
      <c r="I432" s="205"/>
      <c r="J432" s="200"/>
      <c r="K432" s="200"/>
      <c r="L432" s="206"/>
      <c r="M432" s="207"/>
      <c r="N432" s="208"/>
      <c r="O432" s="208"/>
      <c r="P432" s="208"/>
      <c r="Q432" s="208"/>
      <c r="R432" s="208"/>
      <c r="S432" s="208"/>
      <c r="T432" s="209"/>
      <c r="AT432" s="210" t="s">
        <v>192</v>
      </c>
      <c r="AU432" s="210" t="s">
        <v>81</v>
      </c>
      <c r="AV432" s="13" t="s">
        <v>81</v>
      </c>
      <c r="AW432" s="13" t="s">
        <v>33</v>
      </c>
      <c r="AX432" s="13" t="s">
        <v>72</v>
      </c>
      <c r="AY432" s="210" t="s">
        <v>180</v>
      </c>
    </row>
    <row r="433" spans="2:51" s="13" customFormat="1" ht="11.25">
      <c r="B433" s="199"/>
      <c r="C433" s="200"/>
      <c r="D433" s="201" t="s">
        <v>192</v>
      </c>
      <c r="E433" s="202" t="s">
        <v>19</v>
      </c>
      <c r="F433" s="203" t="s">
        <v>1955</v>
      </c>
      <c r="G433" s="200"/>
      <c r="H433" s="204">
        <v>5.504</v>
      </c>
      <c r="I433" s="205"/>
      <c r="J433" s="200"/>
      <c r="K433" s="200"/>
      <c r="L433" s="206"/>
      <c r="M433" s="207"/>
      <c r="N433" s="208"/>
      <c r="O433" s="208"/>
      <c r="P433" s="208"/>
      <c r="Q433" s="208"/>
      <c r="R433" s="208"/>
      <c r="S433" s="208"/>
      <c r="T433" s="209"/>
      <c r="AT433" s="210" t="s">
        <v>192</v>
      </c>
      <c r="AU433" s="210" t="s">
        <v>81</v>
      </c>
      <c r="AV433" s="13" t="s">
        <v>81</v>
      </c>
      <c r="AW433" s="13" t="s">
        <v>33</v>
      </c>
      <c r="AX433" s="13" t="s">
        <v>72</v>
      </c>
      <c r="AY433" s="210" t="s">
        <v>180</v>
      </c>
    </row>
    <row r="434" spans="2:51" s="13" customFormat="1" ht="11.25">
      <c r="B434" s="199"/>
      <c r="C434" s="200"/>
      <c r="D434" s="201" t="s">
        <v>192</v>
      </c>
      <c r="E434" s="202" t="s">
        <v>19</v>
      </c>
      <c r="F434" s="203" t="s">
        <v>1970</v>
      </c>
      <c r="G434" s="200"/>
      <c r="H434" s="204">
        <v>-6.8</v>
      </c>
      <c r="I434" s="205"/>
      <c r="J434" s="200"/>
      <c r="K434" s="200"/>
      <c r="L434" s="206"/>
      <c r="M434" s="207"/>
      <c r="N434" s="208"/>
      <c r="O434" s="208"/>
      <c r="P434" s="208"/>
      <c r="Q434" s="208"/>
      <c r="R434" s="208"/>
      <c r="S434" s="208"/>
      <c r="T434" s="209"/>
      <c r="AT434" s="210" t="s">
        <v>192</v>
      </c>
      <c r="AU434" s="210" t="s">
        <v>81</v>
      </c>
      <c r="AV434" s="13" t="s">
        <v>81</v>
      </c>
      <c r="AW434" s="13" t="s">
        <v>33</v>
      </c>
      <c r="AX434" s="13" t="s">
        <v>72</v>
      </c>
      <c r="AY434" s="210" t="s">
        <v>180</v>
      </c>
    </row>
    <row r="435" spans="2:51" s="15" customFormat="1" ht="11.25">
      <c r="B435" s="222"/>
      <c r="C435" s="223"/>
      <c r="D435" s="201" t="s">
        <v>192</v>
      </c>
      <c r="E435" s="224" t="s">
        <v>19</v>
      </c>
      <c r="F435" s="225" t="s">
        <v>1975</v>
      </c>
      <c r="G435" s="223"/>
      <c r="H435" s="224" t="s">
        <v>19</v>
      </c>
      <c r="I435" s="226"/>
      <c r="J435" s="223"/>
      <c r="K435" s="223"/>
      <c r="L435" s="227"/>
      <c r="M435" s="228"/>
      <c r="N435" s="229"/>
      <c r="O435" s="229"/>
      <c r="P435" s="229"/>
      <c r="Q435" s="229"/>
      <c r="R435" s="229"/>
      <c r="S435" s="229"/>
      <c r="T435" s="230"/>
      <c r="AT435" s="231" t="s">
        <v>192</v>
      </c>
      <c r="AU435" s="231" t="s">
        <v>81</v>
      </c>
      <c r="AV435" s="15" t="s">
        <v>79</v>
      </c>
      <c r="AW435" s="15" t="s">
        <v>33</v>
      </c>
      <c r="AX435" s="15" t="s">
        <v>72</v>
      </c>
      <c r="AY435" s="231" t="s">
        <v>180</v>
      </c>
    </row>
    <row r="436" spans="2:51" s="13" customFormat="1" ht="11.25">
      <c r="B436" s="199"/>
      <c r="C436" s="200"/>
      <c r="D436" s="201" t="s">
        <v>192</v>
      </c>
      <c r="E436" s="202" t="s">
        <v>19</v>
      </c>
      <c r="F436" s="203" t="s">
        <v>1976</v>
      </c>
      <c r="G436" s="200"/>
      <c r="H436" s="204">
        <v>112.128</v>
      </c>
      <c r="I436" s="205"/>
      <c r="J436" s="200"/>
      <c r="K436" s="200"/>
      <c r="L436" s="206"/>
      <c r="M436" s="207"/>
      <c r="N436" s="208"/>
      <c r="O436" s="208"/>
      <c r="P436" s="208"/>
      <c r="Q436" s="208"/>
      <c r="R436" s="208"/>
      <c r="S436" s="208"/>
      <c r="T436" s="209"/>
      <c r="AT436" s="210" t="s">
        <v>192</v>
      </c>
      <c r="AU436" s="210" t="s">
        <v>81</v>
      </c>
      <c r="AV436" s="13" t="s">
        <v>81</v>
      </c>
      <c r="AW436" s="13" t="s">
        <v>33</v>
      </c>
      <c r="AX436" s="13" t="s">
        <v>72</v>
      </c>
      <c r="AY436" s="210" t="s">
        <v>180</v>
      </c>
    </row>
    <row r="437" spans="2:51" s="13" customFormat="1" ht="11.25">
      <c r="B437" s="199"/>
      <c r="C437" s="200"/>
      <c r="D437" s="201" t="s">
        <v>192</v>
      </c>
      <c r="E437" s="202" t="s">
        <v>19</v>
      </c>
      <c r="F437" s="203" t="s">
        <v>1955</v>
      </c>
      <c r="G437" s="200"/>
      <c r="H437" s="204">
        <v>5.504</v>
      </c>
      <c r="I437" s="205"/>
      <c r="J437" s="200"/>
      <c r="K437" s="200"/>
      <c r="L437" s="206"/>
      <c r="M437" s="207"/>
      <c r="N437" s="208"/>
      <c r="O437" s="208"/>
      <c r="P437" s="208"/>
      <c r="Q437" s="208"/>
      <c r="R437" s="208"/>
      <c r="S437" s="208"/>
      <c r="T437" s="209"/>
      <c r="AT437" s="210" t="s">
        <v>192</v>
      </c>
      <c r="AU437" s="210" t="s">
        <v>81</v>
      </c>
      <c r="AV437" s="13" t="s">
        <v>81</v>
      </c>
      <c r="AW437" s="13" t="s">
        <v>33</v>
      </c>
      <c r="AX437" s="13" t="s">
        <v>72</v>
      </c>
      <c r="AY437" s="210" t="s">
        <v>180</v>
      </c>
    </row>
    <row r="438" spans="2:51" s="13" customFormat="1" ht="11.25">
      <c r="B438" s="199"/>
      <c r="C438" s="200"/>
      <c r="D438" s="201" t="s">
        <v>192</v>
      </c>
      <c r="E438" s="202" t="s">
        <v>19</v>
      </c>
      <c r="F438" s="203" t="s">
        <v>1948</v>
      </c>
      <c r="G438" s="200"/>
      <c r="H438" s="204">
        <v>-1.4</v>
      </c>
      <c r="I438" s="205"/>
      <c r="J438" s="200"/>
      <c r="K438" s="200"/>
      <c r="L438" s="206"/>
      <c r="M438" s="207"/>
      <c r="N438" s="208"/>
      <c r="O438" s="208"/>
      <c r="P438" s="208"/>
      <c r="Q438" s="208"/>
      <c r="R438" s="208"/>
      <c r="S438" s="208"/>
      <c r="T438" s="209"/>
      <c r="AT438" s="210" t="s">
        <v>192</v>
      </c>
      <c r="AU438" s="210" t="s">
        <v>81</v>
      </c>
      <c r="AV438" s="13" t="s">
        <v>81</v>
      </c>
      <c r="AW438" s="13" t="s">
        <v>33</v>
      </c>
      <c r="AX438" s="13" t="s">
        <v>72</v>
      </c>
      <c r="AY438" s="210" t="s">
        <v>180</v>
      </c>
    </row>
    <row r="439" spans="2:51" s="13" customFormat="1" ht="11.25">
      <c r="B439" s="199"/>
      <c r="C439" s="200"/>
      <c r="D439" s="201" t="s">
        <v>192</v>
      </c>
      <c r="E439" s="202" t="s">
        <v>19</v>
      </c>
      <c r="F439" s="203" t="s">
        <v>1970</v>
      </c>
      <c r="G439" s="200"/>
      <c r="H439" s="204">
        <v>-6.8</v>
      </c>
      <c r="I439" s="205"/>
      <c r="J439" s="200"/>
      <c r="K439" s="200"/>
      <c r="L439" s="206"/>
      <c r="M439" s="207"/>
      <c r="N439" s="208"/>
      <c r="O439" s="208"/>
      <c r="P439" s="208"/>
      <c r="Q439" s="208"/>
      <c r="R439" s="208"/>
      <c r="S439" s="208"/>
      <c r="T439" s="209"/>
      <c r="AT439" s="210" t="s">
        <v>192</v>
      </c>
      <c r="AU439" s="210" t="s">
        <v>81</v>
      </c>
      <c r="AV439" s="13" t="s">
        <v>81</v>
      </c>
      <c r="AW439" s="13" t="s">
        <v>33</v>
      </c>
      <c r="AX439" s="13" t="s">
        <v>72</v>
      </c>
      <c r="AY439" s="210" t="s">
        <v>180</v>
      </c>
    </row>
    <row r="440" spans="2:51" s="15" customFormat="1" ht="11.25">
      <c r="B440" s="222"/>
      <c r="C440" s="223"/>
      <c r="D440" s="201" t="s">
        <v>192</v>
      </c>
      <c r="E440" s="224" t="s">
        <v>19</v>
      </c>
      <c r="F440" s="225" t="s">
        <v>1977</v>
      </c>
      <c r="G440" s="223"/>
      <c r="H440" s="224" t="s">
        <v>19</v>
      </c>
      <c r="I440" s="226"/>
      <c r="J440" s="223"/>
      <c r="K440" s="223"/>
      <c r="L440" s="227"/>
      <c r="M440" s="228"/>
      <c r="N440" s="229"/>
      <c r="O440" s="229"/>
      <c r="P440" s="229"/>
      <c r="Q440" s="229"/>
      <c r="R440" s="229"/>
      <c r="S440" s="229"/>
      <c r="T440" s="230"/>
      <c r="AT440" s="231" t="s">
        <v>192</v>
      </c>
      <c r="AU440" s="231" t="s">
        <v>81</v>
      </c>
      <c r="AV440" s="15" t="s">
        <v>79</v>
      </c>
      <c r="AW440" s="15" t="s">
        <v>33</v>
      </c>
      <c r="AX440" s="15" t="s">
        <v>72</v>
      </c>
      <c r="AY440" s="231" t="s">
        <v>180</v>
      </c>
    </row>
    <row r="441" spans="2:51" s="13" customFormat="1" ht="11.25">
      <c r="B441" s="199"/>
      <c r="C441" s="200"/>
      <c r="D441" s="201" t="s">
        <v>192</v>
      </c>
      <c r="E441" s="202" t="s">
        <v>19</v>
      </c>
      <c r="F441" s="203" t="s">
        <v>1978</v>
      </c>
      <c r="G441" s="200"/>
      <c r="H441" s="204">
        <v>167.104</v>
      </c>
      <c r="I441" s="205"/>
      <c r="J441" s="200"/>
      <c r="K441" s="200"/>
      <c r="L441" s="206"/>
      <c r="M441" s="207"/>
      <c r="N441" s="208"/>
      <c r="O441" s="208"/>
      <c r="P441" s="208"/>
      <c r="Q441" s="208"/>
      <c r="R441" s="208"/>
      <c r="S441" s="208"/>
      <c r="T441" s="209"/>
      <c r="AT441" s="210" t="s">
        <v>192</v>
      </c>
      <c r="AU441" s="210" t="s">
        <v>81</v>
      </c>
      <c r="AV441" s="13" t="s">
        <v>81</v>
      </c>
      <c r="AW441" s="13" t="s">
        <v>33</v>
      </c>
      <c r="AX441" s="13" t="s">
        <v>72</v>
      </c>
      <c r="AY441" s="210" t="s">
        <v>180</v>
      </c>
    </row>
    <row r="442" spans="2:51" s="13" customFormat="1" ht="11.25">
      <c r="B442" s="199"/>
      <c r="C442" s="200"/>
      <c r="D442" s="201" t="s">
        <v>192</v>
      </c>
      <c r="E442" s="202" t="s">
        <v>19</v>
      </c>
      <c r="F442" s="203" t="s">
        <v>1979</v>
      </c>
      <c r="G442" s="200"/>
      <c r="H442" s="204">
        <v>4.816</v>
      </c>
      <c r="I442" s="205"/>
      <c r="J442" s="200"/>
      <c r="K442" s="200"/>
      <c r="L442" s="206"/>
      <c r="M442" s="207"/>
      <c r="N442" s="208"/>
      <c r="O442" s="208"/>
      <c r="P442" s="208"/>
      <c r="Q442" s="208"/>
      <c r="R442" s="208"/>
      <c r="S442" s="208"/>
      <c r="T442" s="209"/>
      <c r="AT442" s="210" t="s">
        <v>192</v>
      </c>
      <c r="AU442" s="210" t="s">
        <v>81</v>
      </c>
      <c r="AV442" s="13" t="s">
        <v>81</v>
      </c>
      <c r="AW442" s="13" t="s">
        <v>33</v>
      </c>
      <c r="AX442" s="13" t="s">
        <v>72</v>
      </c>
      <c r="AY442" s="210" t="s">
        <v>180</v>
      </c>
    </row>
    <row r="443" spans="2:51" s="13" customFormat="1" ht="11.25">
      <c r="B443" s="199"/>
      <c r="C443" s="200"/>
      <c r="D443" s="201" t="s">
        <v>192</v>
      </c>
      <c r="E443" s="202" t="s">
        <v>19</v>
      </c>
      <c r="F443" s="203" t="s">
        <v>1980</v>
      </c>
      <c r="G443" s="200"/>
      <c r="H443" s="204">
        <v>-1.32</v>
      </c>
      <c r="I443" s="205"/>
      <c r="J443" s="200"/>
      <c r="K443" s="200"/>
      <c r="L443" s="206"/>
      <c r="M443" s="207"/>
      <c r="N443" s="208"/>
      <c r="O443" s="208"/>
      <c r="P443" s="208"/>
      <c r="Q443" s="208"/>
      <c r="R443" s="208"/>
      <c r="S443" s="208"/>
      <c r="T443" s="209"/>
      <c r="AT443" s="210" t="s">
        <v>192</v>
      </c>
      <c r="AU443" s="210" t="s">
        <v>81</v>
      </c>
      <c r="AV443" s="13" t="s">
        <v>81</v>
      </c>
      <c r="AW443" s="13" t="s">
        <v>33</v>
      </c>
      <c r="AX443" s="13" t="s">
        <v>72</v>
      </c>
      <c r="AY443" s="210" t="s">
        <v>180</v>
      </c>
    </row>
    <row r="444" spans="2:51" s="13" customFormat="1" ht="11.25">
      <c r="B444" s="199"/>
      <c r="C444" s="200"/>
      <c r="D444" s="201" t="s">
        <v>192</v>
      </c>
      <c r="E444" s="202" t="s">
        <v>19</v>
      </c>
      <c r="F444" s="203" t="s">
        <v>1981</v>
      </c>
      <c r="G444" s="200"/>
      <c r="H444" s="204">
        <v>-6.4</v>
      </c>
      <c r="I444" s="205"/>
      <c r="J444" s="200"/>
      <c r="K444" s="200"/>
      <c r="L444" s="206"/>
      <c r="M444" s="207"/>
      <c r="N444" s="208"/>
      <c r="O444" s="208"/>
      <c r="P444" s="208"/>
      <c r="Q444" s="208"/>
      <c r="R444" s="208"/>
      <c r="S444" s="208"/>
      <c r="T444" s="209"/>
      <c r="AT444" s="210" t="s">
        <v>192</v>
      </c>
      <c r="AU444" s="210" t="s">
        <v>81</v>
      </c>
      <c r="AV444" s="13" t="s">
        <v>81</v>
      </c>
      <c r="AW444" s="13" t="s">
        <v>33</v>
      </c>
      <c r="AX444" s="13" t="s">
        <v>72</v>
      </c>
      <c r="AY444" s="210" t="s">
        <v>180</v>
      </c>
    </row>
    <row r="445" spans="2:51" s="13" customFormat="1" ht="11.25">
      <c r="B445" s="199"/>
      <c r="C445" s="200"/>
      <c r="D445" s="201" t="s">
        <v>192</v>
      </c>
      <c r="E445" s="202" t="s">
        <v>19</v>
      </c>
      <c r="F445" s="203" t="s">
        <v>1982</v>
      </c>
      <c r="G445" s="200"/>
      <c r="H445" s="204">
        <v>91.233</v>
      </c>
      <c r="I445" s="205"/>
      <c r="J445" s="200"/>
      <c r="K445" s="200"/>
      <c r="L445" s="206"/>
      <c r="M445" s="207"/>
      <c r="N445" s="208"/>
      <c r="O445" s="208"/>
      <c r="P445" s="208"/>
      <c r="Q445" s="208"/>
      <c r="R445" s="208"/>
      <c r="S445" s="208"/>
      <c r="T445" s="209"/>
      <c r="AT445" s="210" t="s">
        <v>192</v>
      </c>
      <c r="AU445" s="210" t="s">
        <v>81</v>
      </c>
      <c r="AV445" s="13" t="s">
        <v>81</v>
      </c>
      <c r="AW445" s="13" t="s">
        <v>33</v>
      </c>
      <c r="AX445" s="13" t="s">
        <v>72</v>
      </c>
      <c r="AY445" s="210" t="s">
        <v>180</v>
      </c>
    </row>
    <row r="446" spans="2:51" s="13" customFormat="1" ht="11.25">
      <c r="B446" s="199"/>
      <c r="C446" s="200"/>
      <c r="D446" s="201" t="s">
        <v>192</v>
      </c>
      <c r="E446" s="202" t="s">
        <v>19</v>
      </c>
      <c r="F446" s="203" t="s">
        <v>1983</v>
      </c>
      <c r="G446" s="200"/>
      <c r="H446" s="204">
        <v>5.148</v>
      </c>
      <c r="I446" s="205"/>
      <c r="J446" s="200"/>
      <c r="K446" s="200"/>
      <c r="L446" s="206"/>
      <c r="M446" s="207"/>
      <c r="N446" s="208"/>
      <c r="O446" s="208"/>
      <c r="P446" s="208"/>
      <c r="Q446" s="208"/>
      <c r="R446" s="208"/>
      <c r="S446" s="208"/>
      <c r="T446" s="209"/>
      <c r="AT446" s="210" t="s">
        <v>192</v>
      </c>
      <c r="AU446" s="210" t="s">
        <v>81</v>
      </c>
      <c r="AV446" s="13" t="s">
        <v>81</v>
      </c>
      <c r="AW446" s="13" t="s">
        <v>33</v>
      </c>
      <c r="AX446" s="13" t="s">
        <v>72</v>
      </c>
      <c r="AY446" s="210" t="s">
        <v>180</v>
      </c>
    </row>
    <row r="447" spans="2:51" s="13" customFormat="1" ht="11.25">
      <c r="B447" s="199"/>
      <c r="C447" s="200"/>
      <c r="D447" s="201" t="s">
        <v>192</v>
      </c>
      <c r="E447" s="202" t="s">
        <v>19</v>
      </c>
      <c r="F447" s="203" t="s">
        <v>1984</v>
      </c>
      <c r="G447" s="200"/>
      <c r="H447" s="204">
        <v>10.664</v>
      </c>
      <c r="I447" s="205"/>
      <c r="J447" s="200"/>
      <c r="K447" s="200"/>
      <c r="L447" s="206"/>
      <c r="M447" s="207"/>
      <c r="N447" s="208"/>
      <c r="O447" s="208"/>
      <c r="P447" s="208"/>
      <c r="Q447" s="208"/>
      <c r="R447" s="208"/>
      <c r="S447" s="208"/>
      <c r="T447" s="209"/>
      <c r="AT447" s="210" t="s">
        <v>192</v>
      </c>
      <c r="AU447" s="210" t="s">
        <v>81</v>
      </c>
      <c r="AV447" s="13" t="s">
        <v>81</v>
      </c>
      <c r="AW447" s="13" t="s">
        <v>33</v>
      </c>
      <c r="AX447" s="13" t="s">
        <v>72</v>
      </c>
      <c r="AY447" s="210" t="s">
        <v>180</v>
      </c>
    </row>
    <row r="448" spans="2:51" s="13" customFormat="1" ht="11.25">
      <c r="B448" s="199"/>
      <c r="C448" s="200"/>
      <c r="D448" s="201" t="s">
        <v>192</v>
      </c>
      <c r="E448" s="202" t="s">
        <v>19</v>
      </c>
      <c r="F448" s="203" t="s">
        <v>1970</v>
      </c>
      <c r="G448" s="200"/>
      <c r="H448" s="204">
        <v>-6.8</v>
      </c>
      <c r="I448" s="205"/>
      <c r="J448" s="200"/>
      <c r="K448" s="200"/>
      <c r="L448" s="206"/>
      <c r="M448" s="207"/>
      <c r="N448" s="208"/>
      <c r="O448" s="208"/>
      <c r="P448" s="208"/>
      <c r="Q448" s="208"/>
      <c r="R448" s="208"/>
      <c r="S448" s="208"/>
      <c r="T448" s="209"/>
      <c r="AT448" s="210" t="s">
        <v>192</v>
      </c>
      <c r="AU448" s="210" t="s">
        <v>81</v>
      </c>
      <c r="AV448" s="13" t="s">
        <v>81</v>
      </c>
      <c r="AW448" s="13" t="s">
        <v>33</v>
      </c>
      <c r="AX448" s="13" t="s">
        <v>72</v>
      </c>
      <c r="AY448" s="210" t="s">
        <v>180</v>
      </c>
    </row>
    <row r="449" spans="2:51" s="13" customFormat="1" ht="11.25">
      <c r="B449" s="199"/>
      <c r="C449" s="200"/>
      <c r="D449" s="201" t="s">
        <v>192</v>
      </c>
      <c r="E449" s="202" t="s">
        <v>19</v>
      </c>
      <c r="F449" s="203" t="s">
        <v>1948</v>
      </c>
      <c r="G449" s="200"/>
      <c r="H449" s="204">
        <v>-1.4</v>
      </c>
      <c r="I449" s="205"/>
      <c r="J449" s="200"/>
      <c r="K449" s="200"/>
      <c r="L449" s="206"/>
      <c r="M449" s="207"/>
      <c r="N449" s="208"/>
      <c r="O449" s="208"/>
      <c r="P449" s="208"/>
      <c r="Q449" s="208"/>
      <c r="R449" s="208"/>
      <c r="S449" s="208"/>
      <c r="T449" s="209"/>
      <c r="AT449" s="210" t="s">
        <v>192</v>
      </c>
      <c r="AU449" s="210" t="s">
        <v>81</v>
      </c>
      <c r="AV449" s="13" t="s">
        <v>81</v>
      </c>
      <c r="AW449" s="13" t="s">
        <v>33</v>
      </c>
      <c r="AX449" s="13" t="s">
        <v>72</v>
      </c>
      <c r="AY449" s="210" t="s">
        <v>180</v>
      </c>
    </row>
    <row r="450" spans="2:51" s="13" customFormat="1" ht="11.25">
      <c r="B450" s="199"/>
      <c r="C450" s="200"/>
      <c r="D450" s="201" t="s">
        <v>192</v>
      </c>
      <c r="E450" s="202" t="s">
        <v>19</v>
      </c>
      <c r="F450" s="203" t="s">
        <v>1948</v>
      </c>
      <c r="G450" s="200"/>
      <c r="H450" s="204">
        <v>-1.4</v>
      </c>
      <c r="I450" s="205"/>
      <c r="J450" s="200"/>
      <c r="K450" s="200"/>
      <c r="L450" s="206"/>
      <c r="M450" s="207"/>
      <c r="N450" s="208"/>
      <c r="O450" s="208"/>
      <c r="P450" s="208"/>
      <c r="Q450" s="208"/>
      <c r="R450" s="208"/>
      <c r="S450" s="208"/>
      <c r="T450" s="209"/>
      <c r="AT450" s="210" t="s">
        <v>192</v>
      </c>
      <c r="AU450" s="210" t="s">
        <v>81</v>
      </c>
      <c r="AV450" s="13" t="s">
        <v>81</v>
      </c>
      <c r="AW450" s="13" t="s">
        <v>33</v>
      </c>
      <c r="AX450" s="13" t="s">
        <v>72</v>
      </c>
      <c r="AY450" s="210" t="s">
        <v>180</v>
      </c>
    </row>
    <row r="451" spans="2:51" s="15" customFormat="1" ht="11.25">
      <c r="B451" s="222"/>
      <c r="C451" s="223"/>
      <c r="D451" s="201" t="s">
        <v>192</v>
      </c>
      <c r="E451" s="224" t="s">
        <v>19</v>
      </c>
      <c r="F451" s="225" t="s">
        <v>1741</v>
      </c>
      <c r="G451" s="223"/>
      <c r="H451" s="224" t="s">
        <v>19</v>
      </c>
      <c r="I451" s="226"/>
      <c r="J451" s="223"/>
      <c r="K451" s="223"/>
      <c r="L451" s="227"/>
      <c r="M451" s="228"/>
      <c r="N451" s="229"/>
      <c r="O451" s="229"/>
      <c r="P451" s="229"/>
      <c r="Q451" s="229"/>
      <c r="R451" s="229"/>
      <c r="S451" s="229"/>
      <c r="T451" s="230"/>
      <c r="AT451" s="231" t="s">
        <v>192</v>
      </c>
      <c r="AU451" s="231" t="s">
        <v>81</v>
      </c>
      <c r="AV451" s="15" t="s">
        <v>79</v>
      </c>
      <c r="AW451" s="15" t="s">
        <v>33</v>
      </c>
      <c r="AX451" s="15" t="s">
        <v>72</v>
      </c>
      <c r="AY451" s="231" t="s">
        <v>180</v>
      </c>
    </row>
    <row r="452" spans="2:51" s="15" customFormat="1" ht="11.25">
      <c r="B452" s="222"/>
      <c r="C452" s="223"/>
      <c r="D452" s="201" t="s">
        <v>192</v>
      </c>
      <c r="E452" s="224" t="s">
        <v>19</v>
      </c>
      <c r="F452" s="225" t="s">
        <v>1985</v>
      </c>
      <c r="G452" s="223"/>
      <c r="H452" s="224" t="s">
        <v>19</v>
      </c>
      <c r="I452" s="226"/>
      <c r="J452" s="223"/>
      <c r="K452" s="223"/>
      <c r="L452" s="227"/>
      <c r="M452" s="228"/>
      <c r="N452" s="229"/>
      <c r="O452" s="229"/>
      <c r="P452" s="229"/>
      <c r="Q452" s="229"/>
      <c r="R452" s="229"/>
      <c r="S452" s="229"/>
      <c r="T452" s="230"/>
      <c r="AT452" s="231" t="s">
        <v>192</v>
      </c>
      <c r="AU452" s="231" t="s">
        <v>81</v>
      </c>
      <c r="AV452" s="15" t="s">
        <v>79</v>
      </c>
      <c r="AW452" s="15" t="s">
        <v>33</v>
      </c>
      <c r="AX452" s="15" t="s">
        <v>72</v>
      </c>
      <c r="AY452" s="231" t="s">
        <v>180</v>
      </c>
    </row>
    <row r="453" spans="2:51" s="13" customFormat="1" ht="11.25">
      <c r="B453" s="199"/>
      <c r="C453" s="200"/>
      <c r="D453" s="201" t="s">
        <v>192</v>
      </c>
      <c r="E453" s="202" t="s">
        <v>19</v>
      </c>
      <c r="F453" s="203" t="s">
        <v>1986</v>
      </c>
      <c r="G453" s="200"/>
      <c r="H453" s="204">
        <v>75.584</v>
      </c>
      <c r="I453" s="205"/>
      <c r="J453" s="200"/>
      <c r="K453" s="200"/>
      <c r="L453" s="206"/>
      <c r="M453" s="207"/>
      <c r="N453" s="208"/>
      <c r="O453" s="208"/>
      <c r="P453" s="208"/>
      <c r="Q453" s="208"/>
      <c r="R453" s="208"/>
      <c r="S453" s="208"/>
      <c r="T453" s="209"/>
      <c r="AT453" s="210" t="s">
        <v>192</v>
      </c>
      <c r="AU453" s="210" t="s">
        <v>81</v>
      </c>
      <c r="AV453" s="13" t="s">
        <v>81</v>
      </c>
      <c r="AW453" s="13" t="s">
        <v>33</v>
      </c>
      <c r="AX453" s="13" t="s">
        <v>72</v>
      </c>
      <c r="AY453" s="210" t="s">
        <v>180</v>
      </c>
    </row>
    <row r="454" spans="2:51" s="13" customFormat="1" ht="11.25">
      <c r="B454" s="199"/>
      <c r="C454" s="200"/>
      <c r="D454" s="201" t="s">
        <v>192</v>
      </c>
      <c r="E454" s="202" t="s">
        <v>19</v>
      </c>
      <c r="F454" s="203" t="s">
        <v>1970</v>
      </c>
      <c r="G454" s="200"/>
      <c r="H454" s="204">
        <v>-6.8</v>
      </c>
      <c r="I454" s="205"/>
      <c r="J454" s="200"/>
      <c r="K454" s="200"/>
      <c r="L454" s="206"/>
      <c r="M454" s="207"/>
      <c r="N454" s="208"/>
      <c r="O454" s="208"/>
      <c r="P454" s="208"/>
      <c r="Q454" s="208"/>
      <c r="R454" s="208"/>
      <c r="S454" s="208"/>
      <c r="T454" s="209"/>
      <c r="AT454" s="210" t="s">
        <v>192</v>
      </c>
      <c r="AU454" s="210" t="s">
        <v>81</v>
      </c>
      <c r="AV454" s="13" t="s">
        <v>81</v>
      </c>
      <c r="AW454" s="13" t="s">
        <v>33</v>
      </c>
      <c r="AX454" s="13" t="s">
        <v>72</v>
      </c>
      <c r="AY454" s="210" t="s">
        <v>180</v>
      </c>
    </row>
    <row r="455" spans="2:51" s="15" customFormat="1" ht="11.25">
      <c r="B455" s="222"/>
      <c r="C455" s="223"/>
      <c r="D455" s="201" t="s">
        <v>192</v>
      </c>
      <c r="E455" s="224" t="s">
        <v>19</v>
      </c>
      <c r="F455" s="225" t="s">
        <v>1987</v>
      </c>
      <c r="G455" s="223"/>
      <c r="H455" s="224" t="s">
        <v>19</v>
      </c>
      <c r="I455" s="226"/>
      <c r="J455" s="223"/>
      <c r="K455" s="223"/>
      <c r="L455" s="227"/>
      <c r="M455" s="228"/>
      <c r="N455" s="229"/>
      <c r="O455" s="229"/>
      <c r="P455" s="229"/>
      <c r="Q455" s="229"/>
      <c r="R455" s="229"/>
      <c r="S455" s="229"/>
      <c r="T455" s="230"/>
      <c r="AT455" s="231" t="s">
        <v>192</v>
      </c>
      <c r="AU455" s="231" t="s">
        <v>81</v>
      </c>
      <c r="AV455" s="15" t="s">
        <v>79</v>
      </c>
      <c r="AW455" s="15" t="s">
        <v>33</v>
      </c>
      <c r="AX455" s="15" t="s">
        <v>72</v>
      </c>
      <c r="AY455" s="231" t="s">
        <v>180</v>
      </c>
    </row>
    <row r="456" spans="2:51" s="13" customFormat="1" ht="11.25">
      <c r="B456" s="199"/>
      <c r="C456" s="200"/>
      <c r="D456" s="201" t="s">
        <v>192</v>
      </c>
      <c r="E456" s="202" t="s">
        <v>19</v>
      </c>
      <c r="F456" s="203" t="s">
        <v>1988</v>
      </c>
      <c r="G456" s="200"/>
      <c r="H456" s="204">
        <v>52.608</v>
      </c>
      <c r="I456" s="205"/>
      <c r="J456" s="200"/>
      <c r="K456" s="200"/>
      <c r="L456" s="206"/>
      <c r="M456" s="207"/>
      <c r="N456" s="208"/>
      <c r="O456" s="208"/>
      <c r="P456" s="208"/>
      <c r="Q456" s="208"/>
      <c r="R456" s="208"/>
      <c r="S456" s="208"/>
      <c r="T456" s="209"/>
      <c r="AT456" s="210" t="s">
        <v>192</v>
      </c>
      <c r="AU456" s="210" t="s">
        <v>81</v>
      </c>
      <c r="AV456" s="13" t="s">
        <v>81</v>
      </c>
      <c r="AW456" s="13" t="s">
        <v>33</v>
      </c>
      <c r="AX456" s="13" t="s">
        <v>72</v>
      </c>
      <c r="AY456" s="210" t="s">
        <v>180</v>
      </c>
    </row>
    <row r="457" spans="2:51" s="13" customFormat="1" ht="11.25">
      <c r="B457" s="199"/>
      <c r="C457" s="200"/>
      <c r="D457" s="201" t="s">
        <v>192</v>
      </c>
      <c r="E457" s="202" t="s">
        <v>19</v>
      </c>
      <c r="F457" s="203" t="s">
        <v>1948</v>
      </c>
      <c r="G457" s="200"/>
      <c r="H457" s="204">
        <v>-1.4</v>
      </c>
      <c r="I457" s="205"/>
      <c r="J457" s="200"/>
      <c r="K457" s="200"/>
      <c r="L457" s="206"/>
      <c r="M457" s="207"/>
      <c r="N457" s="208"/>
      <c r="O457" s="208"/>
      <c r="P457" s="208"/>
      <c r="Q457" s="208"/>
      <c r="R457" s="208"/>
      <c r="S457" s="208"/>
      <c r="T457" s="209"/>
      <c r="AT457" s="210" t="s">
        <v>192</v>
      </c>
      <c r="AU457" s="210" t="s">
        <v>81</v>
      </c>
      <c r="AV457" s="13" t="s">
        <v>81</v>
      </c>
      <c r="AW457" s="13" t="s">
        <v>33</v>
      </c>
      <c r="AX457" s="13" t="s">
        <v>72</v>
      </c>
      <c r="AY457" s="210" t="s">
        <v>180</v>
      </c>
    </row>
    <row r="458" spans="2:51" s="15" customFormat="1" ht="11.25">
      <c r="B458" s="222"/>
      <c r="C458" s="223"/>
      <c r="D458" s="201" t="s">
        <v>192</v>
      </c>
      <c r="E458" s="224" t="s">
        <v>19</v>
      </c>
      <c r="F458" s="225" t="s">
        <v>1989</v>
      </c>
      <c r="G458" s="223"/>
      <c r="H458" s="224" t="s">
        <v>19</v>
      </c>
      <c r="I458" s="226"/>
      <c r="J458" s="223"/>
      <c r="K458" s="223"/>
      <c r="L458" s="227"/>
      <c r="M458" s="228"/>
      <c r="N458" s="229"/>
      <c r="O458" s="229"/>
      <c r="P458" s="229"/>
      <c r="Q458" s="229"/>
      <c r="R458" s="229"/>
      <c r="S458" s="229"/>
      <c r="T458" s="230"/>
      <c r="AT458" s="231" t="s">
        <v>192</v>
      </c>
      <c r="AU458" s="231" t="s">
        <v>81</v>
      </c>
      <c r="AV458" s="15" t="s">
        <v>79</v>
      </c>
      <c r="AW458" s="15" t="s">
        <v>33</v>
      </c>
      <c r="AX458" s="15" t="s">
        <v>72</v>
      </c>
      <c r="AY458" s="231" t="s">
        <v>180</v>
      </c>
    </row>
    <row r="459" spans="2:51" s="13" customFormat="1" ht="11.25">
      <c r="B459" s="199"/>
      <c r="C459" s="200"/>
      <c r="D459" s="201" t="s">
        <v>192</v>
      </c>
      <c r="E459" s="202" t="s">
        <v>19</v>
      </c>
      <c r="F459" s="203" t="s">
        <v>1990</v>
      </c>
      <c r="G459" s="200"/>
      <c r="H459" s="204">
        <v>50.816</v>
      </c>
      <c r="I459" s="205"/>
      <c r="J459" s="200"/>
      <c r="K459" s="200"/>
      <c r="L459" s="206"/>
      <c r="M459" s="207"/>
      <c r="N459" s="208"/>
      <c r="O459" s="208"/>
      <c r="P459" s="208"/>
      <c r="Q459" s="208"/>
      <c r="R459" s="208"/>
      <c r="S459" s="208"/>
      <c r="T459" s="209"/>
      <c r="AT459" s="210" t="s">
        <v>192</v>
      </c>
      <c r="AU459" s="210" t="s">
        <v>81</v>
      </c>
      <c r="AV459" s="13" t="s">
        <v>81</v>
      </c>
      <c r="AW459" s="13" t="s">
        <v>33</v>
      </c>
      <c r="AX459" s="13" t="s">
        <v>72</v>
      </c>
      <c r="AY459" s="210" t="s">
        <v>180</v>
      </c>
    </row>
    <row r="460" spans="2:51" s="15" customFormat="1" ht="11.25">
      <c r="B460" s="222"/>
      <c r="C460" s="223"/>
      <c r="D460" s="201" t="s">
        <v>192</v>
      </c>
      <c r="E460" s="224" t="s">
        <v>19</v>
      </c>
      <c r="F460" s="225" t="s">
        <v>1991</v>
      </c>
      <c r="G460" s="223"/>
      <c r="H460" s="224" t="s">
        <v>19</v>
      </c>
      <c r="I460" s="226"/>
      <c r="J460" s="223"/>
      <c r="K460" s="223"/>
      <c r="L460" s="227"/>
      <c r="M460" s="228"/>
      <c r="N460" s="229"/>
      <c r="O460" s="229"/>
      <c r="P460" s="229"/>
      <c r="Q460" s="229"/>
      <c r="R460" s="229"/>
      <c r="S460" s="229"/>
      <c r="T460" s="230"/>
      <c r="AT460" s="231" t="s">
        <v>192</v>
      </c>
      <c r="AU460" s="231" t="s">
        <v>81</v>
      </c>
      <c r="AV460" s="15" t="s">
        <v>79</v>
      </c>
      <c r="AW460" s="15" t="s">
        <v>33</v>
      </c>
      <c r="AX460" s="15" t="s">
        <v>72</v>
      </c>
      <c r="AY460" s="231" t="s">
        <v>180</v>
      </c>
    </row>
    <row r="461" spans="2:51" s="13" customFormat="1" ht="11.25">
      <c r="B461" s="199"/>
      <c r="C461" s="200"/>
      <c r="D461" s="201" t="s">
        <v>192</v>
      </c>
      <c r="E461" s="202" t="s">
        <v>19</v>
      </c>
      <c r="F461" s="203" t="s">
        <v>1992</v>
      </c>
      <c r="G461" s="200"/>
      <c r="H461" s="204">
        <v>74.016</v>
      </c>
      <c r="I461" s="205"/>
      <c r="J461" s="200"/>
      <c r="K461" s="200"/>
      <c r="L461" s="206"/>
      <c r="M461" s="207"/>
      <c r="N461" s="208"/>
      <c r="O461" s="208"/>
      <c r="P461" s="208"/>
      <c r="Q461" s="208"/>
      <c r="R461" s="208"/>
      <c r="S461" s="208"/>
      <c r="T461" s="209"/>
      <c r="AT461" s="210" t="s">
        <v>192</v>
      </c>
      <c r="AU461" s="210" t="s">
        <v>81</v>
      </c>
      <c r="AV461" s="13" t="s">
        <v>81</v>
      </c>
      <c r="AW461" s="13" t="s">
        <v>33</v>
      </c>
      <c r="AX461" s="13" t="s">
        <v>72</v>
      </c>
      <c r="AY461" s="210" t="s">
        <v>180</v>
      </c>
    </row>
    <row r="462" spans="2:51" s="13" customFormat="1" ht="11.25">
      <c r="B462" s="199"/>
      <c r="C462" s="200"/>
      <c r="D462" s="201" t="s">
        <v>192</v>
      </c>
      <c r="E462" s="202" t="s">
        <v>19</v>
      </c>
      <c r="F462" s="203" t="s">
        <v>1970</v>
      </c>
      <c r="G462" s="200"/>
      <c r="H462" s="204">
        <v>-6.8</v>
      </c>
      <c r="I462" s="205"/>
      <c r="J462" s="200"/>
      <c r="K462" s="200"/>
      <c r="L462" s="206"/>
      <c r="M462" s="207"/>
      <c r="N462" s="208"/>
      <c r="O462" s="208"/>
      <c r="P462" s="208"/>
      <c r="Q462" s="208"/>
      <c r="R462" s="208"/>
      <c r="S462" s="208"/>
      <c r="T462" s="209"/>
      <c r="AT462" s="210" t="s">
        <v>192</v>
      </c>
      <c r="AU462" s="210" t="s">
        <v>81</v>
      </c>
      <c r="AV462" s="13" t="s">
        <v>81</v>
      </c>
      <c r="AW462" s="13" t="s">
        <v>33</v>
      </c>
      <c r="AX462" s="13" t="s">
        <v>72</v>
      </c>
      <c r="AY462" s="210" t="s">
        <v>180</v>
      </c>
    </row>
    <row r="463" spans="2:51" s="15" customFormat="1" ht="11.25">
      <c r="B463" s="222"/>
      <c r="C463" s="223"/>
      <c r="D463" s="201" t="s">
        <v>192</v>
      </c>
      <c r="E463" s="224" t="s">
        <v>19</v>
      </c>
      <c r="F463" s="225" t="s">
        <v>1993</v>
      </c>
      <c r="G463" s="223"/>
      <c r="H463" s="224" t="s">
        <v>19</v>
      </c>
      <c r="I463" s="226"/>
      <c r="J463" s="223"/>
      <c r="K463" s="223"/>
      <c r="L463" s="227"/>
      <c r="M463" s="228"/>
      <c r="N463" s="229"/>
      <c r="O463" s="229"/>
      <c r="P463" s="229"/>
      <c r="Q463" s="229"/>
      <c r="R463" s="229"/>
      <c r="S463" s="229"/>
      <c r="T463" s="230"/>
      <c r="AT463" s="231" t="s">
        <v>192</v>
      </c>
      <c r="AU463" s="231" t="s">
        <v>81</v>
      </c>
      <c r="AV463" s="15" t="s">
        <v>79</v>
      </c>
      <c r="AW463" s="15" t="s">
        <v>33</v>
      </c>
      <c r="AX463" s="15" t="s">
        <v>72</v>
      </c>
      <c r="AY463" s="231" t="s">
        <v>180</v>
      </c>
    </row>
    <row r="464" spans="2:51" s="13" customFormat="1" ht="11.25">
      <c r="B464" s="199"/>
      <c r="C464" s="200"/>
      <c r="D464" s="201" t="s">
        <v>192</v>
      </c>
      <c r="E464" s="202" t="s">
        <v>19</v>
      </c>
      <c r="F464" s="203" t="s">
        <v>1994</v>
      </c>
      <c r="G464" s="200"/>
      <c r="H464" s="204">
        <v>20.16</v>
      </c>
      <c r="I464" s="205"/>
      <c r="J464" s="200"/>
      <c r="K464" s="200"/>
      <c r="L464" s="206"/>
      <c r="M464" s="207"/>
      <c r="N464" s="208"/>
      <c r="O464" s="208"/>
      <c r="P464" s="208"/>
      <c r="Q464" s="208"/>
      <c r="R464" s="208"/>
      <c r="S464" s="208"/>
      <c r="T464" s="209"/>
      <c r="AT464" s="210" t="s">
        <v>192</v>
      </c>
      <c r="AU464" s="210" t="s">
        <v>81</v>
      </c>
      <c r="AV464" s="13" t="s">
        <v>81</v>
      </c>
      <c r="AW464" s="13" t="s">
        <v>33</v>
      </c>
      <c r="AX464" s="13" t="s">
        <v>72</v>
      </c>
      <c r="AY464" s="210" t="s">
        <v>180</v>
      </c>
    </row>
    <row r="465" spans="2:51" s="15" customFormat="1" ht="11.25">
      <c r="B465" s="222"/>
      <c r="C465" s="223"/>
      <c r="D465" s="201" t="s">
        <v>192</v>
      </c>
      <c r="E465" s="224" t="s">
        <v>19</v>
      </c>
      <c r="F465" s="225" t="s">
        <v>1995</v>
      </c>
      <c r="G465" s="223"/>
      <c r="H465" s="224" t="s">
        <v>19</v>
      </c>
      <c r="I465" s="226"/>
      <c r="J465" s="223"/>
      <c r="K465" s="223"/>
      <c r="L465" s="227"/>
      <c r="M465" s="228"/>
      <c r="N465" s="229"/>
      <c r="O465" s="229"/>
      <c r="P465" s="229"/>
      <c r="Q465" s="229"/>
      <c r="R465" s="229"/>
      <c r="S465" s="229"/>
      <c r="T465" s="230"/>
      <c r="AT465" s="231" t="s">
        <v>192</v>
      </c>
      <c r="AU465" s="231" t="s">
        <v>81</v>
      </c>
      <c r="AV465" s="15" t="s">
        <v>79</v>
      </c>
      <c r="AW465" s="15" t="s">
        <v>33</v>
      </c>
      <c r="AX465" s="15" t="s">
        <v>72</v>
      </c>
      <c r="AY465" s="231" t="s">
        <v>180</v>
      </c>
    </row>
    <row r="466" spans="2:51" s="13" customFormat="1" ht="11.25">
      <c r="B466" s="199"/>
      <c r="C466" s="200"/>
      <c r="D466" s="201" t="s">
        <v>192</v>
      </c>
      <c r="E466" s="202" t="s">
        <v>19</v>
      </c>
      <c r="F466" s="203" t="s">
        <v>1996</v>
      </c>
      <c r="G466" s="200"/>
      <c r="H466" s="204">
        <v>20.48</v>
      </c>
      <c r="I466" s="205"/>
      <c r="J466" s="200"/>
      <c r="K466" s="200"/>
      <c r="L466" s="206"/>
      <c r="M466" s="207"/>
      <c r="N466" s="208"/>
      <c r="O466" s="208"/>
      <c r="P466" s="208"/>
      <c r="Q466" s="208"/>
      <c r="R466" s="208"/>
      <c r="S466" s="208"/>
      <c r="T466" s="209"/>
      <c r="AT466" s="210" t="s">
        <v>192</v>
      </c>
      <c r="AU466" s="210" t="s">
        <v>81</v>
      </c>
      <c r="AV466" s="13" t="s">
        <v>81</v>
      </c>
      <c r="AW466" s="13" t="s">
        <v>33</v>
      </c>
      <c r="AX466" s="13" t="s">
        <v>72</v>
      </c>
      <c r="AY466" s="210" t="s">
        <v>180</v>
      </c>
    </row>
    <row r="467" spans="2:51" s="15" customFormat="1" ht="11.25">
      <c r="B467" s="222"/>
      <c r="C467" s="223"/>
      <c r="D467" s="201" t="s">
        <v>192</v>
      </c>
      <c r="E467" s="224" t="s">
        <v>19</v>
      </c>
      <c r="F467" s="225" t="s">
        <v>1997</v>
      </c>
      <c r="G467" s="223"/>
      <c r="H467" s="224" t="s">
        <v>19</v>
      </c>
      <c r="I467" s="226"/>
      <c r="J467" s="223"/>
      <c r="K467" s="223"/>
      <c r="L467" s="227"/>
      <c r="M467" s="228"/>
      <c r="N467" s="229"/>
      <c r="O467" s="229"/>
      <c r="P467" s="229"/>
      <c r="Q467" s="229"/>
      <c r="R467" s="229"/>
      <c r="S467" s="229"/>
      <c r="T467" s="230"/>
      <c r="AT467" s="231" t="s">
        <v>192</v>
      </c>
      <c r="AU467" s="231" t="s">
        <v>81</v>
      </c>
      <c r="AV467" s="15" t="s">
        <v>79</v>
      </c>
      <c r="AW467" s="15" t="s">
        <v>33</v>
      </c>
      <c r="AX467" s="15" t="s">
        <v>72</v>
      </c>
      <c r="AY467" s="231" t="s">
        <v>180</v>
      </c>
    </row>
    <row r="468" spans="2:51" s="13" customFormat="1" ht="11.25">
      <c r="B468" s="199"/>
      <c r="C468" s="200"/>
      <c r="D468" s="201" t="s">
        <v>192</v>
      </c>
      <c r="E468" s="202" t="s">
        <v>19</v>
      </c>
      <c r="F468" s="203" t="s">
        <v>1994</v>
      </c>
      <c r="G468" s="200"/>
      <c r="H468" s="204">
        <v>20.16</v>
      </c>
      <c r="I468" s="205"/>
      <c r="J468" s="200"/>
      <c r="K468" s="200"/>
      <c r="L468" s="206"/>
      <c r="M468" s="207"/>
      <c r="N468" s="208"/>
      <c r="O468" s="208"/>
      <c r="P468" s="208"/>
      <c r="Q468" s="208"/>
      <c r="R468" s="208"/>
      <c r="S468" s="208"/>
      <c r="T468" s="209"/>
      <c r="AT468" s="210" t="s">
        <v>192</v>
      </c>
      <c r="AU468" s="210" t="s">
        <v>81</v>
      </c>
      <c r="AV468" s="13" t="s">
        <v>81</v>
      </c>
      <c r="AW468" s="13" t="s">
        <v>33</v>
      </c>
      <c r="AX468" s="13" t="s">
        <v>72</v>
      </c>
      <c r="AY468" s="210" t="s">
        <v>180</v>
      </c>
    </row>
    <row r="469" spans="2:51" s="15" customFormat="1" ht="11.25">
      <c r="B469" s="222"/>
      <c r="C469" s="223"/>
      <c r="D469" s="201" t="s">
        <v>192</v>
      </c>
      <c r="E469" s="224" t="s">
        <v>19</v>
      </c>
      <c r="F469" s="225" t="s">
        <v>1998</v>
      </c>
      <c r="G469" s="223"/>
      <c r="H469" s="224" t="s">
        <v>19</v>
      </c>
      <c r="I469" s="226"/>
      <c r="J469" s="223"/>
      <c r="K469" s="223"/>
      <c r="L469" s="227"/>
      <c r="M469" s="228"/>
      <c r="N469" s="229"/>
      <c r="O469" s="229"/>
      <c r="P469" s="229"/>
      <c r="Q469" s="229"/>
      <c r="R469" s="229"/>
      <c r="S469" s="229"/>
      <c r="T469" s="230"/>
      <c r="AT469" s="231" t="s">
        <v>192</v>
      </c>
      <c r="AU469" s="231" t="s">
        <v>81</v>
      </c>
      <c r="AV469" s="15" t="s">
        <v>79</v>
      </c>
      <c r="AW469" s="15" t="s">
        <v>33</v>
      </c>
      <c r="AX469" s="15" t="s">
        <v>72</v>
      </c>
      <c r="AY469" s="231" t="s">
        <v>180</v>
      </c>
    </row>
    <row r="470" spans="2:51" s="13" customFormat="1" ht="11.25">
      <c r="B470" s="199"/>
      <c r="C470" s="200"/>
      <c r="D470" s="201" t="s">
        <v>192</v>
      </c>
      <c r="E470" s="202" t="s">
        <v>19</v>
      </c>
      <c r="F470" s="203" t="s">
        <v>1967</v>
      </c>
      <c r="G470" s="200"/>
      <c r="H470" s="204">
        <v>35.712</v>
      </c>
      <c r="I470" s="205"/>
      <c r="J470" s="200"/>
      <c r="K470" s="200"/>
      <c r="L470" s="206"/>
      <c r="M470" s="207"/>
      <c r="N470" s="208"/>
      <c r="O470" s="208"/>
      <c r="P470" s="208"/>
      <c r="Q470" s="208"/>
      <c r="R470" s="208"/>
      <c r="S470" s="208"/>
      <c r="T470" s="209"/>
      <c r="AT470" s="210" t="s">
        <v>192</v>
      </c>
      <c r="AU470" s="210" t="s">
        <v>81</v>
      </c>
      <c r="AV470" s="13" t="s">
        <v>81</v>
      </c>
      <c r="AW470" s="13" t="s">
        <v>33</v>
      </c>
      <c r="AX470" s="13" t="s">
        <v>72</v>
      </c>
      <c r="AY470" s="210" t="s">
        <v>180</v>
      </c>
    </row>
    <row r="471" spans="2:51" s="15" customFormat="1" ht="11.25">
      <c r="B471" s="222"/>
      <c r="C471" s="223"/>
      <c r="D471" s="201" t="s">
        <v>192</v>
      </c>
      <c r="E471" s="224" t="s">
        <v>19</v>
      </c>
      <c r="F471" s="225" t="s">
        <v>1999</v>
      </c>
      <c r="G471" s="223"/>
      <c r="H471" s="224" t="s">
        <v>19</v>
      </c>
      <c r="I471" s="226"/>
      <c r="J471" s="223"/>
      <c r="K471" s="223"/>
      <c r="L471" s="227"/>
      <c r="M471" s="228"/>
      <c r="N471" s="229"/>
      <c r="O471" s="229"/>
      <c r="P471" s="229"/>
      <c r="Q471" s="229"/>
      <c r="R471" s="229"/>
      <c r="S471" s="229"/>
      <c r="T471" s="230"/>
      <c r="AT471" s="231" t="s">
        <v>192</v>
      </c>
      <c r="AU471" s="231" t="s">
        <v>81</v>
      </c>
      <c r="AV471" s="15" t="s">
        <v>79</v>
      </c>
      <c r="AW471" s="15" t="s">
        <v>33</v>
      </c>
      <c r="AX471" s="15" t="s">
        <v>72</v>
      </c>
      <c r="AY471" s="231" t="s">
        <v>180</v>
      </c>
    </row>
    <row r="472" spans="2:51" s="13" customFormat="1" ht="11.25">
      <c r="B472" s="199"/>
      <c r="C472" s="200"/>
      <c r="D472" s="201" t="s">
        <v>192</v>
      </c>
      <c r="E472" s="202" t="s">
        <v>19</v>
      </c>
      <c r="F472" s="203" t="s">
        <v>1969</v>
      </c>
      <c r="G472" s="200"/>
      <c r="H472" s="204">
        <v>110.944</v>
      </c>
      <c r="I472" s="205"/>
      <c r="J472" s="200"/>
      <c r="K472" s="200"/>
      <c r="L472" s="206"/>
      <c r="M472" s="207"/>
      <c r="N472" s="208"/>
      <c r="O472" s="208"/>
      <c r="P472" s="208"/>
      <c r="Q472" s="208"/>
      <c r="R472" s="208"/>
      <c r="S472" s="208"/>
      <c r="T472" s="209"/>
      <c r="AT472" s="210" t="s">
        <v>192</v>
      </c>
      <c r="AU472" s="210" t="s">
        <v>81</v>
      </c>
      <c r="AV472" s="13" t="s">
        <v>81</v>
      </c>
      <c r="AW472" s="13" t="s">
        <v>33</v>
      </c>
      <c r="AX472" s="13" t="s">
        <v>72</v>
      </c>
      <c r="AY472" s="210" t="s">
        <v>180</v>
      </c>
    </row>
    <row r="473" spans="2:51" s="13" customFormat="1" ht="11.25">
      <c r="B473" s="199"/>
      <c r="C473" s="200"/>
      <c r="D473" s="201" t="s">
        <v>192</v>
      </c>
      <c r="E473" s="202" t="s">
        <v>19</v>
      </c>
      <c r="F473" s="203" t="s">
        <v>1955</v>
      </c>
      <c r="G473" s="200"/>
      <c r="H473" s="204">
        <v>5.504</v>
      </c>
      <c r="I473" s="205"/>
      <c r="J473" s="200"/>
      <c r="K473" s="200"/>
      <c r="L473" s="206"/>
      <c r="M473" s="207"/>
      <c r="N473" s="208"/>
      <c r="O473" s="208"/>
      <c r="P473" s="208"/>
      <c r="Q473" s="208"/>
      <c r="R473" s="208"/>
      <c r="S473" s="208"/>
      <c r="T473" s="209"/>
      <c r="AT473" s="210" t="s">
        <v>192</v>
      </c>
      <c r="AU473" s="210" t="s">
        <v>81</v>
      </c>
      <c r="AV473" s="13" t="s">
        <v>81</v>
      </c>
      <c r="AW473" s="13" t="s">
        <v>33</v>
      </c>
      <c r="AX473" s="13" t="s">
        <v>72</v>
      </c>
      <c r="AY473" s="210" t="s">
        <v>180</v>
      </c>
    </row>
    <row r="474" spans="2:51" s="13" customFormat="1" ht="11.25">
      <c r="B474" s="199"/>
      <c r="C474" s="200"/>
      <c r="D474" s="201" t="s">
        <v>192</v>
      </c>
      <c r="E474" s="202" t="s">
        <v>19</v>
      </c>
      <c r="F474" s="203" t="s">
        <v>1970</v>
      </c>
      <c r="G474" s="200"/>
      <c r="H474" s="204">
        <v>-6.8</v>
      </c>
      <c r="I474" s="205"/>
      <c r="J474" s="200"/>
      <c r="K474" s="200"/>
      <c r="L474" s="206"/>
      <c r="M474" s="207"/>
      <c r="N474" s="208"/>
      <c r="O474" s="208"/>
      <c r="P474" s="208"/>
      <c r="Q474" s="208"/>
      <c r="R474" s="208"/>
      <c r="S474" s="208"/>
      <c r="T474" s="209"/>
      <c r="AT474" s="210" t="s">
        <v>192</v>
      </c>
      <c r="AU474" s="210" t="s">
        <v>81</v>
      </c>
      <c r="AV474" s="13" t="s">
        <v>81</v>
      </c>
      <c r="AW474" s="13" t="s">
        <v>33</v>
      </c>
      <c r="AX474" s="13" t="s">
        <v>72</v>
      </c>
      <c r="AY474" s="210" t="s">
        <v>180</v>
      </c>
    </row>
    <row r="475" spans="2:51" s="15" customFormat="1" ht="11.25">
      <c r="B475" s="222"/>
      <c r="C475" s="223"/>
      <c r="D475" s="201" t="s">
        <v>192</v>
      </c>
      <c r="E475" s="224" t="s">
        <v>19</v>
      </c>
      <c r="F475" s="225" t="s">
        <v>2000</v>
      </c>
      <c r="G475" s="223"/>
      <c r="H475" s="224" t="s">
        <v>19</v>
      </c>
      <c r="I475" s="226"/>
      <c r="J475" s="223"/>
      <c r="K475" s="223"/>
      <c r="L475" s="227"/>
      <c r="M475" s="228"/>
      <c r="N475" s="229"/>
      <c r="O475" s="229"/>
      <c r="P475" s="229"/>
      <c r="Q475" s="229"/>
      <c r="R475" s="229"/>
      <c r="S475" s="229"/>
      <c r="T475" s="230"/>
      <c r="AT475" s="231" t="s">
        <v>192</v>
      </c>
      <c r="AU475" s="231" t="s">
        <v>81</v>
      </c>
      <c r="AV475" s="15" t="s">
        <v>79</v>
      </c>
      <c r="AW475" s="15" t="s">
        <v>33</v>
      </c>
      <c r="AX475" s="15" t="s">
        <v>72</v>
      </c>
      <c r="AY475" s="231" t="s">
        <v>180</v>
      </c>
    </row>
    <row r="476" spans="2:51" s="13" customFormat="1" ht="11.25">
      <c r="B476" s="199"/>
      <c r="C476" s="200"/>
      <c r="D476" s="201" t="s">
        <v>192</v>
      </c>
      <c r="E476" s="202" t="s">
        <v>19</v>
      </c>
      <c r="F476" s="203" t="s">
        <v>1972</v>
      </c>
      <c r="G476" s="200"/>
      <c r="H476" s="204">
        <v>108.928</v>
      </c>
      <c r="I476" s="205"/>
      <c r="J476" s="200"/>
      <c r="K476" s="200"/>
      <c r="L476" s="206"/>
      <c r="M476" s="207"/>
      <c r="N476" s="208"/>
      <c r="O476" s="208"/>
      <c r="P476" s="208"/>
      <c r="Q476" s="208"/>
      <c r="R476" s="208"/>
      <c r="S476" s="208"/>
      <c r="T476" s="209"/>
      <c r="AT476" s="210" t="s">
        <v>192</v>
      </c>
      <c r="AU476" s="210" t="s">
        <v>81</v>
      </c>
      <c r="AV476" s="13" t="s">
        <v>81</v>
      </c>
      <c r="AW476" s="13" t="s">
        <v>33</v>
      </c>
      <c r="AX476" s="13" t="s">
        <v>72</v>
      </c>
      <c r="AY476" s="210" t="s">
        <v>180</v>
      </c>
    </row>
    <row r="477" spans="2:51" s="13" customFormat="1" ht="11.25">
      <c r="B477" s="199"/>
      <c r="C477" s="200"/>
      <c r="D477" s="201" t="s">
        <v>192</v>
      </c>
      <c r="E477" s="202" t="s">
        <v>19</v>
      </c>
      <c r="F477" s="203" t="s">
        <v>1955</v>
      </c>
      <c r="G477" s="200"/>
      <c r="H477" s="204">
        <v>5.504</v>
      </c>
      <c r="I477" s="205"/>
      <c r="J477" s="200"/>
      <c r="K477" s="200"/>
      <c r="L477" s="206"/>
      <c r="M477" s="207"/>
      <c r="N477" s="208"/>
      <c r="O477" s="208"/>
      <c r="P477" s="208"/>
      <c r="Q477" s="208"/>
      <c r="R477" s="208"/>
      <c r="S477" s="208"/>
      <c r="T477" s="209"/>
      <c r="AT477" s="210" t="s">
        <v>192</v>
      </c>
      <c r="AU477" s="210" t="s">
        <v>81</v>
      </c>
      <c r="AV477" s="13" t="s">
        <v>81</v>
      </c>
      <c r="AW477" s="13" t="s">
        <v>33</v>
      </c>
      <c r="AX477" s="13" t="s">
        <v>72</v>
      </c>
      <c r="AY477" s="210" t="s">
        <v>180</v>
      </c>
    </row>
    <row r="478" spans="2:51" s="13" customFormat="1" ht="11.25">
      <c r="B478" s="199"/>
      <c r="C478" s="200"/>
      <c r="D478" s="201" t="s">
        <v>192</v>
      </c>
      <c r="E478" s="202" t="s">
        <v>19</v>
      </c>
      <c r="F478" s="203" t="s">
        <v>1948</v>
      </c>
      <c r="G478" s="200"/>
      <c r="H478" s="204">
        <v>-1.4</v>
      </c>
      <c r="I478" s="205"/>
      <c r="J478" s="200"/>
      <c r="K478" s="200"/>
      <c r="L478" s="206"/>
      <c r="M478" s="207"/>
      <c r="N478" s="208"/>
      <c r="O478" s="208"/>
      <c r="P478" s="208"/>
      <c r="Q478" s="208"/>
      <c r="R478" s="208"/>
      <c r="S478" s="208"/>
      <c r="T478" s="209"/>
      <c r="AT478" s="210" t="s">
        <v>192</v>
      </c>
      <c r="AU478" s="210" t="s">
        <v>81</v>
      </c>
      <c r="AV478" s="13" t="s">
        <v>81</v>
      </c>
      <c r="AW478" s="13" t="s">
        <v>33</v>
      </c>
      <c r="AX478" s="13" t="s">
        <v>72</v>
      </c>
      <c r="AY478" s="210" t="s">
        <v>180</v>
      </c>
    </row>
    <row r="479" spans="2:51" s="13" customFormat="1" ht="11.25">
      <c r="B479" s="199"/>
      <c r="C479" s="200"/>
      <c r="D479" s="201" t="s">
        <v>192</v>
      </c>
      <c r="E479" s="202" t="s">
        <v>19</v>
      </c>
      <c r="F479" s="203" t="s">
        <v>1970</v>
      </c>
      <c r="G479" s="200"/>
      <c r="H479" s="204">
        <v>-6.8</v>
      </c>
      <c r="I479" s="205"/>
      <c r="J479" s="200"/>
      <c r="K479" s="200"/>
      <c r="L479" s="206"/>
      <c r="M479" s="207"/>
      <c r="N479" s="208"/>
      <c r="O479" s="208"/>
      <c r="P479" s="208"/>
      <c r="Q479" s="208"/>
      <c r="R479" s="208"/>
      <c r="S479" s="208"/>
      <c r="T479" s="209"/>
      <c r="AT479" s="210" t="s">
        <v>192</v>
      </c>
      <c r="AU479" s="210" t="s">
        <v>81</v>
      </c>
      <c r="AV479" s="13" t="s">
        <v>81</v>
      </c>
      <c r="AW479" s="13" t="s">
        <v>33</v>
      </c>
      <c r="AX479" s="13" t="s">
        <v>72</v>
      </c>
      <c r="AY479" s="210" t="s">
        <v>180</v>
      </c>
    </row>
    <row r="480" spans="2:51" s="15" customFormat="1" ht="11.25">
      <c r="B480" s="222"/>
      <c r="C480" s="223"/>
      <c r="D480" s="201" t="s">
        <v>192</v>
      </c>
      <c r="E480" s="224" t="s">
        <v>19</v>
      </c>
      <c r="F480" s="225" t="s">
        <v>2001</v>
      </c>
      <c r="G480" s="223"/>
      <c r="H480" s="224" t="s">
        <v>19</v>
      </c>
      <c r="I480" s="226"/>
      <c r="J480" s="223"/>
      <c r="K480" s="223"/>
      <c r="L480" s="227"/>
      <c r="M480" s="228"/>
      <c r="N480" s="229"/>
      <c r="O480" s="229"/>
      <c r="P480" s="229"/>
      <c r="Q480" s="229"/>
      <c r="R480" s="229"/>
      <c r="S480" s="229"/>
      <c r="T480" s="230"/>
      <c r="AT480" s="231" t="s">
        <v>192</v>
      </c>
      <c r="AU480" s="231" t="s">
        <v>81</v>
      </c>
      <c r="AV480" s="15" t="s">
        <v>79</v>
      </c>
      <c r="AW480" s="15" t="s">
        <v>33</v>
      </c>
      <c r="AX480" s="15" t="s">
        <v>72</v>
      </c>
      <c r="AY480" s="231" t="s">
        <v>180</v>
      </c>
    </row>
    <row r="481" spans="2:51" s="13" customFormat="1" ht="11.25">
      <c r="B481" s="199"/>
      <c r="C481" s="200"/>
      <c r="D481" s="201" t="s">
        <v>192</v>
      </c>
      <c r="E481" s="202" t="s">
        <v>19</v>
      </c>
      <c r="F481" s="203" t="s">
        <v>2002</v>
      </c>
      <c r="G481" s="200"/>
      <c r="H481" s="204">
        <v>109.472</v>
      </c>
      <c r="I481" s="205"/>
      <c r="J481" s="200"/>
      <c r="K481" s="200"/>
      <c r="L481" s="206"/>
      <c r="M481" s="207"/>
      <c r="N481" s="208"/>
      <c r="O481" s="208"/>
      <c r="P481" s="208"/>
      <c r="Q481" s="208"/>
      <c r="R481" s="208"/>
      <c r="S481" s="208"/>
      <c r="T481" s="209"/>
      <c r="AT481" s="210" t="s">
        <v>192</v>
      </c>
      <c r="AU481" s="210" t="s">
        <v>81</v>
      </c>
      <c r="AV481" s="13" t="s">
        <v>81</v>
      </c>
      <c r="AW481" s="13" t="s">
        <v>33</v>
      </c>
      <c r="AX481" s="13" t="s">
        <v>72</v>
      </c>
      <c r="AY481" s="210" t="s">
        <v>180</v>
      </c>
    </row>
    <row r="482" spans="2:51" s="13" customFormat="1" ht="11.25">
      <c r="B482" s="199"/>
      <c r="C482" s="200"/>
      <c r="D482" s="201" t="s">
        <v>192</v>
      </c>
      <c r="E482" s="202" t="s">
        <v>19</v>
      </c>
      <c r="F482" s="203" t="s">
        <v>1955</v>
      </c>
      <c r="G482" s="200"/>
      <c r="H482" s="204">
        <v>5.504</v>
      </c>
      <c r="I482" s="205"/>
      <c r="J482" s="200"/>
      <c r="K482" s="200"/>
      <c r="L482" s="206"/>
      <c r="M482" s="207"/>
      <c r="N482" s="208"/>
      <c r="O482" s="208"/>
      <c r="P482" s="208"/>
      <c r="Q482" s="208"/>
      <c r="R482" s="208"/>
      <c r="S482" s="208"/>
      <c r="T482" s="209"/>
      <c r="AT482" s="210" t="s">
        <v>192</v>
      </c>
      <c r="AU482" s="210" t="s">
        <v>81</v>
      </c>
      <c r="AV482" s="13" t="s">
        <v>81</v>
      </c>
      <c r="AW482" s="13" t="s">
        <v>33</v>
      </c>
      <c r="AX482" s="13" t="s">
        <v>72</v>
      </c>
      <c r="AY482" s="210" t="s">
        <v>180</v>
      </c>
    </row>
    <row r="483" spans="2:51" s="13" customFormat="1" ht="11.25">
      <c r="B483" s="199"/>
      <c r="C483" s="200"/>
      <c r="D483" s="201" t="s">
        <v>192</v>
      </c>
      <c r="E483" s="202" t="s">
        <v>19</v>
      </c>
      <c r="F483" s="203" t="s">
        <v>1970</v>
      </c>
      <c r="G483" s="200"/>
      <c r="H483" s="204">
        <v>-6.8</v>
      </c>
      <c r="I483" s="205"/>
      <c r="J483" s="200"/>
      <c r="K483" s="200"/>
      <c r="L483" s="206"/>
      <c r="M483" s="207"/>
      <c r="N483" s="208"/>
      <c r="O483" s="208"/>
      <c r="P483" s="208"/>
      <c r="Q483" s="208"/>
      <c r="R483" s="208"/>
      <c r="S483" s="208"/>
      <c r="T483" s="209"/>
      <c r="AT483" s="210" t="s">
        <v>192</v>
      </c>
      <c r="AU483" s="210" t="s">
        <v>81</v>
      </c>
      <c r="AV483" s="13" t="s">
        <v>81</v>
      </c>
      <c r="AW483" s="13" t="s">
        <v>33</v>
      </c>
      <c r="AX483" s="13" t="s">
        <v>72</v>
      </c>
      <c r="AY483" s="210" t="s">
        <v>180</v>
      </c>
    </row>
    <row r="484" spans="2:51" s="15" customFormat="1" ht="11.25">
      <c r="B484" s="222"/>
      <c r="C484" s="223"/>
      <c r="D484" s="201" t="s">
        <v>192</v>
      </c>
      <c r="E484" s="224" t="s">
        <v>19</v>
      </c>
      <c r="F484" s="225" t="s">
        <v>2003</v>
      </c>
      <c r="G484" s="223"/>
      <c r="H484" s="224" t="s">
        <v>19</v>
      </c>
      <c r="I484" s="226"/>
      <c r="J484" s="223"/>
      <c r="K484" s="223"/>
      <c r="L484" s="227"/>
      <c r="M484" s="228"/>
      <c r="N484" s="229"/>
      <c r="O484" s="229"/>
      <c r="P484" s="229"/>
      <c r="Q484" s="229"/>
      <c r="R484" s="229"/>
      <c r="S484" s="229"/>
      <c r="T484" s="230"/>
      <c r="AT484" s="231" t="s">
        <v>192</v>
      </c>
      <c r="AU484" s="231" t="s">
        <v>81</v>
      </c>
      <c r="AV484" s="15" t="s">
        <v>79</v>
      </c>
      <c r="AW484" s="15" t="s">
        <v>33</v>
      </c>
      <c r="AX484" s="15" t="s">
        <v>72</v>
      </c>
      <c r="AY484" s="231" t="s">
        <v>180</v>
      </c>
    </row>
    <row r="485" spans="2:51" s="13" customFormat="1" ht="11.25">
      <c r="B485" s="199"/>
      <c r="C485" s="200"/>
      <c r="D485" s="201" t="s">
        <v>192</v>
      </c>
      <c r="E485" s="202" t="s">
        <v>19</v>
      </c>
      <c r="F485" s="203" t="s">
        <v>2004</v>
      </c>
      <c r="G485" s="200"/>
      <c r="H485" s="204">
        <v>118.08</v>
      </c>
      <c r="I485" s="205"/>
      <c r="J485" s="200"/>
      <c r="K485" s="200"/>
      <c r="L485" s="206"/>
      <c r="M485" s="207"/>
      <c r="N485" s="208"/>
      <c r="O485" s="208"/>
      <c r="P485" s="208"/>
      <c r="Q485" s="208"/>
      <c r="R485" s="208"/>
      <c r="S485" s="208"/>
      <c r="T485" s="209"/>
      <c r="AT485" s="210" t="s">
        <v>192</v>
      </c>
      <c r="AU485" s="210" t="s">
        <v>81</v>
      </c>
      <c r="AV485" s="13" t="s">
        <v>81</v>
      </c>
      <c r="AW485" s="13" t="s">
        <v>33</v>
      </c>
      <c r="AX485" s="13" t="s">
        <v>72</v>
      </c>
      <c r="AY485" s="210" t="s">
        <v>180</v>
      </c>
    </row>
    <row r="486" spans="2:51" s="13" customFormat="1" ht="11.25">
      <c r="B486" s="199"/>
      <c r="C486" s="200"/>
      <c r="D486" s="201" t="s">
        <v>192</v>
      </c>
      <c r="E486" s="202" t="s">
        <v>19</v>
      </c>
      <c r="F486" s="203" t="s">
        <v>1955</v>
      </c>
      <c r="G486" s="200"/>
      <c r="H486" s="204">
        <v>5.504</v>
      </c>
      <c r="I486" s="205"/>
      <c r="J486" s="200"/>
      <c r="K486" s="200"/>
      <c r="L486" s="206"/>
      <c r="M486" s="207"/>
      <c r="N486" s="208"/>
      <c r="O486" s="208"/>
      <c r="P486" s="208"/>
      <c r="Q486" s="208"/>
      <c r="R486" s="208"/>
      <c r="S486" s="208"/>
      <c r="T486" s="209"/>
      <c r="AT486" s="210" t="s">
        <v>192</v>
      </c>
      <c r="AU486" s="210" t="s">
        <v>81</v>
      </c>
      <c r="AV486" s="13" t="s">
        <v>81</v>
      </c>
      <c r="AW486" s="13" t="s">
        <v>33</v>
      </c>
      <c r="AX486" s="13" t="s">
        <v>72</v>
      </c>
      <c r="AY486" s="210" t="s">
        <v>180</v>
      </c>
    </row>
    <row r="487" spans="2:51" s="13" customFormat="1" ht="11.25">
      <c r="B487" s="199"/>
      <c r="C487" s="200"/>
      <c r="D487" s="201" t="s">
        <v>192</v>
      </c>
      <c r="E487" s="202" t="s">
        <v>19</v>
      </c>
      <c r="F487" s="203" t="s">
        <v>1948</v>
      </c>
      <c r="G487" s="200"/>
      <c r="H487" s="204">
        <v>-1.4</v>
      </c>
      <c r="I487" s="205"/>
      <c r="J487" s="200"/>
      <c r="K487" s="200"/>
      <c r="L487" s="206"/>
      <c r="M487" s="207"/>
      <c r="N487" s="208"/>
      <c r="O487" s="208"/>
      <c r="P487" s="208"/>
      <c r="Q487" s="208"/>
      <c r="R487" s="208"/>
      <c r="S487" s="208"/>
      <c r="T487" s="209"/>
      <c r="AT487" s="210" t="s">
        <v>192</v>
      </c>
      <c r="AU487" s="210" t="s">
        <v>81</v>
      </c>
      <c r="AV487" s="13" t="s">
        <v>81</v>
      </c>
      <c r="AW487" s="13" t="s">
        <v>33</v>
      </c>
      <c r="AX487" s="13" t="s">
        <v>72</v>
      </c>
      <c r="AY487" s="210" t="s">
        <v>180</v>
      </c>
    </row>
    <row r="488" spans="2:51" s="13" customFormat="1" ht="11.25">
      <c r="B488" s="199"/>
      <c r="C488" s="200"/>
      <c r="D488" s="201" t="s">
        <v>192</v>
      </c>
      <c r="E488" s="202" t="s">
        <v>19</v>
      </c>
      <c r="F488" s="203" t="s">
        <v>1970</v>
      </c>
      <c r="G488" s="200"/>
      <c r="H488" s="204">
        <v>-6.8</v>
      </c>
      <c r="I488" s="205"/>
      <c r="J488" s="200"/>
      <c r="K488" s="200"/>
      <c r="L488" s="206"/>
      <c r="M488" s="207"/>
      <c r="N488" s="208"/>
      <c r="O488" s="208"/>
      <c r="P488" s="208"/>
      <c r="Q488" s="208"/>
      <c r="R488" s="208"/>
      <c r="S488" s="208"/>
      <c r="T488" s="209"/>
      <c r="AT488" s="210" t="s">
        <v>192</v>
      </c>
      <c r="AU488" s="210" t="s">
        <v>81</v>
      </c>
      <c r="AV488" s="13" t="s">
        <v>81</v>
      </c>
      <c r="AW488" s="13" t="s">
        <v>33</v>
      </c>
      <c r="AX488" s="13" t="s">
        <v>72</v>
      </c>
      <c r="AY488" s="210" t="s">
        <v>180</v>
      </c>
    </row>
    <row r="489" spans="2:51" s="15" customFormat="1" ht="11.25">
      <c r="B489" s="222"/>
      <c r="C489" s="223"/>
      <c r="D489" s="201" t="s">
        <v>192</v>
      </c>
      <c r="E489" s="224" t="s">
        <v>19</v>
      </c>
      <c r="F489" s="225" t="s">
        <v>2005</v>
      </c>
      <c r="G489" s="223"/>
      <c r="H489" s="224" t="s">
        <v>19</v>
      </c>
      <c r="I489" s="226"/>
      <c r="J489" s="223"/>
      <c r="K489" s="223"/>
      <c r="L489" s="227"/>
      <c r="M489" s="228"/>
      <c r="N489" s="229"/>
      <c r="O489" s="229"/>
      <c r="P489" s="229"/>
      <c r="Q489" s="229"/>
      <c r="R489" s="229"/>
      <c r="S489" s="229"/>
      <c r="T489" s="230"/>
      <c r="AT489" s="231" t="s">
        <v>192</v>
      </c>
      <c r="AU489" s="231" t="s">
        <v>81</v>
      </c>
      <c r="AV489" s="15" t="s">
        <v>79</v>
      </c>
      <c r="AW489" s="15" t="s">
        <v>33</v>
      </c>
      <c r="AX489" s="15" t="s">
        <v>72</v>
      </c>
      <c r="AY489" s="231" t="s">
        <v>180</v>
      </c>
    </row>
    <row r="490" spans="2:51" s="13" customFormat="1" ht="11.25">
      <c r="B490" s="199"/>
      <c r="C490" s="200"/>
      <c r="D490" s="201" t="s">
        <v>192</v>
      </c>
      <c r="E490" s="202" t="s">
        <v>19</v>
      </c>
      <c r="F490" s="203" t="s">
        <v>2006</v>
      </c>
      <c r="G490" s="200"/>
      <c r="H490" s="204">
        <v>50.964</v>
      </c>
      <c r="I490" s="205"/>
      <c r="J490" s="200"/>
      <c r="K490" s="200"/>
      <c r="L490" s="206"/>
      <c r="M490" s="207"/>
      <c r="N490" s="208"/>
      <c r="O490" s="208"/>
      <c r="P490" s="208"/>
      <c r="Q490" s="208"/>
      <c r="R490" s="208"/>
      <c r="S490" s="208"/>
      <c r="T490" s="209"/>
      <c r="AT490" s="210" t="s">
        <v>192</v>
      </c>
      <c r="AU490" s="210" t="s">
        <v>81</v>
      </c>
      <c r="AV490" s="13" t="s">
        <v>81</v>
      </c>
      <c r="AW490" s="13" t="s">
        <v>33</v>
      </c>
      <c r="AX490" s="13" t="s">
        <v>72</v>
      </c>
      <c r="AY490" s="210" t="s">
        <v>180</v>
      </c>
    </row>
    <row r="491" spans="2:51" s="13" customFormat="1" ht="11.25">
      <c r="B491" s="199"/>
      <c r="C491" s="200"/>
      <c r="D491" s="201" t="s">
        <v>192</v>
      </c>
      <c r="E491" s="202" t="s">
        <v>19</v>
      </c>
      <c r="F491" s="203" t="s">
        <v>1970</v>
      </c>
      <c r="G491" s="200"/>
      <c r="H491" s="204">
        <v>-6.8</v>
      </c>
      <c r="I491" s="205"/>
      <c r="J491" s="200"/>
      <c r="K491" s="200"/>
      <c r="L491" s="206"/>
      <c r="M491" s="207"/>
      <c r="N491" s="208"/>
      <c r="O491" s="208"/>
      <c r="P491" s="208"/>
      <c r="Q491" s="208"/>
      <c r="R491" s="208"/>
      <c r="S491" s="208"/>
      <c r="T491" s="209"/>
      <c r="AT491" s="210" t="s">
        <v>192</v>
      </c>
      <c r="AU491" s="210" t="s">
        <v>81</v>
      </c>
      <c r="AV491" s="13" t="s">
        <v>81</v>
      </c>
      <c r="AW491" s="13" t="s">
        <v>33</v>
      </c>
      <c r="AX491" s="13" t="s">
        <v>72</v>
      </c>
      <c r="AY491" s="210" t="s">
        <v>180</v>
      </c>
    </row>
    <row r="492" spans="2:51" s="13" customFormat="1" ht="11.25">
      <c r="B492" s="199"/>
      <c r="C492" s="200"/>
      <c r="D492" s="201" t="s">
        <v>192</v>
      </c>
      <c r="E492" s="202" t="s">
        <v>19</v>
      </c>
      <c r="F492" s="203" t="s">
        <v>2007</v>
      </c>
      <c r="G492" s="200"/>
      <c r="H492" s="204">
        <v>138.152</v>
      </c>
      <c r="I492" s="205"/>
      <c r="J492" s="200"/>
      <c r="K492" s="200"/>
      <c r="L492" s="206"/>
      <c r="M492" s="207"/>
      <c r="N492" s="208"/>
      <c r="O492" s="208"/>
      <c r="P492" s="208"/>
      <c r="Q492" s="208"/>
      <c r="R492" s="208"/>
      <c r="S492" s="208"/>
      <c r="T492" s="209"/>
      <c r="AT492" s="210" t="s">
        <v>192</v>
      </c>
      <c r="AU492" s="210" t="s">
        <v>81</v>
      </c>
      <c r="AV492" s="13" t="s">
        <v>81</v>
      </c>
      <c r="AW492" s="13" t="s">
        <v>33</v>
      </c>
      <c r="AX492" s="13" t="s">
        <v>72</v>
      </c>
      <c r="AY492" s="210" t="s">
        <v>180</v>
      </c>
    </row>
    <row r="493" spans="2:51" s="13" customFormat="1" ht="11.25">
      <c r="B493" s="199"/>
      <c r="C493" s="200"/>
      <c r="D493" s="201" t="s">
        <v>192</v>
      </c>
      <c r="E493" s="202" t="s">
        <v>19</v>
      </c>
      <c r="F493" s="203" t="s">
        <v>1979</v>
      </c>
      <c r="G493" s="200"/>
      <c r="H493" s="204">
        <v>4.816</v>
      </c>
      <c r="I493" s="205"/>
      <c r="J493" s="200"/>
      <c r="K493" s="200"/>
      <c r="L493" s="206"/>
      <c r="M493" s="207"/>
      <c r="N493" s="208"/>
      <c r="O493" s="208"/>
      <c r="P493" s="208"/>
      <c r="Q493" s="208"/>
      <c r="R493" s="208"/>
      <c r="S493" s="208"/>
      <c r="T493" s="209"/>
      <c r="AT493" s="210" t="s">
        <v>192</v>
      </c>
      <c r="AU493" s="210" t="s">
        <v>81</v>
      </c>
      <c r="AV493" s="13" t="s">
        <v>81</v>
      </c>
      <c r="AW493" s="13" t="s">
        <v>33</v>
      </c>
      <c r="AX493" s="13" t="s">
        <v>72</v>
      </c>
      <c r="AY493" s="210" t="s">
        <v>180</v>
      </c>
    </row>
    <row r="494" spans="2:51" s="13" customFormat="1" ht="11.25">
      <c r="B494" s="199"/>
      <c r="C494" s="200"/>
      <c r="D494" s="201" t="s">
        <v>192</v>
      </c>
      <c r="E494" s="202" t="s">
        <v>19</v>
      </c>
      <c r="F494" s="203" t="s">
        <v>1980</v>
      </c>
      <c r="G494" s="200"/>
      <c r="H494" s="204">
        <v>-1.32</v>
      </c>
      <c r="I494" s="205"/>
      <c r="J494" s="200"/>
      <c r="K494" s="200"/>
      <c r="L494" s="206"/>
      <c r="M494" s="207"/>
      <c r="N494" s="208"/>
      <c r="O494" s="208"/>
      <c r="P494" s="208"/>
      <c r="Q494" s="208"/>
      <c r="R494" s="208"/>
      <c r="S494" s="208"/>
      <c r="T494" s="209"/>
      <c r="AT494" s="210" t="s">
        <v>192</v>
      </c>
      <c r="AU494" s="210" t="s">
        <v>81</v>
      </c>
      <c r="AV494" s="13" t="s">
        <v>81</v>
      </c>
      <c r="AW494" s="13" t="s">
        <v>33</v>
      </c>
      <c r="AX494" s="13" t="s">
        <v>72</v>
      </c>
      <c r="AY494" s="210" t="s">
        <v>180</v>
      </c>
    </row>
    <row r="495" spans="2:51" s="13" customFormat="1" ht="11.25">
      <c r="B495" s="199"/>
      <c r="C495" s="200"/>
      <c r="D495" s="201" t="s">
        <v>192</v>
      </c>
      <c r="E495" s="202" t="s">
        <v>19</v>
      </c>
      <c r="F495" s="203" t="s">
        <v>2008</v>
      </c>
      <c r="G495" s="200"/>
      <c r="H495" s="204">
        <v>-4.8</v>
      </c>
      <c r="I495" s="205"/>
      <c r="J495" s="200"/>
      <c r="K495" s="200"/>
      <c r="L495" s="206"/>
      <c r="M495" s="207"/>
      <c r="N495" s="208"/>
      <c r="O495" s="208"/>
      <c r="P495" s="208"/>
      <c r="Q495" s="208"/>
      <c r="R495" s="208"/>
      <c r="S495" s="208"/>
      <c r="T495" s="209"/>
      <c r="AT495" s="210" t="s">
        <v>192</v>
      </c>
      <c r="AU495" s="210" t="s">
        <v>81</v>
      </c>
      <c r="AV495" s="13" t="s">
        <v>81</v>
      </c>
      <c r="AW495" s="13" t="s">
        <v>33</v>
      </c>
      <c r="AX495" s="13" t="s">
        <v>72</v>
      </c>
      <c r="AY495" s="210" t="s">
        <v>180</v>
      </c>
    </row>
    <row r="496" spans="2:51" s="13" customFormat="1" ht="11.25">
      <c r="B496" s="199"/>
      <c r="C496" s="200"/>
      <c r="D496" s="201" t="s">
        <v>192</v>
      </c>
      <c r="E496" s="202" t="s">
        <v>19</v>
      </c>
      <c r="F496" s="203" t="s">
        <v>2009</v>
      </c>
      <c r="G496" s="200"/>
      <c r="H496" s="204">
        <v>-0.9</v>
      </c>
      <c r="I496" s="205"/>
      <c r="J496" s="200"/>
      <c r="K496" s="200"/>
      <c r="L496" s="206"/>
      <c r="M496" s="207"/>
      <c r="N496" s="208"/>
      <c r="O496" s="208"/>
      <c r="P496" s="208"/>
      <c r="Q496" s="208"/>
      <c r="R496" s="208"/>
      <c r="S496" s="208"/>
      <c r="T496" s="209"/>
      <c r="AT496" s="210" t="s">
        <v>192</v>
      </c>
      <c r="AU496" s="210" t="s">
        <v>81</v>
      </c>
      <c r="AV496" s="13" t="s">
        <v>81</v>
      </c>
      <c r="AW496" s="13" t="s">
        <v>33</v>
      </c>
      <c r="AX496" s="13" t="s">
        <v>72</v>
      </c>
      <c r="AY496" s="210" t="s">
        <v>180</v>
      </c>
    </row>
    <row r="497" spans="2:51" s="15" customFormat="1" ht="11.25">
      <c r="B497" s="222"/>
      <c r="C497" s="223"/>
      <c r="D497" s="201" t="s">
        <v>192</v>
      </c>
      <c r="E497" s="224" t="s">
        <v>19</v>
      </c>
      <c r="F497" s="225" t="s">
        <v>2010</v>
      </c>
      <c r="G497" s="223"/>
      <c r="H497" s="224" t="s">
        <v>19</v>
      </c>
      <c r="I497" s="226"/>
      <c r="J497" s="223"/>
      <c r="K497" s="223"/>
      <c r="L497" s="227"/>
      <c r="M497" s="228"/>
      <c r="N497" s="229"/>
      <c r="O497" s="229"/>
      <c r="P497" s="229"/>
      <c r="Q497" s="229"/>
      <c r="R497" s="229"/>
      <c r="S497" s="229"/>
      <c r="T497" s="230"/>
      <c r="AT497" s="231" t="s">
        <v>192</v>
      </c>
      <c r="AU497" s="231" t="s">
        <v>81</v>
      </c>
      <c r="AV497" s="15" t="s">
        <v>79</v>
      </c>
      <c r="AW497" s="15" t="s">
        <v>33</v>
      </c>
      <c r="AX497" s="15" t="s">
        <v>72</v>
      </c>
      <c r="AY497" s="231" t="s">
        <v>180</v>
      </c>
    </row>
    <row r="498" spans="2:51" s="13" customFormat="1" ht="11.25">
      <c r="B498" s="199"/>
      <c r="C498" s="200"/>
      <c r="D498" s="201" t="s">
        <v>192</v>
      </c>
      <c r="E498" s="202" t="s">
        <v>19</v>
      </c>
      <c r="F498" s="203" t="s">
        <v>2011</v>
      </c>
      <c r="G498" s="200"/>
      <c r="H498" s="204">
        <v>115.537</v>
      </c>
      <c r="I498" s="205"/>
      <c r="J498" s="200"/>
      <c r="K498" s="200"/>
      <c r="L498" s="206"/>
      <c r="M498" s="207"/>
      <c r="N498" s="208"/>
      <c r="O498" s="208"/>
      <c r="P498" s="208"/>
      <c r="Q498" s="208"/>
      <c r="R498" s="208"/>
      <c r="S498" s="208"/>
      <c r="T498" s="209"/>
      <c r="AT498" s="210" t="s">
        <v>192</v>
      </c>
      <c r="AU498" s="210" t="s">
        <v>81</v>
      </c>
      <c r="AV498" s="13" t="s">
        <v>81</v>
      </c>
      <c r="AW498" s="13" t="s">
        <v>33</v>
      </c>
      <c r="AX498" s="13" t="s">
        <v>72</v>
      </c>
      <c r="AY498" s="210" t="s">
        <v>180</v>
      </c>
    </row>
    <row r="499" spans="2:51" s="13" customFormat="1" ht="11.25">
      <c r="B499" s="199"/>
      <c r="C499" s="200"/>
      <c r="D499" s="201" t="s">
        <v>192</v>
      </c>
      <c r="E499" s="202" t="s">
        <v>19</v>
      </c>
      <c r="F499" s="203" t="s">
        <v>2012</v>
      </c>
      <c r="G499" s="200"/>
      <c r="H499" s="204">
        <v>15.996</v>
      </c>
      <c r="I499" s="205"/>
      <c r="J499" s="200"/>
      <c r="K499" s="200"/>
      <c r="L499" s="206"/>
      <c r="M499" s="207"/>
      <c r="N499" s="208"/>
      <c r="O499" s="208"/>
      <c r="P499" s="208"/>
      <c r="Q499" s="208"/>
      <c r="R499" s="208"/>
      <c r="S499" s="208"/>
      <c r="T499" s="209"/>
      <c r="AT499" s="210" t="s">
        <v>192</v>
      </c>
      <c r="AU499" s="210" t="s">
        <v>81</v>
      </c>
      <c r="AV499" s="13" t="s">
        <v>81</v>
      </c>
      <c r="AW499" s="13" t="s">
        <v>33</v>
      </c>
      <c r="AX499" s="13" t="s">
        <v>72</v>
      </c>
      <c r="AY499" s="210" t="s">
        <v>180</v>
      </c>
    </row>
    <row r="500" spans="2:51" s="13" customFormat="1" ht="11.25">
      <c r="B500" s="199"/>
      <c r="C500" s="200"/>
      <c r="D500" s="201" t="s">
        <v>192</v>
      </c>
      <c r="E500" s="202" t="s">
        <v>19</v>
      </c>
      <c r="F500" s="203" t="s">
        <v>1970</v>
      </c>
      <c r="G500" s="200"/>
      <c r="H500" s="204">
        <v>-6.8</v>
      </c>
      <c r="I500" s="205"/>
      <c r="J500" s="200"/>
      <c r="K500" s="200"/>
      <c r="L500" s="206"/>
      <c r="M500" s="207"/>
      <c r="N500" s="208"/>
      <c r="O500" s="208"/>
      <c r="P500" s="208"/>
      <c r="Q500" s="208"/>
      <c r="R500" s="208"/>
      <c r="S500" s="208"/>
      <c r="T500" s="209"/>
      <c r="AT500" s="210" t="s">
        <v>192</v>
      </c>
      <c r="AU500" s="210" t="s">
        <v>81</v>
      </c>
      <c r="AV500" s="13" t="s">
        <v>81</v>
      </c>
      <c r="AW500" s="13" t="s">
        <v>33</v>
      </c>
      <c r="AX500" s="13" t="s">
        <v>72</v>
      </c>
      <c r="AY500" s="210" t="s">
        <v>180</v>
      </c>
    </row>
    <row r="501" spans="2:51" s="13" customFormat="1" ht="11.25">
      <c r="B501" s="199"/>
      <c r="C501" s="200"/>
      <c r="D501" s="201" t="s">
        <v>192</v>
      </c>
      <c r="E501" s="202" t="s">
        <v>19</v>
      </c>
      <c r="F501" s="203" t="s">
        <v>1948</v>
      </c>
      <c r="G501" s="200"/>
      <c r="H501" s="204">
        <v>-1.4</v>
      </c>
      <c r="I501" s="205"/>
      <c r="J501" s="200"/>
      <c r="K501" s="200"/>
      <c r="L501" s="206"/>
      <c r="M501" s="207"/>
      <c r="N501" s="208"/>
      <c r="O501" s="208"/>
      <c r="P501" s="208"/>
      <c r="Q501" s="208"/>
      <c r="R501" s="208"/>
      <c r="S501" s="208"/>
      <c r="T501" s="209"/>
      <c r="AT501" s="210" t="s">
        <v>192</v>
      </c>
      <c r="AU501" s="210" t="s">
        <v>81</v>
      </c>
      <c r="AV501" s="13" t="s">
        <v>81</v>
      </c>
      <c r="AW501" s="13" t="s">
        <v>33</v>
      </c>
      <c r="AX501" s="13" t="s">
        <v>72</v>
      </c>
      <c r="AY501" s="210" t="s">
        <v>180</v>
      </c>
    </row>
    <row r="502" spans="2:51" s="13" customFormat="1" ht="11.25">
      <c r="B502" s="199"/>
      <c r="C502" s="200"/>
      <c r="D502" s="201" t="s">
        <v>192</v>
      </c>
      <c r="E502" s="202" t="s">
        <v>19</v>
      </c>
      <c r="F502" s="203" t="s">
        <v>1948</v>
      </c>
      <c r="G502" s="200"/>
      <c r="H502" s="204">
        <v>-1.4</v>
      </c>
      <c r="I502" s="205"/>
      <c r="J502" s="200"/>
      <c r="K502" s="200"/>
      <c r="L502" s="206"/>
      <c r="M502" s="207"/>
      <c r="N502" s="208"/>
      <c r="O502" s="208"/>
      <c r="P502" s="208"/>
      <c r="Q502" s="208"/>
      <c r="R502" s="208"/>
      <c r="S502" s="208"/>
      <c r="T502" s="209"/>
      <c r="AT502" s="210" t="s">
        <v>192</v>
      </c>
      <c r="AU502" s="210" t="s">
        <v>81</v>
      </c>
      <c r="AV502" s="13" t="s">
        <v>81</v>
      </c>
      <c r="AW502" s="13" t="s">
        <v>33</v>
      </c>
      <c r="AX502" s="13" t="s">
        <v>72</v>
      </c>
      <c r="AY502" s="210" t="s">
        <v>180</v>
      </c>
    </row>
    <row r="503" spans="2:51" s="13" customFormat="1" ht="11.25">
      <c r="B503" s="199"/>
      <c r="C503" s="200"/>
      <c r="D503" s="201" t="s">
        <v>192</v>
      </c>
      <c r="E503" s="202" t="s">
        <v>19</v>
      </c>
      <c r="F503" s="203" t="s">
        <v>2013</v>
      </c>
      <c r="G503" s="200"/>
      <c r="H503" s="204">
        <v>-1.425</v>
      </c>
      <c r="I503" s="205"/>
      <c r="J503" s="200"/>
      <c r="K503" s="200"/>
      <c r="L503" s="206"/>
      <c r="M503" s="207"/>
      <c r="N503" s="208"/>
      <c r="O503" s="208"/>
      <c r="P503" s="208"/>
      <c r="Q503" s="208"/>
      <c r="R503" s="208"/>
      <c r="S503" s="208"/>
      <c r="T503" s="209"/>
      <c r="AT503" s="210" t="s">
        <v>192</v>
      </c>
      <c r="AU503" s="210" t="s">
        <v>81</v>
      </c>
      <c r="AV503" s="13" t="s">
        <v>81</v>
      </c>
      <c r="AW503" s="13" t="s">
        <v>33</v>
      </c>
      <c r="AX503" s="13" t="s">
        <v>72</v>
      </c>
      <c r="AY503" s="210" t="s">
        <v>180</v>
      </c>
    </row>
    <row r="504" spans="2:51" s="14" customFormat="1" ht="11.25">
      <c r="B504" s="211"/>
      <c r="C504" s="212"/>
      <c r="D504" s="201" t="s">
        <v>192</v>
      </c>
      <c r="E504" s="213" t="s">
        <v>19</v>
      </c>
      <c r="F504" s="214" t="s">
        <v>211</v>
      </c>
      <c r="G504" s="212"/>
      <c r="H504" s="215">
        <v>2394.302</v>
      </c>
      <c r="I504" s="216"/>
      <c r="J504" s="212"/>
      <c r="K504" s="212"/>
      <c r="L504" s="217"/>
      <c r="M504" s="218"/>
      <c r="N504" s="219"/>
      <c r="O504" s="219"/>
      <c r="P504" s="219"/>
      <c r="Q504" s="219"/>
      <c r="R504" s="219"/>
      <c r="S504" s="219"/>
      <c r="T504" s="220"/>
      <c r="AT504" s="221" t="s">
        <v>192</v>
      </c>
      <c r="AU504" s="221" t="s">
        <v>81</v>
      </c>
      <c r="AV504" s="14" t="s">
        <v>188</v>
      </c>
      <c r="AW504" s="14" t="s">
        <v>33</v>
      </c>
      <c r="AX504" s="14" t="s">
        <v>79</v>
      </c>
      <c r="AY504" s="221" t="s">
        <v>180</v>
      </c>
    </row>
    <row r="505" spans="1:65" s="2" customFormat="1" ht="16.5" customHeight="1">
      <c r="A505" s="37"/>
      <c r="B505" s="38"/>
      <c r="C505" s="181" t="s">
        <v>416</v>
      </c>
      <c r="D505" s="181" t="s">
        <v>183</v>
      </c>
      <c r="E505" s="182" t="s">
        <v>2014</v>
      </c>
      <c r="F505" s="183" t="s">
        <v>2015</v>
      </c>
      <c r="G505" s="184" t="s">
        <v>186</v>
      </c>
      <c r="H505" s="185">
        <v>71.82</v>
      </c>
      <c r="I505" s="186"/>
      <c r="J505" s="187">
        <f>ROUND(I505*H505,2)</f>
        <v>0</v>
      </c>
      <c r="K505" s="183" t="s">
        <v>187</v>
      </c>
      <c r="L505" s="42"/>
      <c r="M505" s="188" t="s">
        <v>19</v>
      </c>
      <c r="N505" s="189" t="s">
        <v>43</v>
      </c>
      <c r="O505" s="67"/>
      <c r="P505" s="190">
        <f>O505*H505</f>
        <v>0</v>
      </c>
      <c r="Q505" s="190">
        <v>0</v>
      </c>
      <c r="R505" s="190">
        <f>Q505*H505</f>
        <v>0</v>
      </c>
      <c r="S505" s="190">
        <v>0</v>
      </c>
      <c r="T505" s="191">
        <f>S505*H505</f>
        <v>0</v>
      </c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R505" s="192" t="s">
        <v>290</v>
      </c>
      <c r="AT505" s="192" t="s">
        <v>183</v>
      </c>
      <c r="AU505" s="192" t="s">
        <v>81</v>
      </c>
      <c r="AY505" s="20" t="s">
        <v>180</v>
      </c>
      <c r="BE505" s="193">
        <f>IF(N505="základní",J505,0)</f>
        <v>0</v>
      </c>
      <c r="BF505" s="193">
        <f>IF(N505="snížená",J505,0)</f>
        <v>0</v>
      </c>
      <c r="BG505" s="193">
        <f>IF(N505="zákl. přenesená",J505,0)</f>
        <v>0</v>
      </c>
      <c r="BH505" s="193">
        <f>IF(N505="sníž. přenesená",J505,0)</f>
        <v>0</v>
      </c>
      <c r="BI505" s="193">
        <f>IF(N505="nulová",J505,0)</f>
        <v>0</v>
      </c>
      <c r="BJ505" s="20" t="s">
        <v>79</v>
      </c>
      <c r="BK505" s="193">
        <f>ROUND(I505*H505,2)</f>
        <v>0</v>
      </c>
      <c r="BL505" s="20" t="s">
        <v>290</v>
      </c>
      <c r="BM505" s="192" t="s">
        <v>2016</v>
      </c>
    </row>
    <row r="506" spans="1:47" s="2" customFormat="1" ht="11.25">
      <c r="A506" s="37"/>
      <c r="B506" s="38"/>
      <c r="C506" s="39"/>
      <c r="D506" s="194" t="s">
        <v>190</v>
      </c>
      <c r="E506" s="39"/>
      <c r="F506" s="195" t="s">
        <v>2017</v>
      </c>
      <c r="G506" s="39"/>
      <c r="H506" s="39"/>
      <c r="I506" s="196"/>
      <c r="J506" s="39"/>
      <c r="K506" s="39"/>
      <c r="L506" s="42"/>
      <c r="M506" s="197"/>
      <c r="N506" s="198"/>
      <c r="O506" s="67"/>
      <c r="P506" s="67"/>
      <c r="Q506" s="67"/>
      <c r="R506" s="67"/>
      <c r="S506" s="67"/>
      <c r="T506" s="68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T506" s="20" t="s">
        <v>190</v>
      </c>
      <c r="AU506" s="20" t="s">
        <v>81</v>
      </c>
    </row>
    <row r="507" spans="1:65" s="2" customFormat="1" ht="16.5" customHeight="1">
      <c r="A507" s="37"/>
      <c r="B507" s="38"/>
      <c r="C507" s="181" t="s">
        <v>420</v>
      </c>
      <c r="D507" s="181" t="s">
        <v>183</v>
      </c>
      <c r="E507" s="182" t="s">
        <v>2018</v>
      </c>
      <c r="F507" s="183" t="s">
        <v>2019</v>
      </c>
      <c r="G507" s="184" t="s">
        <v>186</v>
      </c>
      <c r="H507" s="185">
        <v>3672.74</v>
      </c>
      <c r="I507" s="186"/>
      <c r="J507" s="187">
        <f>ROUND(I507*H507,2)</f>
        <v>0</v>
      </c>
      <c r="K507" s="183" t="s">
        <v>187</v>
      </c>
      <c r="L507" s="42"/>
      <c r="M507" s="188" t="s">
        <v>19</v>
      </c>
      <c r="N507" s="189" t="s">
        <v>43</v>
      </c>
      <c r="O507" s="67"/>
      <c r="P507" s="190">
        <f>O507*H507</f>
        <v>0</v>
      </c>
      <c r="Q507" s="190">
        <v>0.0002</v>
      </c>
      <c r="R507" s="190">
        <f>Q507*H507</f>
        <v>0.734548</v>
      </c>
      <c r="S507" s="190">
        <v>0</v>
      </c>
      <c r="T507" s="191">
        <f>S507*H507</f>
        <v>0</v>
      </c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R507" s="192" t="s">
        <v>290</v>
      </c>
      <c r="AT507" s="192" t="s">
        <v>183</v>
      </c>
      <c r="AU507" s="192" t="s">
        <v>81</v>
      </c>
      <c r="AY507" s="20" t="s">
        <v>180</v>
      </c>
      <c r="BE507" s="193">
        <f>IF(N507="základní",J507,0)</f>
        <v>0</v>
      </c>
      <c r="BF507" s="193">
        <f>IF(N507="snížená",J507,0)</f>
        <v>0</v>
      </c>
      <c r="BG507" s="193">
        <f>IF(N507="zákl. přenesená",J507,0)</f>
        <v>0</v>
      </c>
      <c r="BH507" s="193">
        <f>IF(N507="sníž. přenesená",J507,0)</f>
        <v>0</v>
      </c>
      <c r="BI507" s="193">
        <f>IF(N507="nulová",J507,0)</f>
        <v>0</v>
      </c>
      <c r="BJ507" s="20" t="s">
        <v>79</v>
      </c>
      <c r="BK507" s="193">
        <f>ROUND(I507*H507,2)</f>
        <v>0</v>
      </c>
      <c r="BL507" s="20" t="s">
        <v>290</v>
      </c>
      <c r="BM507" s="192" t="s">
        <v>2020</v>
      </c>
    </row>
    <row r="508" spans="1:47" s="2" customFormat="1" ht="11.25">
      <c r="A508" s="37"/>
      <c r="B508" s="38"/>
      <c r="C508" s="39"/>
      <c r="D508" s="194" t="s">
        <v>190</v>
      </c>
      <c r="E508" s="39"/>
      <c r="F508" s="195" t="s">
        <v>2021</v>
      </c>
      <c r="G508" s="39"/>
      <c r="H508" s="39"/>
      <c r="I508" s="196"/>
      <c r="J508" s="39"/>
      <c r="K508" s="39"/>
      <c r="L508" s="42"/>
      <c r="M508" s="197"/>
      <c r="N508" s="198"/>
      <c r="O508" s="67"/>
      <c r="P508" s="67"/>
      <c r="Q508" s="67"/>
      <c r="R508" s="67"/>
      <c r="S508" s="67"/>
      <c r="T508" s="68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T508" s="20" t="s">
        <v>190</v>
      </c>
      <c r="AU508" s="20" t="s">
        <v>81</v>
      </c>
    </row>
    <row r="509" spans="1:65" s="2" customFormat="1" ht="21.75" customHeight="1">
      <c r="A509" s="37"/>
      <c r="B509" s="38"/>
      <c r="C509" s="181" t="s">
        <v>424</v>
      </c>
      <c r="D509" s="181" t="s">
        <v>183</v>
      </c>
      <c r="E509" s="182" t="s">
        <v>2022</v>
      </c>
      <c r="F509" s="183" t="s">
        <v>2023</v>
      </c>
      <c r="G509" s="184" t="s">
        <v>186</v>
      </c>
      <c r="H509" s="185">
        <v>71.82</v>
      </c>
      <c r="I509" s="186"/>
      <c r="J509" s="187">
        <f>ROUND(I509*H509,2)</f>
        <v>0</v>
      </c>
      <c r="K509" s="183" t="s">
        <v>187</v>
      </c>
      <c r="L509" s="42"/>
      <c r="M509" s="188" t="s">
        <v>19</v>
      </c>
      <c r="N509" s="189" t="s">
        <v>43</v>
      </c>
      <c r="O509" s="67"/>
      <c r="P509" s="190">
        <f>O509*H509</f>
        <v>0</v>
      </c>
      <c r="Q509" s="190">
        <v>0.0002</v>
      </c>
      <c r="R509" s="190">
        <f>Q509*H509</f>
        <v>0.014364</v>
      </c>
      <c r="S509" s="190">
        <v>0</v>
      </c>
      <c r="T509" s="191">
        <f>S509*H509</f>
        <v>0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R509" s="192" t="s">
        <v>290</v>
      </c>
      <c r="AT509" s="192" t="s">
        <v>183</v>
      </c>
      <c r="AU509" s="192" t="s">
        <v>81</v>
      </c>
      <c r="AY509" s="20" t="s">
        <v>180</v>
      </c>
      <c r="BE509" s="193">
        <f>IF(N509="základní",J509,0)</f>
        <v>0</v>
      </c>
      <c r="BF509" s="193">
        <f>IF(N509="snížená",J509,0)</f>
        <v>0</v>
      </c>
      <c r="BG509" s="193">
        <f>IF(N509="zákl. přenesená",J509,0)</f>
        <v>0</v>
      </c>
      <c r="BH509" s="193">
        <f>IF(N509="sníž. přenesená",J509,0)</f>
        <v>0</v>
      </c>
      <c r="BI509" s="193">
        <f>IF(N509="nulová",J509,0)</f>
        <v>0</v>
      </c>
      <c r="BJ509" s="20" t="s">
        <v>79</v>
      </c>
      <c r="BK509" s="193">
        <f>ROUND(I509*H509,2)</f>
        <v>0</v>
      </c>
      <c r="BL509" s="20" t="s">
        <v>290</v>
      </c>
      <c r="BM509" s="192" t="s">
        <v>2024</v>
      </c>
    </row>
    <row r="510" spans="1:47" s="2" customFormat="1" ht="11.25">
      <c r="A510" s="37"/>
      <c r="B510" s="38"/>
      <c r="C510" s="39"/>
      <c r="D510" s="194" t="s">
        <v>190</v>
      </c>
      <c r="E510" s="39"/>
      <c r="F510" s="195" t="s">
        <v>2025</v>
      </c>
      <c r="G510" s="39"/>
      <c r="H510" s="39"/>
      <c r="I510" s="196"/>
      <c r="J510" s="39"/>
      <c r="K510" s="39"/>
      <c r="L510" s="42"/>
      <c r="M510" s="197"/>
      <c r="N510" s="198"/>
      <c r="O510" s="67"/>
      <c r="P510" s="67"/>
      <c r="Q510" s="67"/>
      <c r="R510" s="67"/>
      <c r="S510" s="67"/>
      <c r="T510" s="68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T510" s="20" t="s">
        <v>190</v>
      </c>
      <c r="AU510" s="20" t="s">
        <v>81</v>
      </c>
    </row>
    <row r="511" spans="1:65" s="2" customFormat="1" ht="24.2" customHeight="1">
      <c r="A511" s="37"/>
      <c r="B511" s="38"/>
      <c r="C511" s="181" t="s">
        <v>428</v>
      </c>
      <c r="D511" s="181" t="s">
        <v>183</v>
      </c>
      <c r="E511" s="182" t="s">
        <v>2026</v>
      </c>
      <c r="F511" s="183" t="s">
        <v>2027</v>
      </c>
      <c r="G511" s="184" t="s">
        <v>186</v>
      </c>
      <c r="H511" s="185">
        <v>3672.74</v>
      </c>
      <c r="I511" s="186"/>
      <c r="J511" s="187">
        <f>ROUND(I511*H511,2)</f>
        <v>0</v>
      </c>
      <c r="K511" s="183" t="s">
        <v>187</v>
      </c>
      <c r="L511" s="42"/>
      <c r="M511" s="188" t="s">
        <v>19</v>
      </c>
      <c r="N511" s="189" t="s">
        <v>43</v>
      </c>
      <c r="O511" s="67"/>
      <c r="P511" s="190">
        <f>O511*H511</f>
        <v>0</v>
      </c>
      <c r="Q511" s="190">
        <v>0.00026</v>
      </c>
      <c r="R511" s="190">
        <f>Q511*H511</f>
        <v>0.9549123999999999</v>
      </c>
      <c r="S511" s="190">
        <v>0</v>
      </c>
      <c r="T511" s="191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192" t="s">
        <v>290</v>
      </c>
      <c r="AT511" s="192" t="s">
        <v>183</v>
      </c>
      <c r="AU511" s="192" t="s">
        <v>81</v>
      </c>
      <c r="AY511" s="20" t="s">
        <v>180</v>
      </c>
      <c r="BE511" s="193">
        <f>IF(N511="základní",J511,0)</f>
        <v>0</v>
      </c>
      <c r="BF511" s="193">
        <f>IF(N511="snížená",J511,0)</f>
        <v>0</v>
      </c>
      <c r="BG511" s="193">
        <f>IF(N511="zákl. přenesená",J511,0)</f>
        <v>0</v>
      </c>
      <c r="BH511" s="193">
        <f>IF(N511="sníž. přenesená",J511,0)</f>
        <v>0</v>
      </c>
      <c r="BI511" s="193">
        <f>IF(N511="nulová",J511,0)</f>
        <v>0</v>
      </c>
      <c r="BJ511" s="20" t="s">
        <v>79</v>
      </c>
      <c r="BK511" s="193">
        <f>ROUND(I511*H511,2)</f>
        <v>0</v>
      </c>
      <c r="BL511" s="20" t="s">
        <v>290</v>
      </c>
      <c r="BM511" s="192" t="s">
        <v>2028</v>
      </c>
    </row>
    <row r="512" spans="1:47" s="2" customFormat="1" ht="11.25">
      <c r="A512" s="37"/>
      <c r="B512" s="38"/>
      <c r="C512" s="39"/>
      <c r="D512" s="194" t="s">
        <v>190</v>
      </c>
      <c r="E512" s="39"/>
      <c r="F512" s="195" t="s">
        <v>2029</v>
      </c>
      <c r="G512" s="39"/>
      <c r="H512" s="39"/>
      <c r="I512" s="196"/>
      <c r="J512" s="39"/>
      <c r="K512" s="39"/>
      <c r="L512" s="42"/>
      <c r="M512" s="197"/>
      <c r="N512" s="198"/>
      <c r="O512" s="67"/>
      <c r="P512" s="67"/>
      <c r="Q512" s="67"/>
      <c r="R512" s="67"/>
      <c r="S512" s="67"/>
      <c r="T512" s="68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T512" s="20" t="s">
        <v>190</v>
      </c>
      <c r="AU512" s="20" t="s">
        <v>81</v>
      </c>
    </row>
    <row r="513" spans="2:51" s="15" customFormat="1" ht="11.25">
      <c r="B513" s="222"/>
      <c r="C513" s="223"/>
      <c r="D513" s="201" t="s">
        <v>192</v>
      </c>
      <c r="E513" s="224" t="s">
        <v>19</v>
      </c>
      <c r="F513" s="225" t="s">
        <v>2030</v>
      </c>
      <c r="G513" s="223"/>
      <c r="H513" s="224" t="s">
        <v>19</v>
      </c>
      <c r="I513" s="226"/>
      <c r="J513" s="223"/>
      <c r="K513" s="223"/>
      <c r="L513" s="227"/>
      <c r="M513" s="228"/>
      <c r="N513" s="229"/>
      <c r="O513" s="229"/>
      <c r="P513" s="229"/>
      <c r="Q513" s="229"/>
      <c r="R513" s="229"/>
      <c r="S513" s="229"/>
      <c r="T513" s="230"/>
      <c r="AT513" s="231" t="s">
        <v>192</v>
      </c>
      <c r="AU513" s="231" t="s">
        <v>81</v>
      </c>
      <c r="AV513" s="15" t="s">
        <v>79</v>
      </c>
      <c r="AW513" s="15" t="s">
        <v>33</v>
      </c>
      <c r="AX513" s="15" t="s">
        <v>72</v>
      </c>
      <c r="AY513" s="231" t="s">
        <v>180</v>
      </c>
    </row>
    <row r="514" spans="2:51" s="15" customFormat="1" ht="11.25">
      <c r="B514" s="222"/>
      <c r="C514" s="223"/>
      <c r="D514" s="201" t="s">
        <v>192</v>
      </c>
      <c r="E514" s="224" t="s">
        <v>19</v>
      </c>
      <c r="F514" s="225" t="s">
        <v>1720</v>
      </c>
      <c r="G514" s="223"/>
      <c r="H514" s="224" t="s">
        <v>19</v>
      </c>
      <c r="I514" s="226"/>
      <c r="J514" s="223"/>
      <c r="K514" s="223"/>
      <c r="L514" s="227"/>
      <c r="M514" s="228"/>
      <c r="N514" s="229"/>
      <c r="O514" s="229"/>
      <c r="P514" s="229"/>
      <c r="Q514" s="229"/>
      <c r="R514" s="229"/>
      <c r="S514" s="229"/>
      <c r="T514" s="230"/>
      <c r="AT514" s="231" t="s">
        <v>192</v>
      </c>
      <c r="AU514" s="231" t="s">
        <v>81</v>
      </c>
      <c r="AV514" s="15" t="s">
        <v>79</v>
      </c>
      <c r="AW514" s="15" t="s">
        <v>33</v>
      </c>
      <c r="AX514" s="15" t="s">
        <v>72</v>
      </c>
      <c r="AY514" s="231" t="s">
        <v>180</v>
      </c>
    </row>
    <row r="515" spans="2:51" s="13" customFormat="1" ht="11.25">
      <c r="B515" s="199"/>
      <c r="C515" s="200"/>
      <c r="D515" s="201" t="s">
        <v>192</v>
      </c>
      <c r="E515" s="202" t="s">
        <v>19</v>
      </c>
      <c r="F515" s="203" t="s">
        <v>1721</v>
      </c>
      <c r="G515" s="200"/>
      <c r="H515" s="204">
        <v>7.6</v>
      </c>
      <c r="I515" s="205"/>
      <c r="J515" s="200"/>
      <c r="K515" s="200"/>
      <c r="L515" s="206"/>
      <c r="M515" s="207"/>
      <c r="N515" s="208"/>
      <c r="O515" s="208"/>
      <c r="P515" s="208"/>
      <c r="Q515" s="208"/>
      <c r="R515" s="208"/>
      <c r="S515" s="208"/>
      <c r="T515" s="209"/>
      <c r="AT515" s="210" t="s">
        <v>192</v>
      </c>
      <c r="AU515" s="210" t="s">
        <v>81</v>
      </c>
      <c r="AV515" s="13" t="s">
        <v>81</v>
      </c>
      <c r="AW515" s="13" t="s">
        <v>33</v>
      </c>
      <c r="AX515" s="13" t="s">
        <v>72</v>
      </c>
      <c r="AY515" s="210" t="s">
        <v>180</v>
      </c>
    </row>
    <row r="516" spans="2:51" s="13" customFormat="1" ht="11.25">
      <c r="B516" s="199"/>
      <c r="C516" s="200"/>
      <c r="D516" s="201" t="s">
        <v>192</v>
      </c>
      <c r="E516" s="202" t="s">
        <v>19</v>
      </c>
      <c r="F516" s="203" t="s">
        <v>2031</v>
      </c>
      <c r="G516" s="200"/>
      <c r="H516" s="204">
        <v>67.565</v>
      </c>
      <c r="I516" s="205"/>
      <c r="J516" s="200"/>
      <c r="K516" s="200"/>
      <c r="L516" s="206"/>
      <c r="M516" s="207"/>
      <c r="N516" s="208"/>
      <c r="O516" s="208"/>
      <c r="P516" s="208"/>
      <c r="Q516" s="208"/>
      <c r="R516" s="208"/>
      <c r="S516" s="208"/>
      <c r="T516" s="209"/>
      <c r="AT516" s="210" t="s">
        <v>192</v>
      </c>
      <c r="AU516" s="210" t="s">
        <v>81</v>
      </c>
      <c r="AV516" s="13" t="s">
        <v>81</v>
      </c>
      <c r="AW516" s="13" t="s">
        <v>33</v>
      </c>
      <c r="AX516" s="13" t="s">
        <v>72</v>
      </c>
      <c r="AY516" s="210" t="s">
        <v>180</v>
      </c>
    </row>
    <row r="517" spans="2:51" s="13" customFormat="1" ht="11.25">
      <c r="B517" s="199"/>
      <c r="C517" s="200"/>
      <c r="D517" s="201" t="s">
        <v>192</v>
      </c>
      <c r="E517" s="202" t="s">
        <v>19</v>
      </c>
      <c r="F517" s="203" t="s">
        <v>1723</v>
      </c>
      <c r="G517" s="200"/>
      <c r="H517" s="204">
        <v>20.36</v>
      </c>
      <c r="I517" s="205"/>
      <c r="J517" s="200"/>
      <c r="K517" s="200"/>
      <c r="L517" s="206"/>
      <c r="M517" s="207"/>
      <c r="N517" s="208"/>
      <c r="O517" s="208"/>
      <c r="P517" s="208"/>
      <c r="Q517" s="208"/>
      <c r="R517" s="208"/>
      <c r="S517" s="208"/>
      <c r="T517" s="209"/>
      <c r="AT517" s="210" t="s">
        <v>192</v>
      </c>
      <c r="AU517" s="210" t="s">
        <v>81</v>
      </c>
      <c r="AV517" s="13" t="s">
        <v>81</v>
      </c>
      <c r="AW517" s="13" t="s">
        <v>33</v>
      </c>
      <c r="AX517" s="13" t="s">
        <v>72</v>
      </c>
      <c r="AY517" s="210" t="s">
        <v>180</v>
      </c>
    </row>
    <row r="518" spans="2:51" s="13" customFormat="1" ht="11.25">
      <c r="B518" s="199"/>
      <c r="C518" s="200"/>
      <c r="D518" s="201" t="s">
        <v>192</v>
      </c>
      <c r="E518" s="202" t="s">
        <v>19</v>
      </c>
      <c r="F518" s="203" t="s">
        <v>1724</v>
      </c>
      <c r="G518" s="200"/>
      <c r="H518" s="204">
        <v>6.96</v>
      </c>
      <c r="I518" s="205"/>
      <c r="J518" s="200"/>
      <c r="K518" s="200"/>
      <c r="L518" s="206"/>
      <c r="M518" s="207"/>
      <c r="N518" s="208"/>
      <c r="O518" s="208"/>
      <c r="P518" s="208"/>
      <c r="Q518" s="208"/>
      <c r="R518" s="208"/>
      <c r="S518" s="208"/>
      <c r="T518" s="209"/>
      <c r="AT518" s="210" t="s">
        <v>192</v>
      </c>
      <c r="AU518" s="210" t="s">
        <v>81</v>
      </c>
      <c r="AV518" s="13" t="s">
        <v>81</v>
      </c>
      <c r="AW518" s="13" t="s">
        <v>33</v>
      </c>
      <c r="AX518" s="13" t="s">
        <v>72</v>
      </c>
      <c r="AY518" s="210" t="s">
        <v>180</v>
      </c>
    </row>
    <row r="519" spans="2:51" s="15" customFormat="1" ht="11.25">
      <c r="B519" s="222"/>
      <c r="C519" s="223"/>
      <c r="D519" s="201" t="s">
        <v>192</v>
      </c>
      <c r="E519" s="224" t="s">
        <v>19</v>
      </c>
      <c r="F519" s="225" t="s">
        <v>1726</v>
      </c>
      <c r="G519" s="223"/>
      <c r="H519" s="224" t="s">
        <v>19</v>
      </c>
      <c r="I519" s="226"/>
      <c r="J519" s="223"/>
      <c r="K519" s="223"/>
      <c r="L519" s="227"/>
      <c r="M519" s="228"/>
      <c r="N519" s="229"/>
      <c r="O519" s="229"/>
      <c r="P519" s="229"/>
      <c r="Q519" s="229"/>
      <c r="R519" s="229"/>
      <c r="S519" s="229"/>
      <c r="T519" s="230"/>
      <c r="AT519" s="231" t="s">
        <v>192</v>
      </c>
      <c r="AU519" s="231" t="s">
        <v>81</v>
      </c>
      <c r="AV519" s="15" t="s">
        <v>79</v>
      </c>
      <c r="AW519" s="15" t="s">
        <v>33</v>
      </c>
      <c r="AX519" s="15" t="s">
        <v>72</v>
      </c>
      <c r="AY519" s="231" t="s">
        <v>180</v>
      </c>
    </row>
    <row r="520" spans="2:51" s="13" customFormat="1" ht="11.25">
      <c r="B520" s="199"/>
      <c r="C520" s="200"/>
      <c r="D520" s="201" t="s">
        <v>192</v>
      </c>
      <c r="E520" s="202" t="s">
        <v>19</v>
      </c>
      <c r="F520" s="203" t="s">
        <v>1808</v>
      </c>
      <c r="G520" s="200"/>
      <c r="H520" s="204">
        <v>24.16</v>
      </c>
      <c r="I520" s="205"/>
      <c r="J520" s="200"/>
      <c r="K520" s="200"/>
      <c r="L520" s="206"/>
      <c r="M520" s="207"/>
      <c r="N520" s="208"/>
      <c r="O520" s="208"/>
      <c r="P520" s="208"/>
      <c r="Q520" s="208"/>
      <c r="R520" s="208"/>
      <c r="S520" s="208"/>
      <c r="T520" s="209"/>
      <c r="AT520" s="210" t="s">
        <v>192</v>
      </c>
      <c r="AU520" s="210" t="s">
        <v>81</v>
      </c>
      <c r="AV520" s="13" t="s">
        <v>81</v>
      </c>
      <c r="AW520" s="13" t="s">
        <v>33</v>
      </c>
      <c r="AX520" s="13" t="s">
        <v>72</v>
      </c>
      <c r="AY520" s="210" t="s">
        <v>180</v>
      </c>
    </row>
    <row r="521" spans="2:51" s="13" customFormat="1" ht="11.25">
      <c r="B521" s="199"/>
      <c r="C521" s="200"/>
      <c r="D521" s="201" t="s">
        <v>192</v>
      </c>
      <c r="E521" s="202" t="s">
        <v>19</v>
      </c>
      <c r="F521" s="203" t="s">
        <v>1728</v>
      </c>
      <c r="G521" s="200"/>
      <c r="H521" s="204">
        <v>14.65</v>
      </c>
      <c r="I521" s="205"/>
      <c r="J521" s="200"/>
      <c r="K521" s="200"/>
      <c r="L521" s="206"/>
      <c r="M521" s="207"/>
      <c r="N521" s="208"/>
      <c r="O521" s="208"/>
      <c r="P521" s="208"/>
      <c r="Q521" s="208"/>
      <c r="R521" s="208"/>
      <c r="S521" s="208"/>
      <c r="T521" s="209"/>
      <c r="AT521" s="210" t="s">
        <v>192</v>
      </c>
      <c r="AU521" s="210" t="s">
        <v>81</v>
      </c>
      <c r="AV521" s="13" t="s">
        <v>81</v>
      </c>
      <c r="AW521" s="13" t="s">
        <v>33</v>
      </c>
      <c r="AX521" s="13" t="s">
        <v>72</v>
      </c>
      <c r="AY521" s="210" t="s">
        <v>180</v>
      </c>
    </row>
    <row r="522" spans="2:51" s="13" customFormat="1" ht="11.25">
      <c r="B522" s="199"/>
      <c r="C522" s="200"/>
      <c r="D522" s="201" t="s">
        <v>192</v>
      </c>
      <c r="E522" s="202" t="s">
        <v>19</v>
      </c>
      <c r="F522" s="203" t="s">
        <v>1729</v>
      </c>
      <c r="G522" s="200"/>
      <c r="H522" s="204">
        <v>3.91</v>
      </c>
      <c r="I522" s="205"/>
      <c r="J522" s="200"/>
      <c r="K522" s="200"/>
      <c r="L522" s="206"/>
      <c r="M522" s="207"/>
      <c r="N522" s="208"/>
      <c r="O522" s="208"/>
      <c r="P522" s="208"/>
      <c r="Q522" s="208"/>
      <c r="R522" s="208"/>
      <c r="S522" s="208"/>
      <c r="T522" s="209"/>
      <c r="AT522" s="210" t="s">
        <v>192</v>
      </c>
      <c r="AU522" s="210" t="s">
        <v>81</v>
      </c>
      <c r="AV522" s="13" t="s">
        <v>81</v>
      </c>
      <c r="AW522" s="13" t="s">
        <v>33</v>
      </c>
      <c r="AX522" s="13" t="s">
        <v>72</v>
      </c>
      <c r="AY522" s="210" t="s">
        <v>180</v>
      </c>
    </row>
    <row r="523" spans="2:51" s="13" customFormat="1" ht="11.25">
      <c r="B523" s="199"/>
      <c r="C523" s="200"/>
      <c r="D523" s="201" t="s">
        <v>192</v>
      </c>
      <c r="E523" s="202" t="s">
        <v>19</v>
      </c>
      <c r="F523" s="203" t="s">
        <v>1730</v>
      </c>
      <c r="G523" s="200"/>
      <c r="H523" s="204">
        <v>3.51</v>
      </c>
      <c r="I523" s="205"/>
      <c r="J523" s="200"/>
      <c r="K523" s="200"/>
      <c r="L523" s="206"/>
      <c r="M523" s="207"/>
      <c r="N523" s="208"/>
      <c r="O523" s="208"/>
      <c r="P523" s="208"/>
      <c r="Q523" s="208"/>
      <c r="R523" s="208"/>
      <c r="S523" s="208"/>
      <c r="T523" s="209"/>
      <c r="AT523" s="210" t="s">
        <v>192</v>
      </c>
      <c r="AU523" s="210" t="s">
        <v>81</v>
      </c>
      <c r="AV523" s="13" t="s">
        <v>81</v>
      </c>
      <c r="AW523" s="13" t="s">
        <v>33</v>
      </c>
      <c r="AX523" s="13" t="s">
        <v>72</v>
      </c>
      <c r="AY523" s="210" t="s">
        <v>180</v>
      </c>
    </row>
    <row r="524" spans="2:51" s="13" customFormat="1" ht="11.25">
      <c r="B524" s="199"/>
      <c r="C524" s="200"/>
      <c r="D524" s="201" t="s">
        <v>192</v>
      </c>
      <c r="E524" s="202" t="s">
        <v>19</v>
      </c>
      <c r="F524" s="203" t="s">
        <v>1731</v>
      </c>
      <c r="G524" s="200"/>
      <c r="H524" s="204">
        <v>18.41</v>
      </c>
      <c r="I524" s="205"/>
      <c r="J524" s="200"/>
      <c r="K524" s="200"/>
      <c r="L524" s="206"/>
      <c r="M524" s="207"/>
      <c r="N524" s="208"/>
      <c r="O524" s="208"/>
      <c r="P524" s="208"/>
      <c r="Q524" s="208"/>
      <c r="R524" s="208"/>
      <c r="S524" s="208"/>
      <c r="T524" s="209"/>
      <c r="AT524" s="210" t="s">
        <v>192</v>
      </c>
      <c r="AU524" s="210" t="s">
        <v>81</v>
      </c>
      <c r="AV524" s="13" t="s">
        <v>81</v>
      </c>
      <c r="AW524" s="13" t="s">
        <v>33</v>
      </c>
      <c r="AX524" s="13" t="s">
        <v>72</v>
      </c>
      <c r="AY524" s="210" t="s">
        <v>180</v>
      </c>
    </row>
    <row r="525" spans="2:51" s="13" customFormat="1" ht="11.25">
      <c r="B525" s="199"/>
      <c r="C525" s="200"/>
      <c r="D525" s="201" t="s">
        <v>192</v>
      </c>
      <c r="E525" s="202" t="s">
        <v>19</v>
      </c>
      <c r="F525" s="203" t="s">
        <v>1732</v>
      </c>
      <c r="G525" s="200"/>
      <c r="H525" s="204">
        <v>3.48</v>
      </c>
      <c r="I525" s="205"/>
      <c r="J525" s="200"/>
      <c r="K525" s="200"/>
      <c r="L525" s="206"/>
      <c r="M525" s="207"/>
      <c r="N525" s="208"/>
      <c r="O525" s="208"/>
      <c r="P525" s="208"/>
      <c r="Q525" s="208"/>
      <c r="R525" s="208"/>
      <c r="S525" s="208"/>
      <c r="T525" s="209"/>
      <c r="AT525" s="210" t="s">
        <v>192</v>
      </c>
      <c r="AU525" s="210" t="s">
        <v>81</v>
      </c>
      <c r="AV525" s="13" t="s">
        <v>81</v>
      </c>
      <c r="AW525" s="13" t="s">
        <v>33</v>
      </c>
      <c r="AX525" s="13" t="s">
        <v>72</v>
      </c>
      <c r="AY525" s="210" t="s">
        <v>180</v>
      </c>
    </row>
    <row r="526" spans="2:51" s="13" customFormat="1" ht="11.25">
      <c r="B526" s="199"/>
      <c r="C526" s="200"/>
      <c r="D526" s="201" t="s">
        <v>192</v>
      </c>
      <c r="E526" s="202" t="s">
        <v>19</v>
      </c>
      <c r="F526" s="203" t="s">
        <v>1733</v>
      </c>
      <c r="G526" s="200"/>
      <c r="H526" s="204">
        <v>59.04</v>
      </c>
      <c r="I526" s="205"/>
      <c r="J526" s="200"/>
      <c r="K526" s="200"/>
      <c r="L526" s="206"/>
      <c r="M526" s="207"/>
      <c r="N526" s="208"/>
      <c r="O526" s="208"/>
      <c r="P526" s="208"/>
      <c r="Q526" s="208"/>
      <c r="R526" s="208"/>
      <c r="S526" s="208"/>
      <c r="T526" s="209"/>
      <c r="AT526" s="210" t="s">
        <v>192</v>
      </c>
      <c r="AU526" s="210" t="s">
        <v>81</v>
      </c>
      <c r="AV526" s="13" t="s">
        <v>81</v>
      </c>
      <c r="AW526" s="13" t="s">
        <v>33</v>
      </c>
      <c r="AX526" s="13" t="s">
        <v>72</v>
      </c>
      <c r="AY526" s="210" t="s">
        <v>180</v>
      </c>
    </row>
    <row r="527" spans="2:51" s="13" customFormat="1" ht="11.25">
      <c r="B527" s="199"/>
      <c r="C527" s="200"/>
      <c r="D527" s="201" t="s">
        <v>192</v>
      </c>
      <c r="E527" s="202" t="s">
        <v>19</v>
      </c>
      <c r="F527" s="203" t="s">
        <v>1734</v>
      </c>
      <c r="G527" s="200"/>
      <c r="H527" s="204">
        <v>6.4</v>
      </c>
      <c r="I527" s="205"/>
      <c r="J527" s="200"/>
      <c r="K527" s="200"/>
      <c r="L527" s="206"/>
      <c r="M527" s="207"/>
      <c r="N527" s="208"/>
      <c r="O527" s="208"/>
      <c r="P527" s="208"/>
      <c r="Q527" s="208"/>
      <c r="R527" s="208"/>
      <c r="S527" s="208"/>
      <c r="T527" s="209"/>
      <c r="AT527" s="210" t="s">
        <v>192</v>
      </c>
      <c r="AU527" s="210" t="s">
        <v>81</v>
      </c>
      <c r="AV527" s="13" t="s">
        <v>81</v>
      </c>
      <c r="AW527" s="13" t="s">
        <v>33</v>
      </c>
      <c r="AX527" s="13" t="s">
        <v>72</v>
      </c>
      <c r="AY527" s="210" t="s">
        <v>180</v>
      </c>
    </row>
    <row r="528" spans="2:51" s="13" customFormat="1" ht="11.25">
      <c r="B528" s="199"/>
      <c r="C528" s="200"/>
      <c r="D528" s="201" t="s">
        <v>192</v>
      </c>
      <c r="E528" s="202" t="s">
        <v>19</v>
      </c>
      <c r="F528" s="203" t="s">
        <v>1735</v>
      </c>
      <c r="G528" s="200"/>
      <c r="H528" s="204">
        <v>70.41</v>
      </c>
      <c r="I528" s="205"/>
      <c r="J528" s="200"/>
      <c r="K528" s="200"/>
      <c r="L528" s="206"/>
      <c r="M528" s="207"/>
      <c r="N528" s="208"/>
      <c r="O528" s="208"/>
      <c r="P528" s="208"/>
      <c r="Q528" s="208"/>
      <c r="R528" s="208"/>
      <c r="S528" s="208"/>
      <c r="T528" s="209"/>
      <c r="AT528" s="210" t="s">
        <v>192</v>
      </c>
      <c r="AU528" s="210" t="s">
        <v>81</v>
      </c>
      <c r="AV528" s="13" t="s">
        <v>81</v>
      </c>
      <c r="AW528" s="13" t="s">
        <v>33</v>
      </c>
      <c r="AX528" s="13" t="s">
        <v>72</v>
      </c>
      <c r="AY528" s="210" t="s">
        <v>180</v>
      </c>
    </row>
    <row r="529" spans="2:51" s="13" customFormat="1" ht="11.25">
      <c r="B529" s="199"/>
      <c r="C529" s="200"/>
      <c r="D529" s="201" t="s">
        <v>192</v>
      </c>
      <c r="E529" s="202" t="s">
        <v>19</v>
      </c>
      <c r="F529" s="203" t="s">
        <v>1736</v>
      </c>
      <c r="G529" s="200"/>
      <c r="H529" s="204">
        <v>69.1</v>
      </c>
      <c r="I529" s="205"/>
      <c r="J529" s="200"/>
      <c r="K529" s="200"/>
      <c r="L529" s="206"/>
      <c r="M529" s="207"/>
      <c r="N529" s="208"/>
      <c r="O529" s="208"/>
      <c r="P529" s="208"/>
      <c r="Q529" s="208"/>
      <c r="R529" s="208"/>
      <c r="S529" s="208"/>
      <c r="T529" s="209"/>
      <c r="AT529" s="210" t="s">
        <v>192</v>
      </c>
      <c r="AU529" s="210" t="s">
        <v>81</v>
      </c>
      <c r="AV529" s="13" t="s">
        <v>81</v>
      </c>
      <c r="AW529" s="13" t="s">
        <v>33</v>
      </c>
      <c r="AX529" s="13" t="s">
        <v>72</v>
      </c>
      <c r="AY529" s="210" t="s">
        <v>180</v>
      </c>
    </row>
    <row r="530" spans="2:51" s="13" customFormat="1" ht="11.25">
      <c r="B530" s="199"/>
      <c r="C530" s="200"/>
      <c r="D530" s="201" t="s">
        <v>192</v>
      </c>
      <c r="E530" s="202" t="s">
        <v>19</v>
      </c>
      <c r="F530" s="203" t="s">
        <v>1737</v>
      </c>
      <c r="G530" s="200"/>
      <c r="H530" s="204">
        <v>68.12</v>
      </c>
      <c r="I530" s="205"/>
      <c r="J530" s="200"/>
      <c r="K530" s="200"/>
      <c r="L530" s="206"/>
      <c r="M530" s="207"/>
      <c r="N530" s="208"/>
      <c r="O530" s="208"/>
      <c r="P530" s="208"/>
      <c r="Q530" s="208"/>
      <c r="R530" s="208"/>
      <c r="S530" s="208"/>
      <c r="T530" s="209"/>
      <c r="AT530" s="210" t="s">
        <v>192</v>
      </c>
      <c r="AU530" s="210" t="s">
        <v>81</v>
      </c>
      <c r="AV530" s="13" t="s">
        <v>81</v>
      </c>
      <c r="AW530" s="13" t="s">
        <v>33</v>
      </c>
      <c r="AX530" s="13" t="s">
        <v>72</v>
      </c>
      <c r="AY530" s="210" t="s">
        <v>180</v>
      </c>
    </row>
    <row r="531" spans="2:51" s="13" customFormat="1" ht="11.25">
      <c r="B531" s="199"/>
      <c r="C531" s="200"/>
      <c r="D531" s="201" t="s">
        <v>192</v>
      </c>
      <c r="E531" s="202" t="s">
        <v>19</v>
      </c>
      <c r="F531" s="203" t="s">
        <v>1738</v>
      </c>
      <c r="G531" s="200"/>
      <c r="H531" s="204">
        <v>72.19</v>
      </c>
      <c r="I531" s="205"/>
      <c r="J531" s="200"/>
      <c r="K531" s="200"/>
      <c r="L531" s="206"/>
      <c r="M531" s="207"/>
      <c r="N531" s="208"/>
      <c r="O531" s="208"/>
      <c r="P531" s="208"/>
      <c r="Q531" s="208"/>
      <c r="R531" s="208"/>
      <c r="S531" s="208"/>
      <c r="T531" s="209"/>
      <c r="AT531" s="210" t="s">
        <v>192</v>
      </c>
      <c r="AU531" s="210" t="s">
        <v>81</v>
      </c>
      <c r="AV531" s="13" t="s">
        <v>81</v>
      </c>
      <c r="AW531" s="13" t="s">
        <v>33</v>
      </c>
      <c r="AX531" s="13" t="s">
        <v>72</v>
      </c>
      <c r="AY531" s="210" t="s">
        <v>180</v>
      </c>
    </row>
    <row r="532" spans="2:51" s="13" customFormat="1" ht="11.25">
      <c r="B532" s="199"/>
      <c r="C532" s="200"/>
      <c r="D532" s="201" t="s">
        <v>192</v>
      </c>
      <c r="E532" s="202" t="s">
        <v>19</v>
      </c>
      <c r="F532" s="203" t="s">
        <v>2032</v>
      </c>
      <c r="G532" s="200"/>
      <c r="H532" s="204">
        <v>168.923</v>
      </c>
      <c r="I532" s="205"/>
      <c r="J532" s="200"/>
      <c r="K532" s="200"/>
      <c r="L532" s="206"/>
      <c r="M532" s="207"/>
      <c r="N532" s="208"/>
      <c r="O532" s="208"/>
      <c r="P532" s="208"/>
      <c r="Q532" s="208"/>
      <c r="R532" s="208"/>
      <c r="S532" s="208"/>
      <c r="T532" s="209"/>
      <c r="AT532" s="210" t="s">
        <v>192</v>
      </c>
      <c r="AU532" s="210" t="s">
        <v>81</v>
      </c>
      <c r="AV532" s="13" t="s">
        <v>81</v>
      </c>
      <c r="AW532" s="13" t="s">
        <v>33</v>
      </c>
      <c r="AX532" s="13" t="s">
        <v>72</v>
      </c>
      <c r="AY532" s="210" t="s">
        <v>180</v>
      </c>
    </row>
    <row r="533" spans="2:51" s="15" customFormat="1" ht="11.25">
      <c r="B533" s="222"/>
      <c r="C533" s="223"/>
      <c r="D533" s="201" t="s">
        <v>192</v>
      </c>
      <c r="E533" s="224" t="s">
        <v>19</v>
      </c>
      <c r="F533" s="225" t="s">
        <v>1741</v>
      </c>
      <c r="G533" s="223"/>
      <c r="H533" s="224" t="s">
        <v>19</v>
      </c>
      <c r="I533" s="226"/>
      <c r="J533" s="223"/>
      <c r="K533" s="223"/>
      <c r="L533" s="227"/>
      <c r="M533" s="228"/>
      <c r="N533" s="229"/>
      <c r="O533" s="229"/>
      <c r="P533" s="229"/>
      <c r="Q533" s="229"/>
      <c r="R533" s="229"/>
      <c r="S533" s="229"/>
      <c r="T533" s="230"/>
      <c r="AT533" s="231" t="s">
        <v>192</v>
      </c>
      <c r="AU533" s="231" t="s">
        <v>81</v>
      </c>
      <c r="AV533" s="15" t="s">
        <v>79</v>
      </c>
      <c r="AW533" s="15" t="s">
        <v>33</v>
      </c>
      <c r="AX533" s="15" t="s">
        <v>72</v>
      </c>
      <c r="AY533" s="231" t="s">
        <v>180</v>
      </c>
    </row>
    <row r="534" spans="2:51" s="13" customFormat="1" ht="11.25">
      <c r="B534" s="199"/>
      <c r="C534" s="200"/>
      <c r="D534" s="201" t="s">
        <v>192</v>
      </c>
      <c r="E534" s="202" t="s">
        <v>19</v>
      </c>
      <c r="F534" s="203" t="s">
        <v>1742</v>
      </c>
      <c r="G534" s="200"/>
      <c r="H534" s="204">
        <v>32.26</v>
      </c>
      <c r="I534" s="205"/>
      <c r="J534" s="200"/>
      <c r="K534" s="200"/>
      <c r="L534" s="206"/>
      <c r="M534" s="207"/>
      <c r="N534" s="208"/>
      <c r="O534" s="208"/>
      <c r="P534" s="208"/>
      <c r="Q534" s="208"/>
      <c r="R534" s="208"/>
      <c r="S534" s="208"/>
      <c r="T534" s="209"/>
      <c r="AT534" s="210" t="s">
        <v>192</v>
      </c>
      <c r="AU534" s="210" t="s">
        <v>81</v>
      </c>
      <c r="AV534" s="13" t="s">
        <v>81</v>
      </c>
      <c r="AW534" s="13" t="s">
        <v>33</v>
      </c>
      <c r="AX534" s="13" t="s">
        <v>72</v>
      </c>
      <c r="AY534" s="210" t="s">
        <v>180</v>
      </c>
    </row>
    <row r="535" spans="2:51" s="13" customFormat="1" ht="11.25">
      <c r="B535" s="199"/>
      <c r="C535" s="200"/>
      <c r="D535" s="201" t="s">
        <v>192</v>
      </c>
      <c r="E535" s="202" t="s">
        <v>19</v>
      </c>
      <c r="F535" s="203" t="s">
        <v>1743</v>
      </c>
      <c r="G535" s="200"/>
      <c r="H535" s="204">
        <v>15.49</v>
      </c>
      <c r="I535" s="205"/>
      <c r="J535" s="200"/>
      <c r="K535" s="200"/>
      <c r="L535" s="206"/>
      <c r="M535" s="207"/>
      <c r="N535" s="208"/>
      <c r="O535" s="208"/>
      <c r="P535" s="208"/>
      <c r="Q535" s="208"/>
      <c r="R535" s="208"/>
      <c r="S535" s="208"/>
      <c r="T535" s="209"/>
      <c r="AT535" s="210" t="s">
        <v>192</v>
      </c>
      <c r="AU535" s="210" t="s">
        <v>81</v>
      </c>
      <c r="AV535" s="13" t="s">
        <v>81</v>
      </c>
      <c r="AW535" s="13" t="s">
        <v>33</v>
      </c>
      <c r="AX535" s="13" t="s">
        <v>72</v>
      </c>
      <c r="AY535" s="210" t="s">
        <v>180</v>
      </c>
    </row>
    <row r="536" spans="2:51" s="13" customFormat="1" ht="11.25">
      <c r="B536" s="199"/>
      <c r="C536" s="200"/>
      <c r="D536" s="201" t="s">
        <v>192</v>
      </c>
      <c r="E536" s="202" t="s">
        <v>19</v>
      </c>
      <c r="F536" s="203" t="s">
        <v>1744</v>
      </c>
      <c r="G536" s="200"/>
      <c r="H536" s="204">
        <v>13.99</v>
      </c>
      <c r="I536" s="205"/>
      <c r="J536" s="200"/>
      <c r="K536" s="200"/>
      <c r="L536" s="206"/>
      <c r="M536" s="207"/>
      <c r="N536" s="208"/>
      <c r="O536" s="208"/>
      <c r="P536" s="208"/>
      <c r="Q536" s="208"/>
      <c r="R536" s="208"/>
      <c r="S536" s="208"/>
      <c r="T536" s="209"/>
      <c r="AT536" s="210" t="s">
        <v>192</v>
      </c>
      <c r="AU536" s="210" t="s">
        <v>81</v>
      </c>
      <c r="AV536" s="13" t="s">
        <v>81</v>
      </c>
      <c r="AW536" s="13" t="s">
        <v>33</v>
      </c>
      <c r="AX536" s="13" t="s">
        <v>72</v>
      </c>
      <c r="AY536" s="210" t="s">
        <v>180</v>
      </c>
    </row>
    <row r="537" spans="2:51" s="13" customFormat="1" ht="11.25">
      <c r="B537" s="199"/>
      <c r="C537" s="200"/>
      <c r="D537" s="201" t="s">
        <v>192</v>
      </c>
      <c r="E537" s="202" t="s">
        <v>19</v>
      </c>
      <c r="F537" s="203" t="s">
        <v>1745</v>
      </c>
      <c r="G537" s="200"/>
      <c r="H537" s="204">
        <v>24.69</v>
      </c>
      <c r="I537" s="205"/>
      <c r="J537" s="200"/>
      <c r="K537" s="200"/>
      <c r="L537" s="206"/>
      <c r="M537" s="207"/>
      <c r="N537" s="208"/>
      <c r="O537" s="208"/>
      <c r="P537" s="208"/>
      <c r="Q537" s="208"/>
      <c r="R537" s="208"/>
      <c r="S537" s="208"/>
      <c r="T537" s="209"/>
      <c r="AT537" s="210" t="s">
        <v>192</v>
      </c>
      <c r="AU537" s="210" t="s">
        <v>81</v>
      </c>
      <c r="AV537" s="13" t="s">
        <v>81</v>
      </c>
      <c r="AW537" s="13" t="s">
        <v>33</v>
      </c>
      <c r="AX537" s="13" t="s">
        <v>72</v>
      </c>
      <c r="AY537" s="210" t="s">
        <v>180</v>
      </c>
    </row>
    <row r="538" spans="2:51" s="13" customFormat="1" ht="11.25">
      <c r="B538" s="199"/>
      <c r="C538" s="200"/>
      <c r="D538" s="201" t="s">
        <v>192</v>
      </c>
      <c r="E538" s="202" t="s">
        <v>19</v>
      </c>
      <c r="F538" s="203" t="s">
        <v>1746</v>
      </c>
      <c r="G538" s="200"/>
      <c r="H538" s="204">
        <v>2.3</v>
      </c>
      <c r="I538" s="205"/>
      <c r="J538" s="200"/>
      <c r="K538" s="200"/>
      <c r="L538" s="206"/>
      <c r="M538" s="207"/>
      <c r="N538" s="208"/>
      <c r="O538" s="208"/>
      <c r="P538" s="208"/>
      <c r="Q538" s="208"/>
      <c r="R538" s="208"/>
      <c r="S538" s="208"/>
      <c r="T538" s="209"/>
      <c r="AT538" s="210" t="s">
        <v>192</v>
      </c>
      <c r="AU538" s="210" t="s">
        <v>81</v>
      </c>
      <c r="AV538" s="13" t="s">
        <v>81</v>
      </c>
      <c r="AW538" s="13" t="s">
        <v>33</v>
      </c>
      <c r="AX538" s="13" t="s">
        <v>72</v>
      </c>
      <c r="AY538" s="210" t="s">
        <v>180</v>
      </c>
    </row>
    <row r="539" spans="2:51" s="13" customFormat="1" ht="11.25">
      <c r="B539" s="199"/>
      <c r="C539" s="200"/>
      <c r="D539" s="201" t="s">
        <v>192</v>
      </c>
      <c r="E539" s="202" t="s">
        <v>19</v>
      </c>
      <c r="F539" s="203" t="s">
        <v>1747</v>
      </c>
      <c r="G539" s="200"/>
      <c r="H539" s="204">
        <v>2.47</v>
      </c>
      <c r="I539" s="205"/>
      <c r="J539" s="200"/>
      <c r="K539" s="200"/>
      <c r="L539" s="206"/>
      <c r="M539" s="207"/>
      <c r="N539" s="208"/>
      <c r="O539" s="208"/>
      <c r="P539" s="208"/>
      <c r="Q539" s="208"/>
      <c r="R539" s="208"/>
      <c r="S539" s="208"/>
      <c r="T539" s="209"/>
      <c r="AT539" s="210" t="s">
        <v>192</v>
      </c>
      <c r="AU539" s="210" t="s">
        <v>81</v>
      </c>
      <c r="AV539" s="13" t="s">
        <v>81</v>
      </c>
      <c r="AW539" s="13" t="s">
        <v>33</v>
      </c>
      <c r="AX539" s="13" t="s">
        <v>72</v>
      </c>
      <c r="AY539" s="210" t="s">
        <v>180</v>
      </c>
    </row>
    <row r="540" spans="2:51" s="13" customFormat="1" ht="11.25">
      <c r="B540" s="199"/>
      <c r="C540" s="200"/>
      <c r="D540" s="201" t="s">
        <v>192</v>
      </c>
      <c r="E540" s="202" t="s">
        <v>19</v>
      </c>
      <c r="F540" s="203" t="s">
        <v>1748</v>
      </c>
      <c r="G540" s="200"/>
      <c r="H540" s="204">
        <v>2.28</v>
      </c>
      <c r="I540" s="205"/>
      <c r="J540" s="200"/>
      <c r="K540" s="200"/>
      <c r="L540" s="206"/>
      <c r="M540" s="207"/>
      <c r="N540" s="208"/>
      <c r="O540" s="208"/>
      <c r="P540" s="208"/>
      <c r="Q540" s="208"/>
      <c r="R540" s="208"/>
      <c r="S540" s="208"/>
      <c r="T540" s="209"/>
      <c r="AT540" s="210" t="s">
        <v>192</v>
      </c>
      <c r="AU540" s="210" t="s">
        <v>81</v>
      </c>
      <c r="AV540" s="13" t="s">
        <v>81</v>
      </c>
      <c r="AW540" s="13" t="s">
        <v>33</v>
      </c>
      <c r="AX540" s="13" t="s">
        <v>72</v>
      </c>
      <c r="AY540" s="210" t="s">
        <v>180</v>
      </c>
    </row>
    <row r="541" spans="2:51" s="13" customFormat="1" ht="11.25">
      <c r="B541" s="199"/>
      <c r="C541" s="200"/>
      <c r="D541" s="201" t="s">
        <v>192</v>
      </c>
      <c r="E541" s="202" t="s">
        <v>19</v>
      </c>
      <c r="F541" s="203" t="s">
        <v>1809</v>
      </c>
      <c r="G541" s="200"/>
      <c r="H541" s="204">
        <v>6.4</v>
      </c>
      <c r="I541" s="205"/>
      <c r="J541" s="200"/>
      <c r="K541" s="200"/>
      <c r="L541" s="206"/>
      <c r="M541" s="207"/>
      <c r="N541" s="208"/>
      <c r="O541" s="208"/>
      <c r="P541" s="208"/>
      <c r="Q541" s="208"/>
      <c r="R541" s="208"/>
      <c r="S541" s="208"/>
      <c r="T541" s="209"/>
      <c r="AT541" s="210" t="s">
        <v>192</v>
      </c>
      <c r="AU541" s="210" t="s">
        <v>81</v>
      </c>
      <c r="AV541" s="13" t="s">
        <v>81</v>
      </c>
      <c r="AW541" s="13" t="s">
        <v>33</v>
      </c>
      <c r="AX541" s="13" t="s">
        <v>72</v>
      </c>
      <c r="AY541" s="210" t="s">
        <v>180</v>
      </c>
    </row>
    <row r="542" spans="2:51" s="13" customFormat="1" ht="11.25">
      <c r="B542" s="199"/>
      <c r="C542" s="200"/>
      <c r="D542" s="201" t="s">
        <v>192</v>
      </c>
      <c r="E542" s="202" t="s">
        <v>19</v>
      </c>
      <c r="F542" s="203" t="s">
        <v>1750</v>
      </c>
      <c r="G542" s="200"/>
      <c r="H542" s="204">
        <v>70.45</v>
      </c>
      <c r="I542" s="205"/>
      <c r="J542" s="200"/>
      <c r="K542" s="200"/>
      <c r="L542" s="206"/>
      <c r="M542" s="207"/>
      <c r="N542" s="208"/>
      <c r="O542" s="208"/>
      <c r="P542" s="208"/>
      <c r="Q542" s="208"/>
      <c r="R542" s="208"/>
      <c r="S542" s="208"/>
      <c r="T542" s="209"/>
      <c r="AT542" s="210" t="s">
        <v>192</v>
      </c>
      <c r="AU542" s="210" t="s">
        <v>81</v>
      </c>
      <c r="AV542" s="13" t="s">
        <v>81</v>
      </c>
      <c r="AW542" s="13" t="s">
        <v>33</v>
      </c>
      <c r="AX542" s="13" t="s">
        <v>72</v>
      </c>
      <c r="AY542" s="210" t="s">
        <v>180</v>
      </c>
    </row>
    <row r="543" spans="2:51" s="13" customFormat="1" ht="11.25">
      <c r="B543" s="199"/>
      <c r="C543" s="200"/>
      <c r="D543" s="201" t="s">
        <v>192</v>
      </c>
      <c r="E543" s="202" t="s">
        <v>19</v>
      </c>
      <c r="F543" s="203" t="s">
        <v>1751</v>
      </c>
      <c r="G543" s="200"/>
      <c r="H543" s="204">
        <v>69.1</v>
      </c>
      <c r="I543" s="205"/>
      <c r="J543" s="200"/>
      <c r="K543" s="200"/>
      <c r="L543" s="206"/>
      <c r="M543" s="207"/>
      <c r="N543" s="208"/>
      <c r="O543" s="208"/>
      <c r="P543" s="208"/>
      <c r="Q543" s="208"/>
      <c r="R543" s="208"/>
      <c r="S543" s="208"/>
      <c r="T543" s="209"/>
      <c r="AT543" s="210" t="s">
        <v>192</v>
      </c>
      <c r="AU543" s="210" t="s">
        <v>81</v>
      </c>
      <c r="AV543" s="13" t="s">
        <v>81</v>
      </c>
      <c r="AW543" s="13" t="s">
        <v>33</v>
      </c>
      <c r="AX543" s="13" t="s">
        <v>72</v>
      </c>
      <c r="AY543" s="210" t="s">
        <v>180</v>
      </c>
    </row>
    <row r="544" spans="2:51" s="13" customFormat="1" ht="11.25">
      <c r="B544" s="199"/>
      <c r="C544" s="200"/>
      <c r="D544" s="201" t="s">
        <v>192</v>
      </c>
      <c r="E544" s="202" t="s">
        <v>19</v>
      </c>
      <c r="F544" s="203" t="s">
        <v>1752</v>
      </c>
      <c r="G544" s="200"/>
      <c r="H544" s="204">
        <v>68.12</v>
      </c>
      <c r="I544" s="205"/>
      <c r="J544" s="200"/>
      <c r="K544" s="200"/>
      <c r="L544" s="206"/>
      <c r="M544" s="207"/>
      <c r="N544" s="208"/>
      <c r="O544" s="208"/>
      <c r="P544" s="208"/>
      <c r="Q544" s="208"/>
      <c r="R544" s="208"/>
      <c r="S544" s="208"/>
      <c r="T544" s="209"/>
      <c r="AT544" s="210" t="s">
        <v>192</v>
      </c>
      <c r="AU544" s="210" t="s">
        <v>81</v>
      </c>
      <c r="AV544" s="13" t="s">
        <v>81</v>
      </c>
      <c r="AW544" s="13" t="s">
        <v>33</v>
      </c>
      <c r="AX544" s="13" t="s">
        <v>72</v>
      </c>
      <c r="AY544" s="210" t="s">
        <v>180</v>
      </c>
    </row>
    <row r="545" spans="2:51" s="13" customFormat="1" ht="11.25">
      <c r="B545" s="199"/>
      <c r="C545" s="200"/>
      <c r="D545" s="201" t="s">
        <v>192</v>
      </c>
      <c r="E545" s="202" t="s">
        <v>19</v>
      </c>
      <c r="F545" s="203" t="s">
        <v>1753</v>
      </c>
      <c r="G545" s="200"/>
      <c r="H545" s="204">
        <v>72.03</v>
      </c>
      <c r="I545" s="205"/>
      <c r="J545" s="200"/>
      <c r="K545" s="200"/>
      <c r="L545" s="206"/>
      <c r="M545" s="207"/>
      <c r="N545" s="208"/>
      <c r="O545" s="208"/>
      <c r="P545" s="208"/>
      <c r="Q545" s="208"/>
      <c r="R545" s="208"/>
      <c r="S545" s="208"/>
      <c r="T545" s="209"/>
      <c r="AT545" s="210" t="s">
        <v>192</v>
      </c>
      <c r="AU545" s="210" t="s">
        <v>81</v>
      </c>
      <c r="AV545" s="13" t="s">
        <v>81</v>
      </c>
      <c r="AW545" s="13" t="s">
        <v>33</v>
      </c>
      <c r="AX545" s="13" t="s">
        <v>72</v>
      </c>
      <c r="AY545" s="210" t="s">
        <v>180</v>
      </c>
    </row>
    <row r="546" spans="2:51" s="13" customFormat="1" ht="11.25">
      <c r="B546" s="199"/>
      <c r="C546" s="200"/>
      <c r="D546" s="201" t="s">
        <v>192</v>
      </c>
      <c r="E546" s="202" t="s">
        <v>19</v>
      </c>
      <c r="F546" s="203" t="s">
        <v>2033</v>
      </c>
      <c r="G546" s="200"/>
      <c r="H546" s="204">
        <v>114.55</v>
      </c>
      <c r="I546" s="205"/>
      <c r="J546" s="200"/>
      <c r="K546" s="200"/>
      <c r="L546" s="206"/>
      <c r="M546" s="207"/>
      <c r="N546" s="208"/>
      <c r="O546" s="208"/>
      <c r="P546" s="208"/>
      <c r="Q546" s="208"/>
      <c r="R546" s="208"/>
      <c r="S546" s="208"/>
      <c r="T546" s="209"/>
      <c r="AT546" s="210" t="s">
        <v>192</v>
      </c>
      <c r="AU546" s="210" t="s">
        <v>81</v>
      </c>
      <c r="AV546" s="13" t="s">
        <v>81</v>
      </c>
      <c r="AW546" s="13" t="s">
        <v>33</v>
      </c>
      <c r="AX546" s="13" t="s">
        <v>72</v>
      </c>
      <c r="AY546" s="210" t="s">
        <v>180</v>
      </c>
    </row>
    <row r="547" spans="2:51" s="13" customFormat="1" ht="11.25">
      <c r="B547" s="199"/>
      <c r="C547" s="200"/>
      <c r="D547" s="201" t="s">
        <v>192</v>
      </c>
      <c r="E547" s="202" t="s">
        <v>19</v>
      </c>
      <c r="F547" s="203" t="s">
        <v>1755</v>
      </c>
      <c r="G547" s="200"/>
      <c r="H547" s="204">
        <v>85.12</v>
      </c>
      <c r="I547" s="205"/>
      <c r="J547" s="200"/>
      <c r="K547" s="200"/>
      <c r="L547" s="206"/>
      <c r="M547" s="207"/>
      <c r="N547" s="208"/>
      <c r="O547" s="208"/>
      <c r="P547" s="208"/>
      <c r="Q547" s="208"/>
      <c r="R547" s="208"/>
      <c r="S547" s="208"/>
      <c r="T547" s="209"/>
      <c r="AT547" s="210" t="s">
        <v>192</v>
      </c>
      <c r="AU547" s="210" t="s">
        <v>81</v>
      </c>
      <c r="AV547" s="13" t="s">
        <v>81</v>
      </c>
      <c r="AW547" s="13" t="s">
        <v>33</v>
      </c>
      <c r="AX547" s="13" t="s">
        <v>72</v>
      </c>
      <c r="AY547" s="210" t="s">
        <v>180</v>
      </c>
    </row>
    <row r="548" spans="2:51" s="13" customFormat="1" ht="11.25">
      <c r="B548" s="199"/>
      <c r="C548" s="200"/>
      <c r="D548" s="201" t="s">
        <v>192</v>
      </c>
      <c r="E548" s="202" t="s">
        <v>19</v>
      </c>
      <c r="F548" s="203" t="s">
        <v>1767</v>
      </c>
      <c r="G548" s="200"/>
      <c r="H548" s="204">
        <v>14.4</v>
      </c>
      <c r="I548" s="205"/>
      <c r="J548" s="200"/>
      <c r="K548" s="200"/>
      <c r="L548" s="206"/>
      <c r="M548" s="207"/>
      <c r="N548" s="208"/>
      <c r="O548" s="208"/>
      <c r="P548" s="208"/>
      <c r="Q548" s="208"/>
      <c r="R548" s="208"/>
      <c r="S548" s="208"/>
      <c r="T548" s="209"/>
      <c r="AT548" s="210" t="s">
        <v>192</v>
      </c>
      <c r="AU548" s="210" t="s">
        <v>81</v>
      </c>
      <c r="AV548" s="13" t="s">
        <v>81</v>
      </c>
      <c r="AW548" s="13" t="s">
        <v>33</v>
      </c>
      <c r="AX548" s="13" t="s">
        <v>72</v>
      </c>
      <c r="AY548" s="210" t="s">
        <v>180</v>
      </c>
    </row>
    <row r="549" spans="2:51" s="16" customFormat="1" ht="11.25">
      <c r="B549" s="242"/>
      <c r="C549" s="243"/>
      <c r="D549" s="201" t="s">
        <v>192</v>
      </c>
      <c r="E549" s="244" t="s">
        <v>19</v>
      </c>
      <c r="F549" s="245" t="s">
        <v>966</v>
      </c>
      <c r="G549" s="243"/>
      <c r="H549" s="246">
        <v>1278.438</v>
      </c>
      <c r="I549" s="247"/>
      <c r="J549" s="243"/>
      <c r="K549" s="243"/>
      <c r="L549" s="248"/>
      <c r="M549" s="249"/>
      <c r="N549" s="250"/>
      <c r="O549" s="250"/>
      <c r="P549" s="250"/>
      <c r="Q549" s="250"/>
      <c r="R549" s="250"/>
      <c r="S549" s="250"/>
      <c r="T549" s="251"/>
      <c r="AT549" s="252" t="s">
        <v>192</v>
      </c>
      <c r="AU549" s="252" t="s">
        <v>81</v>
      </c>
      <c r="AV549" s="16" t="s">
        <v>92</v>
      </c>
      <c r="AW549" s="16" t="s">
        <v>33</v>
      </c>
      <c r="AX549" s="16" t="s">
        <v>72</v>
      </c>
      <c r="AY549" s="252" t="s">
        <v>180</v>
      </c>
    </row>
    <row r="550" spans="2:51" s="15" customFormat="1" ht="11.25">
      <c r="B550" s="222"/>
      <c r="C550" s="223"/>
      <c r="D550" s="201" t="s">
        <v>192</v>
      </c>
      <c r="E550" s="224" t="s">
        <v>19</v>
      </c>
      <c r="F550" s="225" t="s">
        <v>967</v>
      </c>
      <c r="G550" s="223"/>
      <c r="H550" s="224" t="s">
        <v>19</v>
      </c>
      <c r="I550" s="226"/>
      <c r="J550" s="223"/>
      <c r="K550" s="223"/>
      <c r="L550" s="227"/>
      <c r="M550" s="228"/>
      <c r="N550" s="229"/>
      <c r="O550" s="229"/>
      <c r="P550" s="229"/>
      <c r="Q550" s="229"/>
      <c r="R550" s="229"/>
      <c r="S550" s="229"/>
      <c r="T550" s="230"/>
      <c r="AT550" s="231" t="s">
        <v>192</v>
      </c>
      <c r="AU550" s="231" t="s">
        <v>81</v>
      </c>
      <c r="AV550" s="15" t="s">
        <v>79</v>
      </c>
      <c r="AW550" s="15" t="s">
        <v>33</v>
      </c>
      <c r="AX550" s="15" t="s">
        <v>72</v>
      </c>
      <c r="AY550" s="231" t="s">
        <v>180</v>
      </c>
    </row>
    <row r="551" spans="2:51" s="15" customFormat="1" ht="11.25">
      <c r="B551" s="222"/>
      <c r="C551" s="223"/>
      <c r="D551" s="201" t="s">
        <v>192</v>
      </c>
      <c r="E551" s="224" t="s">
        <v>19</v>
      </c>
      <c r="F551" s="225" t="s">
        <v>1720</v>
      </c>
      <c r="G551" s="223"/>
      <c r="H551" s="224" t="s">
        <v>19</v>
      </c>
      <c r="I551" s="226"/>
      <c r="J551" s="223"/>
      <c r="K551" s="223"/>
      <c r="L551" s="227"/>
      <c r="M551" s="228"/>
      <c r="N551" s="229"/>
      <c r="O551" s="229"/>
      <c r="P551" s="229"/>
      <c r="Q551" s="229"/>
      <c r="R551" s="229"/>
      <c r="S551" s="229"/>
      <c r="T551" s="230"/>
      <c r="AT551" s="231" t="s">
        <v>192</v>
      </c>
      <c r="AU551" s="231" t="s">
        <v>81</v>
      </c>
      <c r="AV551" s="15" t="s">
        <v>79</v>
      </c>
      <c r="AW551" s="15" t="s">
        <v>33</v>
      </c>
      <c r="AX551" s="15" t="s">
        <v>72</v>
      </c>
      <c r="AY551" s="231" t="s">
        <v>180</v>
      </c>
    </row>
    <row r="552" spans="2:51" s="15" customFormat="1" ht="11.25">
      <c r="B552" s="222"/>
      <c r="C552" s="223"/>
      <c r="D552" s="201" t="s">
        <v>192</v>
      </c>
      <c r="E552" s="224" t="s">
        <v>19</v>
      </c>
      <c r="F552" s="225" t="s">
        <v>1937</v>
      </c>
      <c r="G552" s="223"/>
      <c r="H552" s="224" t="s">
        <v>19</v>
      </c>
      <c r="I552" s="226"/>
      <c r="J552" s="223"/>
      <c r="K552" s="223"/>
      <c r="L552" s="227"/>
      <c r="M552" s="228"/>
      <c r="N552" s="229"/>
      <c r="O552" s="229"/>
      <c r="P552" s="229"/>
      <c r="Q552" s="229"/>
      <c r="R552" s="229"/>
      <c r="S552" s="229"/>
      <c r="T552" s="230"/>
      <c r="AT552" s="231" t="s">
        <v>192</v>
      </c>
      <c r="AU552" s="231" t="s">
        <v>81</v>
      </c>
      <c r="AV552" s="15" t="s">
        <v>79</v>
      </c>
      <c r="AW552" s="15" t="s">
        <v>33</v>
      </c>
      <c r="AX552" s="15" t="s">
        <v>72</v>
      </c>
      <c r="AY552" s="231" t="s">
        <v>180</v>
      </c>
    </row>
    <row r="553" spans="2:51" s="13" customFormat="1" ht="11.25">
      <c r="B553" s="199"/>
      <c r="C553" s="200"/>
      <c r="D553" s="201" t="s">
        <v>192</v>
      </c>
      <c r="E553" s="202" t="s">
        <v>19</v>
      </c>
      <c r="F553" s="203" t="s">
        <v>1938</v>
      </c>
      <c r="G553" s="200"/>
      <c r="H553" s="204">
        <v>43.04</v>
      </c>
      <c r="I553" s="205"/>
      <c r="J553" s="200"/>
      <c r="K553" s="200"/>
      <c r="L553" s="206"/>
      <c r="M553" s="207"/>
      <c r="N553" s="208"/>
      <c r="O553" s="208"/>
      <c r="P553" s="208"/>
      <c r="Q553" s="208"/>
      <c r="R553" s="208"/>
      <c r="S553" s="208"/>
      <c r="T553" s="209"/>
      <c r="AT553" s="210" t="s">
        <v>192</v>
      </c>
      <c r="AU553" s="210" t="s">
        <v>81</v>
      </c>
      <c r="AV553" s="13" t="s">
        <v>81</v>
      </c>
      <c r="AW553" s="13" t="s">
        <v>33</v>
      </c>
      <c r="AX553" s="13" t="s">
        <v>72</v>
      </c>
      <c r="AY553" s="210" t="s">
        <v>180</v>
      </c>
    </row>
    <row r="554" spans="2:51" s="15" customFormat="1" ht="11.25">
      <c r="B554" s="222"/>
      <c r="C554" s="223"/>
      <c r="D554" s="201" t="s">
        <v>192</v>
      </c>
      <c r="E554" s="224" t="s">
        <v>19</v>
      </c>
      <c r="F554" s="225" t="s">
        <v>1939</v>
      </c>
      <c r="G554" s="223"/>
      <c r="H554" s="224" t="s">
        <v>19</v>
      </c>
      <c r="I554" s="226"/>
      <c r="J554" s="223"/>
      <c r="K554" s="223"/>
      <c r="L554" s="227"/>
      <c r="M554" s="228"/>
      <c r="N554" s="229"/>
      <c r="O554" s="229"/>
      <c r="P554" s="229"/>
      <c r="Q554" s="229"/>
      <c r="R554" s="229"/>
      <c r="S554" s="229"/>
      <c r="T554" s="230"/>
      <c r="AT554" s="231" t="s">
        <v>192</v>
      </c>
      <c r="AU554" s="231" t="s">
        <v>81</v>
      </c>
      <c r="AV554" s="15" t="s">
        <v>79</v>
      </c>
      <c r="AW554" s="15" t="s">
        <v>33</v>
      </c>
      <c r="AX554" s="15" t="s">
        <v>72</v>
      </c>
      <c r="AY554" s="231" t="s">
        <v>180</v>
      </c>
    </row>
    <row r="555" spans="2:51" s="13" customFormat="1" ht="11.25">
      <c r="B555" s="199"/>
      <c r="C555" s="200"/>
      <c r="D555" s="201" t="s">
        <v>192</v>
      </c>
      <c r="E555" s="202" t="s">
        <v>19</v>
      </c>
      <c r="F555" s="203" t="s">
        <v>1940</v>
      </c>
      <c r="G555" s="200"/>
      <c r="H555" s="204">
        <v>27.54</v>
      </c>
      <c r="I555" s="205"/>
      <c r="J555" s="200"/>
      <c r="K555" s="200"/>
      <c r="L555" s="206"/>
      <c r="M555" s="207"/>
      <c r="N555" s="208"/>
      <c r="O555" s="208"/>
      <c r="P555" s="208"/>
      <c r="Q555" s="208"/>
      <c r="R555" s="208"/>
      <c r="S555" s="208"/>
      <c r="T555" s="209"/>
      <c r="AT555" s="210" t="s">
        <v>192</v>
      </c>
      <c r="AU555" s="210" t="s">
        <v>81</v>
      </c>
      <c r="AV555" s="13" t="s">
        <v>81</v>
      </c>
      <c r="AW555" s="13" t="s">
        <v>33</v>
      </c>
      <c r="AX555" s="13" t="s">
        <v>72</v>
      </c>
      <c r="AY555" s="210" t="s">
        <v>180</v>
      </c>
    </row>
    <row r="556" spans="2:51" s="13" customFormat="1" ht="11.25">
      <c r="B556" s="199"/>
      <c r="C556" s="200"/>
      <c r="D556" s="201" t="s">
        <v>192</v>
      </c>
      <c r="E556" s="202" t="s">
        <v>19</v>
      </c>
      <c r="F556" s="203" t="s">
        <v>1941</v>
      </c>
      <c r="G556" s="200"/>
      <c r="H556" s="204">
        <v>4.644</v>
      </c>
      <c r="I556" s="205"/>
      <c r="J556" s="200"/>
      <c r="K556" s="200"/>
      <c r="L556" s="206"/>
      <c r="M556" s="207"/>
      <c r="N556" s="208"/>
      <c r="O556" s="208"/>
      <c r="P556" s="208"/>
      <c r="Q556" s="208"/>
      <c r="R556" s="208"/>
      <c r="S556" s="208"/>
      <c r="T556" s="209"/>
      <c r="AT556" s="210" t="s">
        <v>192</v>
      </c>
      <c r="AU556" s="210" t="s">
        <v>81</v>
      </c>
      <c r="AV556" s="13" t="s">
        <v>81</v>
      </c>
      <c r="AW556" s="13" t="s">
        <v>33</v>
      </c>
      <c r="AX556" s="13" t="s">
        <v>72</v>
      </c>
      <c r="AY556" s="210" t="s">
        <v>180</v>
      </c>
    </row>
    <row r="557" spans="2:51" s="13" customFormat="1" ht="11.25">
      <c r="B557" s="199"/>
      <c r="C557" s="200"/>
      <c r="D557" s="201" t="s">
        <v>192</v>
      </c>
      <c r="E557" s="202" t="s">
        <v>19</v>
      </c>
      <c r="F557" s="203" t="s">
        <v>1942</v>
      </c>
      <c r="G557" s="200"/>
      <c r="H557" s="204">
        <v>72.401</v>
      </c>
      <c r="I557" s="205"/>
      <c r="J557" s="200"/>
      <c r="K557" s="200"/>
      <c r="L557" s="206"/>
      <c r="M557" s="207"/>
      <c r="N557" s="208"/>
      <c r="O557" s="208"/>
      <c r="P557" s="208"/>
      <c r="Q557" s="208"/>
      <c r="R557" s="208"/>
      <c r="S557" s="208"/>
      <c r="T557" s="209"/>
      <c r="AT557" s="210" t="s">
        <v>192</v>
      </c>
      <c r="AU557" s="210" t="s">
        <v>81</v>
      </c>
      <c r="AV557" s="13" t="s">
        <v>81</v>
      </c>
      <c r="AW557" s="13" t="s">
        <v>33</v>
      </c>
      <c r="AX557" s="13" t="s">
        <v>72</v>
      </c>
      <c r="AY557" s="210" t="s">
        <v>180</v>
      </c>
    </row>
    <row r="558" spans="2:51" s="13" customFormat="1" ht="11.25">
      <c r="B558" s="199"/>
      <c r="C558" s="200"/>
      <c r="D558" s="201" t="s">
        <v>192</v>
      </c>
      <c r="E558" s="202" t="s">
        <v>19</v>
      </c>
      <c r="F558" s="203" t="s">
        <v>1943</v>
      </c>
      <c r="G558" s="200"/>
      <c r="H558" s="204">
        <v>5.332</v>
      </c>
      <c r="I558" s="205"/>
      <c r="J558" s="200"/>
      <c r="K558" s="200"/>
      <c r="L558" s="206"/>
      <c r="M558" s="207"/>
      <c r="N558" s="208"/>
      <c r="O558" s="208"/>
      <c r="P558" s="208"/>
      <c r="Q558" s="208"/>
      <c r="R558" s="208"/>
      <c r="S558" s="208"/>
      <c r="T558" s="209"/>
      <c r="AT558" s="210" t="s">
        <v>192</v>
      </c>
      <c r="AU558" s="210" t="s">
        <v>81</v>
      </c>
      <c r="AV558" s="13" t="s">
        <v>81</v>
      </c>
      <c r="AW558" s="13" t="s">
        <v>33</v>
      </c>
      <c r="AX558" s="13" t="s">
        <v>72</v>
      </c>
      <c r="AY558" s="210" t="s">
        <v>180</v>
      </c>
    </row>
    <row r="559" spans="2:51" s="13" customFormat="1" ht="11.25">
      <c r="B559" s="199"/>
      <c r="C559" s="200"/>
      <c r="D559" s="201" t="s">
        <v>192</v>
      </c>
      <c r="E559" s="202" t="s">
        <v>19</v>
      </c>
      <c r="F559" s="203" t="s">
        <v>1944</v>
      </c>
      <c r="G559" s="200"/>
      <c r="H559" s="204">
        <v>-1.288</v>
      </c>
      <c r="I559" s="205"/>
      <c r="J559" s="200"/>
      <c r="K559" s="200"/>
      <c r="L559" s="206"/>
      <c r="M559" s="207"/>
      <c r="N559" s="208"/>
      <c r="O559" s="208"/>
      <c r="P559" s="208"/>
      <c r="Q559" s="208"/>
      <c r="R559" s="208"/>
      <c r="S559" s="208"/>
      <c r="T559" s="209"/>
      <c r="AT559" s="210" t="s">
        <v>192</v>
      </c>
      <c r="AU559" s="210" t="s">
        <v>81</v>
      </c>
      <c r="AV559" s="13" t="s">
        <v>81</v>
      </c>
      <c r="AW559" s="13" t="s">
        <v>33</v>
      </c>
      <c r="AX559" s="13" t="s">
        <v>72</v>
      </c>
      <c r="AY559" s="210" t="s">
        <v>180</v>
      </c>
    </row>
    <row r="560" spans="2:51" s="13" customFormat="1" ht="11.25">
      <c r="B560" s="199"/>
      <c r="C560" s="200"/>
      <c r="D560" s="201" t="s">
        <v>192</v>
      </c>
      <c r="E560" s="202" t="s">
        <v>19</v>
      </c>
      <c r="F560" s="203" t="s">
        <v>1945</v>
      </c>
      <c r="G560" s="200"/>
      <c r="H560" s="204">
        <v>-4.246</v>
      </c>
      <c r="I560" s="205"/>
      <c r="J560" s="200"/>
      <c r="K560" s="200"/>
      <c r="L560" s="206"/>
      <c r="M560" s="207"/>
      <c r="N560" s="208"/>
      <c r="O560" s="208"/>
      <c r="P560" s="208"/>
      <c r="Q560" s="208"/>
      <c r="R560" s="208"/>
      <c r="S560" s="208"/>
      <c r="T560" s="209"/>
      <c r="AT560" s="210" t="s">
        <v>192</v>
      </c>
      <c r="AU560" s="210" t="s">
        <v>81</v>
      </c>
      <c r="AV560" s="13" t="s">
        <v>81</v>
      </c>
      <c r="AW560" s="13" t="s">
        <v>33</v>
      </c>
      <c r="AX560" s="13" t="s">
        <v>72</v>
      </c>
      <c r="AY560" s="210" t="s">
        <v>180</v>
      </c>
    </row>
    <row r="561" spans="2:51" s="15" customFormat="1" ht="11.25">
      <c r="B561" s="222"/>
      <c r="C561" s="223"/>
      <c r="D561" s="201" t="s">
        <v>192</v>
      </c>
      <c r="E561" s="224" t="s">
        <v>19</v>
      </c>
      <c r="F561" s="225" t="s">
        <v>1946</v>
      </c>
      <c r="G561" s="223"/>
      <c r="H561" s="224" t="s">
        <v>19</v>
      </c>
      <c r="I561" s="226"/>
      <c r="J561" s="223"/>
      <c r="K561" s="223"/>
      <c r="L561" s="227"/>
      <c r="M561" s="228"/>
      <c r="N561" s="229"/>
      <c r="O561" s="229"/>
      <c r="P561" s="229"/>
      <c r="Q561" s="229"/>
      <c r="R561" s="229"/>
      <c r="S561" s="229"/>
      <c r="T561" s="230"/>
      <c r="AT561" s="231" t="s">
        <v>192</v>
      </c>
      <c r="AU561" s="231" t="s">
        <v>81</v>
      </c>
      <c r="AV561" s="15" t="s">
        <v>79</v>
      </c>
      <c r="AW561" s="15" t="s">
        <v>33</v>
      </c>
      <c r="AX561" s="15" t="s">
        <v>72</v>
      </c>
      <c r="AY561" s="231" t="s">
        <v>180</v>
      </c>
    </row>
    <row r="562" spans="2:51" s="13" customFormat="1" ht="11.25">
      <c r="B562" s="199"/>
      <c r="C562" s="200"/>
      <c r="D562" s="201" t="s">
        <v>192</v>
      </c>
      <c r="E562" s="202" t="s">
        <v>19</v>
      </c>
      <c r="F562" s="203" t="s">
        <v>1947</v>
      </c>
      <c r="G562" s="200"/>
      <c r="H562" s="204">
        <v>60.8</v>
      </c>
      <c r="I562" s="205"/>
      <c r="J562" s="200"/>
      <c r="K562" s="200"/>
      <c r="L562" s="206"/>
      <c r="M562" s="207"/>
      <c r="N562" s="208"/>
      <c r="O562" s="208"/>
      <c r="P562" s="208"/>
      <c r="Q562" s="208"/>
      <c r="R562" s="208"/>
      <c r="S562" s="208"/>
      <c r="T562" s="209"/>
      <c r="AT562" s="210" t="s">
        <v>192</v>
      </c>
      <c r="AU562" s="210" t="s">
        <v>81</v>
      </c>
      <c r="AV562" s="13" t="s">
        <v>81</v>
      </c>
      <c r="AW562" s="13" t="s">
        <v>33</v>
      </c>
      <c r="AX562" s="13" t="s">
        <v>72</v>
      </c>
      <c r="AY562" s="210" t="s">
        <v>180</v>
      </c>
    </row>
    <row r="563" spans="2:51" s="13" customFormat="1" ht="11.25">
      <c r="B563" s="199"/>
      <c r="C563" s="200"/>
      <c r="D563" s="201" t="s">
        <v>192</v>
      </c>
      <c r="E563" s="202" t="s">
        <v>19</v>
      </c>
      <c r="F563" s="203" t="s">
        <v>1944</v>
      </c>
      <c r="G563" s="200"/>
      <c r="H563" s="204">
        <v>-1.288</v>
      </c>
      <c r="I563" s="205"/>
      <c r="J563" s="200"/>
      <c r="K563" s="200"/>
      <c r="L563" s="206"/>
      <c r="M563" s="207"/>
      <c r="N563" s="208"/>
      <c r="O563" s="208"/>
      <c r="P563" s="208"/>
      <c r="Q563" s="208"/>
      <c r="R563" s="208"/>
      <c r="S563" s="208"/>
      <c r="T563" s="209"/>
      <c r="AT563" s="210" t="s">
        <v>192</v>
      </c>
      <c r="AU563" s="210" t="s">
        <v>81</v>
      </c>
      <c r="AV563" s="13" t="s">
        <v>81</v>
      </c>
      <c r="AW563" s="13" t="s">
        <v>33</v>
      </c>
      <c r="AX563" s="13" t="s">
        <v>72</v>
      </c>
      <c r="AY563" s="210" t="s">
        <v>180</v>
      </c>
    </row>
    <row r="564" spans="2:51" s="13" customFormat="1" ht="11.25">
      <c r="B564" s="199"/>
      <c r="C564" s="200"/>
      <c r="D564" s="201" t="s">
        <v>192</v>
      </c>
      <c r="E564" s="202" t="s">
        <v>19</v>
      </c>
      <c r="F564" s="203" t="s">
        <v>1948</v>
      </c>
      <c r="G564" s="200"/>
      <c r="H564" s="204">
        <v>-1.4</v>
      </c>
      <c r="I564" s="205"/>
      <c r="J564" s="200"/>
      <c r="K564" s="200"/>
      <c r="L564" s="206"/>
      <c r="M564" s="207"/>
      <c r="N564" s="208"/>
      <c r="O564" s="208"/>
      <c r="P564" s="208"/>
      <c r="Q564" s="208"/>
      <c r="R564" s="208"/>
      <c r="S564" s="208"/>
      <c r="T564" s="209"/>
      <c r="AT564" s="210" t="s">
        <v>192</v>
      </c>
      <c r="AU564" s="210" t="s">
        <v>81</v>
      </c>
      <c r="AV564" s="13" t="s">
        <v>81</v>
      </c>
      <c r="AW564" s="13" t="s">
        <v>33</v>
      </c>
      <c r="AX564" s="13" t="s">
        <v>72</v>
      </c>
      <c r="AY564" s="210" t="s">
        <v>180</v>
      </c>
    </row>
    <row r="565" spans="2:51" s="15" customFormat="1" ht="11.25">
      <c r="B565" s="222"/>
      <c r="C565" s="223"/>
      <c r="D565" s="201" t="s">
        <v>192</v>
      </c>
      <c r="E565" s="224" t="s">
        <v>19</v>
      </c>
      <c r="F565" s="225" t="s">
        <v>1949</v>
      </c>
      <c r="G565" s="223"/>
      <c r="H565" s="224" t="s">
        <v>19</v>
      </c>
      <c r="I565" s="226"/>
      <c r="J565" s="223"/>
      <c r="K565" s="223"/>
      <c r="L565" s="227"/>
      <c r="M565" s="228"/>
      <c r="N565" s="229"/>
      <c r="O565" s="229"/>
      <c r="P565" s="229"/>
      <c r="Q565" s="229"/>
      <c r="R565" s="229"/>
      <c r="S565" s="229"/>
      <c r="T565" s="230"/>
      <c r="AT565" s="231" t="s">
        <v>192</v>
      </c>
      <c r="AU565" s="231" t="s">
        <v>81</v>
      </c>
      <c r="AV565" s="15" t="s">
        <v>79</v>
      </c>
      <c r="AW565" s="15" t="s">
        <v>33</v>
      </c>
      <c r="AX565" s="15" t="s">
        <v>72</v>
      </c>
      <c r="AY565" s="231" t="s">
        <v>180</v>
      </c>
    </row>
    <row r="566" spans="2:51" s="13" customFormat="1" ht="11.25">
      <c r="B566" s="199"/>
      <c r="C566" s="200"/>
      <c r="D566" s="201" t="s">
        <v>192</v>
      </c>
      <c r="E566" s="202" t="s">
        <v>19</v>
      </c>
      <c r="F566" s="203" t="s">
        <v>1950</v>
      </c>
      <c r="G566" s="200"/>
      <c r="H566" s="204">
        <v>11.47</v>
      </c>
      <c r="I566" s="205"/>
      <c r="J566" s="200"/>
      <c r="K566" s="200"/>
      <c r="L566" s="206"/>
      <c r="M566" s="207"/>
      <c r="N566" s="208"/>
      <c r="O566" s="208"/>
      <c r="P566" s="208"/>
      <c r="Q566" s="208"/>
      <c r="R566" s="208"/>
      <c r="S566" s="208"/>
      <c r="T566" s="209"/>
      <c r="AT566" s="210" t="s">
        <v>192</v>
      </c>
      <c r="AU566" s="210" t="s">
        <v>81</v>
      </c>
      <c r="AV566" s="13" t="s">
        <v>81</v>
      </c>
      <c r="AW566" s="13" t="s">
        <v>33</v>
      </c>
      <c r="AX566" s="13" t="s">
        <v>72</v>
      </c>
      <c r="AY566" s="210" t="s">
        <v>180</v>
      </c>
    </row>
    <row r="567" spans="2:51" s="15" customFormat="1" ht="11.25">
      <c r="B567" s="222"/>
      <c r="C567" s="223"/>
      <c r="D567" s="201" t="s">
        <v>192</v>
      </c>
      <c r="E567" s="224" t="s">
        <v>19</v>
      </c>
      <c r="F567" s="225" t="s">
        <v>1726</v>
      </c>
      <c r="G567" s="223"/>
      <c r="H567" s="224" t="s">
        <v>19</v>
      </c>
      <c r="I567" s="226"/>
      <c r="J567" s="223"/>
      <c r="K567" s="223"/>
      <c r="L567" s="227"/>
      <c r="M567" s="228"/>
      <c r="N567" s="229"/>
      <c r="O567" s="229"/>
      <c r="P567" s="229"/>
      <c r="Q567" s="229"/>
      <c r="R567" s="229"/>
      <c r="S567" s="229"/>
      <c r="T567" s="230"/>
      <c r="AT567" s="231" t="s">
        <v>192</v>
      </c>
      <c r="AU567" s="231" t="s">
        <v>81</v>
      </c>
      <c r="AV567" s="15" t="s">
        <v>79</v>
      </c>
      <c r="AW567" s="15" t="s">
        <v>33</v>
      </c>
      <c r="AX567" s="15" t="s">
        <v>72</v>
      </c>
      <c r="AY567" s="231" t="s">
        <v>180</v>
      </c>
    </row>
    <row r="568" spans="2:51" s="15" customFormat="1" ht="11.25">
      <c r="B568" s="222"/>
      <c r="C568" s="223"/>
      <c r="D568" s="201" t="s">
        <v>192</v>
      </c>
      <c r="E568" s="224" t="s">
        <v>19</v>
      </c>
      <c r="F568" s="225" t="s">
        <v>1951</v>
      </c>
      <c r="G568" s="223"/>
      <c r="H568" s="224" t="s">
        <v>19</v>
      </c>
      <c r="I568" s="226"/>
      <c r="J568" s="223"/>
      <c r="K568" s="223"/>
      <c r="L568" s="227"/>
      <c r="M568" s="228"/>
      <c r="N568" s="229"/>
      <c r="O568" s="229"/>
      <c r="P568" s="229"/>
      <c r="Q568" s="229"/>
      <c r="R568" s="229"/>
      <c r="S568" s="229"/>
      <c r="T568" s="230"/>
      <c r="AT568" s="231" t="s">
        <v>192</v>
      </c>
      <c r="AU568" s="231" t="s">
        <v>81</v>
      </c>
      <c r="AV568" s="15" t="s">
        <v>79</v>
      </c>
      <c r="AW568" s="15" t="s">
        <v>33</v>
      </c>
      <c r="AX568" s="15" t="s">
        <v>72</v>
      </c>
      <c r="AY568" s="231" t="s">
        <v>180</v>
      </c>
    </row>
    <row r="569" spans="2:51" s="13" customFormat="1" ht="11.25">
      <c r="B569" s="199"/>
      <c r="C569" s="200"/>
      <c r="D569" s="201" t="s">
        <v>192</v>
      </c>
      <c r="E569" s="202" t="s">
        <v>19</v>
      </c>
      <c r="F569" s="203" t="s">
        <v>1952</v>
      </c>
      <c r="G569" s="200"/>
      <c r="H569" s="204">
        <v>66.4</v>
      </c>
      <c r="I569" s="205"/>
      <c r="J569" s="200"/>
      <c r="K569" s="200"/>
      <c r="L569" s="206"/>
      <c r="M569" s="207"/>
      <c r="N569" s="208"/>
      <c r="O569" s="208"/>
      <c r="P569" s="208"/>
      <c r="Q569" s="208"/>
      <c r="R569" s="208"/>
      <c r="S569" s="208"/>
      <c r="T569" s="209"/>
      <c r="AT569" s="210" t="s">
        <v>192</v>
      </c>
      <c r="AU569" s="210" t="s">
        <v>81</v>
      </c>
      <c r="AV569" s="13" t="s">
        <v>81</v>
      </c>
      <c r="AW569" s="13" t="s">
        <v>33</v>
      </c>
      <c r="AX569" s="13" t="s">
        <v>72</v>
      </c>
      <c r="AY569" s="210" t="s">
        <v>180</v>
      </c>
    </row>
    <row r="570" spans="2:51" s="13" customFormat="1" ht="11.25">
      <c r="B570" s="199"/>
      <c r="C570" s="200"/>
      <c r="D570" s="201" t="s">
        <v>192</v>
      </c>
      <c r="E570" s="202" t="s">
        <v>19</v>
      </c>
      <c r="F570" s="203" t="s">
        <v>1948</v>
      </c>
      <c r="G570" s="200"/>
      <c r="H570" s="204">
        <v>-1.4</v>
      </c>
      <c r="I570" s="205"/>
      <c r="J570" s="200"/>
      <c r="K570" s="200"/>
      <c r="L570" s="206"/>
      <c r="M570" s="207"/>
      <c r="N570" s="208"/>
      <c r="O570" s="208"/>
      <c r="P570" s="208"/>
      <c r="Q570" s="208"/>
      <c r="R570" s="208"/>
      <c r="S570" s="208"/>
      <c r="T570" s="209"/>
      <c r="AT570" s="210" t="s">
        <v>192</v>
      </c>
      <c r="AU570" s="210" t="s">
        <v>81</v>
      </c>
      <c r="AV570" s="13" t="s">
        <v>81</v>
      </c>
      <c r="AW570" s="13" t="s">
        <v>33</v>
      </c>
      <c r="AX570" s="13" t="s">
        <v>72</v>
      </c>
      <c r="AY570" s="210" t="s">
        <v>180</v>
      </c>
    </row>
    <row r="571" spans="2:51" s="15" customFormat="1" ht="11.25">
      <c r="B571" s="222"/>
      <c r="C571" s="223"/>
      <c r="D571" s="201" t="s">
        <v>192</v>
      </c>
      <c r="E571" s="224" t="s">
        <v>19</v>
      </c>
      <c r="F571" s="225" t="s">
        <v>1953</v>
      </c>
      <c r="G571" s="223"/>
      <c r="H571" s="224" t="s">
        <v>19</v>
      </c>
      <c r="I571" s="226"/>
      <c r="J571" s="223"/>
      <c r="K571" s="223"/>
      <c r="L571" s="227"/>
      <c r="M571" s="228"/>
      <c r="N571" s="229"/>
      <c r="O571" s="229"/>
      <c r="P571" s="229"/>
      <c r="Q571" s="229"/>
      <c r="R571" s="229"/>
      <c r="S571" s="229"/>
      <c r="T571" s="230"/>
      <c r="AT571" s="231" t="s">
        <v>192</v>
      </c>
      <c r="AU571" s="231" t="s">
        <v>81</v>
      </c>
      <c r="AV571" s="15" t="s">
        <v>79</v>
      </c>
      <c r="AW571" s="15" t="s">
        <v>33</v>
      </c>
      <c r="AX571" s="15" t="s">
        <v>72</v>
      </c>
      <c r="AY571" s="231" t="s">
        <v>180</v>
      </c>
    </row>
    <row r="572" spans="2:51" s="13" customFormat="1" ht="11.25">
      <c r="B572" s="199"/>
      <c r="C572" s="200"/>
      <c r="D572" s="201" t="s">
        <v>192</v>
      </c>
      <c r="E572" s="202" t="s">
        <v>19</v>
      </c>
      <c r="F572" s="203" t="s">
        <v>1954</v>
      </c>
      <c r="G572" s="200"/>
      <c r="H572" s="204">
        <v>49.728</v>
      </c>
      <c r="I572" s="205"/>
      <c r="J572" s="200"/>
      <c r="K572" s="200"/>
      <c r="L572" s="206"/>
      <c r="M572" s="207"/>
      <c r="N572" s="208"/>
      <c r="O572" s="208"/>
      <c r="P572" s="208"/>
      <c r="Q572" s="208"/>
      <c r="R572" s="208"/>
      <c r="S572" s="208"/>
      <c r="T572" s="209"/>
      <c r="AT572" s="210" t="s">
        <v>192</v>
      </c>
      <c r="AU572" s="210" t="s">
        <v>81</v>
      </c>
      <c r="AV572" s="13" t="s">
        <v>81</v>
      </c>
      <c r="AW572" s="13" t="s">
        <v>33</v>
      </c>
      <c r="AX572" s="13" t="s">
        <v>72</v>
      </c>
      <c r="AY572" s="210" t="s">
        <v>180</v>
      </c>
    </row>
    <row r="573" spans="2:51" s="13" customFormat="1" ht="11.25">
      <c r="B573" s="199"/>
      <c r="C573" s="200"/>
      <c r="D573" s="201" t="s">
        <v>192</v>
      </c>
      <c r="E573" s="202" t="s">
        <v>19</v>
      </c>
      <c r="F573" s="203" t="s">
        <v>1955</v>
      </c>
      <c r="G573" s="200"/>
      <c r="H573" s="204">
        <v>5.504</v>
      </c>
      <c r="I573" s="205"/>
      <c r="J573" s="200"/>
      <c r="K573" s="200"/>
      <c r="L573" s="206"/>
      <c r="M573" s="207"/>
      <c r="N573" s="208"/>
      <c r="O573" s="208"/>
      <c r="P573" s="208"/>
      <c r="Q573" s="208"/>
      <c r="R573" s="208"/>
      <c r="S573" s="208"/>
      <c r="T573" s="209"/>
      <c r="AT573" s="210" t="s">
        <v>192</v>
      </c>
      <c r="AU573" s="210" t="s">
        <v>81</v>
      </c>
      <c r="AV573" s="13" t="s">
        <v>81</v>
      </c>
      <c r="AW573" s="13" t="s">
        <v>33</v>
      </c>
      <c r="AX573" s="13" t="s">
        <v>72</v>
      </c>
      <c r="AY573" s="210" t="s">
        <v>180</v>
      </c>
    </row>
    <row r="574" spans="2:51" s="15" customFormat="1" ht="11.25">
      <c r="B574" s="222"/>
      <c r="C574" s="223"/>
      <c r="D574" s="201" t="s">
        <v>192</v>
      </c>
      <c r="E574" s="224" t="s">
        <v>19</v>
      </c>
      <c r="F574" s="225" t="s">
        <v>1956</v>
      </c>
      <c r="G574" s="223"/>
      <c r="H574" s="224" t="s">
        <v>19</v>
      </c>
      <c r="I574" s="226"/>
      <c r="J574" s="223"/>
      <c r="K574" s="223"/>
      <c r="L574" s="227"/>
      <c r="M574" s="228"/>
      <c r="N574" s="229"/>
      <c r="O574" s="229"/>
      <c r="P574" s="229"/>
      <c r="Q574" s="229"/>
      <c r="R574" s="229"/>
      <c r="S574" s="229"/>
      <c r="T574" s="230"/>
      <c r="AT574" s="231" t="s">
        <v>192</v>
      </c>
      <c r="AU574" s="231" t="s">
        <v>81</v>
      </c>
      <c r="AV574" s="15" t="s">
        <v>79</v>
      </c>
      <c r="AW574" s="15" t="s">
        <v>33</v>
      </c>
      <c r="AX574" s="15" t="s">
        <v>72</v>
      </c>
      <c r="AY574" s="231" t="s">
        <v>180</v>
      </c>
    </row>
    <row r="575" spans="2:51" s="13" customFormat="1" ht="11.25">
      <c r="B575" s="199"/>
      <c r="C575" s="200"/>
      <c r="D575" s="201" t="s">
        <v>192</v>
      </c>
      <c r="E575" s="202" t="s">
        <v>19</v>
      </c>
      <c r="F575" s="203" t="s">
        <v>1957</v>
      </c>
      <c r="G575" s="200"/>
      <c r="H575" s="204">
        <v>26.24</v>
      </c>
      <c r="I575" s="205"/>
      <c r="J575" s="200"/>
      <c r="K575" s="200"/>
      <c r="L575" s="206"/>
      <c r="M575" s="207"/>
      <c r="N575" s="208"/>
      <c r="O575" s="208"/>
      <c r="P575" s="208"/>
      <c r="Q575" s="208"/>
      <c r="R575" s="208"/>
      <c r="S575" s="208"/>
      <c r="T575" s="209"/>
      <c r="AT575" s="210" t="s">
        <v>192</v>
      </c>
      <c r="AU575" s="210" t="s">
        <v>81</v>
      </c>
      <c r="AV575" s="13" t="s">
        <v>81</v>
      </c>
      <c r="AW575" s="13" t="s">
        <v>33</v>
      </c>
      <c r="AX575" s="13" t="s">
        <v>72</v>
      </c>
      <c r="AY575" s="210" t="s">
        <v>180</v>
      </c>
    </row>
    <row r="576" spans="2:51" s="15" customFormat="1" ht="11.25">
      <c r="B576" s="222"/>
      <c r="C576" s="223"/>
      <c r="D576" s="201" t="s">
        <v>192</v>
      </c>
      <c r="E576" s="224" t="s">
        <v>19</v>
      </c>
      <c r="F576" s="225" t="s">
        <v>1958</v>
      </c>
      <c r="G576" s="223"/>
      <c r="H576" s="224" t="s">
        <v>19</v>
      </c>
      <c r="I576" s="226"/>
      <c r="J576" s="223"/>
      <c r="K576" s="223"/>
      <c r="L576" s="227"/>
      <c r="M576" s="228"/>
      <c r="N576" s="229"/>
      <c r="O576" s="229"/>
      <c r="P576" s="229"/>
      <c r="Q576" s="229"/>
      <c r="R576" s="229"/>
      <c r="S576" s="229"/>
      <c r="T576" s="230"/>
      <c r="AT576" s="231" t="s">
        <v>192</v>
      </c>
      <c r="AU576" s="231" t="s">
        <v>81</v>
      </c>
      <c r="AV576" s="15" t="s">
        <v>79</v>
      </c>
      <c r="AW576" s="15" t="s">
        <v>33</v>
      </c>
      <c r="AX576" s="15" t="s">
        <v>72</v>
      </c>
      <c r="AY576" s="231" t="s">
        <v>180</v>
      </c>
    </row>
    <row r="577" spans="2:51" s="13" customFormat="1" ht="11.25">
      <c r="B577" s="199"/>
      <c r="C577" s="200"/>
      <c r="D577" s="201" t="s">
        <v>192</v>
      </c>
      <c r="E577" s="202" t="s">
        <v>19</v>
      </c>
      <c r="F577" s="203" t="s">
        <v>1959</v>
      </c>
      <c r="G577" s="200"/>
      <c r="H577" s="204">
        <v>24.32</v>
      </c>
      <c r="I577" s="205"/>
      <c r="J577" s="200"/>
      <c r="K577" s="200"/>
      <c r="L577" s="206"/>
      <c r="M577" s="207"/>
      <c r="N577" s="208"/>
      <c r="O577" s="208"/>
      <c r="P577" s="208"/>
      <c r="Q577" s="208"/>
      <c r="R577" s="208"/>
      <c r="S577" s="208"/>
      <c r="T577" s="209"/>
      <c r="AT577" s="210" t="s">
        <v>192</v>
      </c>
      <c r="AU577" s="210" t="s">
        <v>81</v>
      </c>
      <c r="AV577" s="13" t="s">
        <v>81</v>
      </c>
      <c r="AW577" s="13" t="s">
        <v>33</v>
      </c>
      <c r="AX577" s="13" t="s">
        <v>72</v>
      </c>
      <c r="AY577" s="210" t="s">
        <v>180</v>
      </c>
    </row>
    <row r="578" spans="2:51" s="15" customFormat="1" ht="11.25">
      <c r="B578" s="222"/>
      <c r="C578" s="223"/>
      <c r="D578" s="201" t="s">
        <v>192</v>
      </c>
      <c r="E578" s="224" t="s">
        <v>19</v>
      </c>
      <c r="F578" s="225" t="s">
        <v>1960</v>
      </c>
      <c r="G578" s="223"/>
      <c r="H578" s="224" t="s">
        <v>19</v>
      </c>
      <c r="I578" s="226"/>
      <c r="J578" s="223"/>
      <c r="K578" s="223"/>
      <c r="L578" s="227"/>
      <c r="M578" s="228"/>
      <c r="N578" s="229"/>
      <c r="O578" s="229"/>
      <c r="P578" s="229"/>
      <c r="Q578" s="229"/>
      <c r="R578" s="229"/>
      <c r="S578" s="229"/>
      <c r="T578" s="230"/>
      <c r="AT578" s="231" t="s">
        <v>192</v>
      </c>
      <c r="AU578" s="231" t="s">
        <v>81</v>
      </c>
      <c r="AV578" s="15" t="s">
        <v>79</v>
      </c>
      <c r="AW578" s="15" t="s">
        <v>33</v>
      </c>
      <c r="AX578" s="15" t="s">
        <v>72</v>
      </c>
      <c r="AY578" s="231" t="s">
        <v>180</v>
      </c>
    </row>
    <row r="579" spans="2:51" s="13" customFormat="1" ht="11.25">
      <c r="B579" s="199"/>
      <c r="C579" s="200"/>
      <c r="D579" s="201" t="s">
        <v>192</v>
      </c>
      <c r="E579" s="202" t="s">
        <v>19</v>
      </c>
      <c r="F579" s="203" t="s">
        <v>1961</v>
      </c>
      <c r="G579" s="200"/>
      <c r="H579" s="204">
        <v>60.288</v>
      </c>
      <c r="I579" s="205"/>
      <c r="J579" s="200"/>
      <c r="K579" s="200"/>
      <c r="L579" s="206"/>
      <c r="M579" s="207"/>
      <c r="N579" s="208"/>
      <c r="O579" s="208"/>
      <c r="P579" s="208"/>
      <c r="Q579" s="208"/>
      <c r="R579" s="208"/>
      <c r="S579" s="208"/>
      <c r="T579" s="209"/>
      <c r="AT579" s="210" t="s">
        <v>192</v>
      </c>
      <c r="AU579" s="210" t="s">
        <v>81</v>
      </c>
      <c r="AV579" s="13" t="s">
        <v>81</v>
      </c>
      <c r="AW579" s="13" t="s">
        <v>33</v>
      </c>
      <c r="AX579" s="13" t="s">
        <v>72</v>
      </c>
      <c r="AY579" s="210" t="s">
        <v>180</v>
      </c>
    </row>
    <row r="580" spans="2:51" s="13" customFormat="1" ht="11.25">
      <c r="B580" s="199"/>
      <c r="C580" s="200"/>
      <c r="D580" s="201" t="s">
        <v>192</v>
      </c>
      <c r="E580" s="202" t="s">
        <v>19</v>
      </c>
      <c r="F580" s="203" t="s">
        <v>1948</v>
      </c>
      <c r="G580" s="200"/>
      <c r="H580" s="204">
        <v>-1.4</v>
      </c>
      <c r="I580" s="205"/>
      <c r="J580" s="200"/>
      <c r="K580" s="200"/>
      <c r="L580" s="206"/>
      <c r="M580" s="207"/>
      <c r="N580" s="208"/>
      <c r="O580" s="208"/>
      <c r="P580" s="208"/>
      <c r="Q580" s="208"/>
      <c r="R580" s="208"/>
      <c r="S580" s="208"/>
      <c r="T580" s="209"/>
      <c r="AT580" s="210" t="s">
        <v>192</v>
      </c>
      <c r="AU580" s="210" t="s">
        <v>81</v>
      </c>
      <c r="AV580" s="13" t="s">
        <v>81</v>
      </c>
      <c r="AW580" s="13" t="s">
        <v>33</v>
      </c>
      <c r="AX580" s="13" t="s">
        <v>72</v>
      </c>
      <c r="AY580" s="210" t="s">
        <v>180</v>
      </c>
    </row>
    <row r="581" spans="2:51" s="15" customFormat="1" ht="11.25">
      <c r="B581" s="222"/>
      <c r="C581" s="223"/>
      <c r="D581" s="201" t="s">
        <v>192</v>
      </c>
      <c r="E581" s="224" t="s">
        <v>19</v>
      </c>
      <c r="F581" s="225" t="s">
        <v>1962</v>
      </c>
      <c r="G581" s="223"/>
      <c r="H581" s="224" t="s">
        <v>19</v>
      </c>
      <c r="I581" s="226"/>
      <c r="J581" s="223"/>
      <c r="K581" s="223"/>
      <c r="L581" s="227"/>
      <c r="M581" s="228"/>
      <c r="N581" s="229"/>
      <c r="O581" s="229"/>
      <c r="P581" s="229"/>
      <c r="Q581" s="229"/>
      <c r="R581" s="229"/>
      <c r="S581" s="229"/>
      <c r="T581" s="230"/>
      <c r="AT581" s="231" t="s">
        <v>192</v>
      </c>
      <c r="AU581" s="231" t="s">
        <v>81</v>
      </c>
      <c r="AV581" s="15" t="s">
        <v>79</v>
      </c>
      <c r="AW581" s="15" t="s">
        <v>33</v>
      </c>
      <c r="AX581" s="15" t="s">
        <v>72</v>
      </c>
      <c r="AY581" s="231" t="s">
        <v>180</v>
      </c>
    </row>
    <row r="582" spans="2:51" s="13" customFormat="1" ht="11.25">
      <c r="B582" s="199"/>
      <c r="C582" s="200"/>
      <c r="D582" s="201" t="s">
        <v>192</v>
      </c>
      <c r="E582" s="202" t="s">
        <v>19</v>
      </c>
      <c r="F582" s="203" t="s">
        <v>1963</v>
      </c>
      <c r="G582" s="200"/>
      <c r="H582" s="204">
        <v>24.64</v>
      </c>
      <c r="I582" s="205"/>
      <c r="J582" s="200"/>
      <c r="K582" s="200"/>
      <c r="L582" s="206"/>
      <c r="M582" s="207"/>
      <c r="N582" s="208"/>
      <c r="O582" s="208"/>
      <c r="P582" s="208"/>
      <c r="Q582" s="208"/>
      <c r="R582" s="208"/>
      <c r="S582" s="208"/>
      <c r="T582" s="209"/>
      <c r="AT582" s="210" t="s">
        <v>192</v>
      </c>
      <c r="AU582" s="210" t="s">
        <v>81</v>
      </c>
      <c r="AV582" s="13" t="s">
        <v>81</v>
      </c>
      <c r="AW582" s="13" t="s">
        <v>33</v>
      </c>
      <c r="AX582" s="13" t="s">
        <v>72</v>
      </c>
      <c r="AY582" s="210" t="s">
        <v>180</v>
      </c>
    </row>
    <row r="583" spans="2:51" s="15" customFormat="1" ht="11.25">
      <c r="B583" s="222"/>
      <c r="C583" s="223"/>
      <c r="D583" s="201" t="s">
        <v>192</v>
      </c>
      <c r="E583" s="224" t="s">
        <v>19</v>
      </c>
      <c r="F583" s="225" t="s">
        <v>1964</v>
      </c>
      <c r="G583" s="223"/>
      <c r="H583" s="224" t="s">
        <v>19</v>
      </c>
      <c r="I583" s="226"/>
      <c r="J583" s="223"/>
      <c r="K583" s="223"/>
      <c r="L583" s="227"/>
      <c r="M583" s="228"/>
      <c r="N583" s="229"/>
      <c r="O583" s="229"/>
      <c r="P583" s="229"/>
      <c r="Q583" s="229"/>
      <c r="R583" s="229"/>
      <c r="S583" s="229"/>
      <c r="T583" s="230"/>
      <c r="AT583" s="231" t="s">
        <v>192</v>
      </c>
      <c r="AU583" s="231" t="s">
        <v>81</v>
      </c>
      <c r="AV583" s="15" t="s">
        <v>79</v>
      </c>
      <c r="AW583" s="15" t="s">
        <v>33</v>
      </c>
      <c r="AX583" s="15" t="s">
        <v>72</v>
      </c>
      <c r="AY583" s="231" t="s">
        <v>180</v>
      </c>
    </row>
    <row r="584" spans="2:51" s="13" customFormat="1" ht="11.25">
      <c r="B584" s="199"/>
      <c r="C584" s="200"/>
      <c r="D584" s="201" t="s">
        <v>192</v>
      </c>
      <c r="E584" s="202" t="s">
        <v>19</v>
      </c>
      <c r="F584" s="203" t="s">
        <v>1965</v>
      </c>
      <c r="G584" s="200"/>
      <c r="H584" s="204">
        <v>111.968</v>
      </c>
      <c r="I584" s="205"/>
      <c r="J584" s="200"/>
      <c r="K584" s="200"/>
      <c r="L584" s="206"/>
      <c r="M584" s="207"/>
      <c r="N584" s="208"/>
      <c r="O584" s="208"/>
      <c r="P584" s="208"/>
      <c r="Q584" s="208"/>
      <c r="R584" s="208"/>
      <c r="S584" s="208"/>
      <c r="T584" s="209"/>
      <c r="AT584" s="210" t="s">
        <v>192</v>
      </c>
      <c r="AU584" s="210" t="s">
        <v>81</v>
      </c>
      <c r="AV584" s="13" t="s">
        <v>81</v>
      </c>
      <c r="AW584" s="13" t="s">
        <v>33</v>
      </c>
      <c r="AX584" s="13" t="s">
        <v>72</v>
      </c>
      <c r="AY584" s="210" t="s">
        <v>180</v>
      </c>
    </row>
    <row r="585" spans="2:51" s="13" customFormat="1" ht="11.25">
      <c r="B585" s="199"/>
      <c r="C585" s="200"/>
      <c r="D585" s="201" t="s">
        <v>192</v>
      </c>
      <c r="E585" s="202" t="s">
        <v>19</v>
      </c>
      <c r="F585" s="203" t="s">
        <v>1955</v>
      </c>
      <c r="G585" s="200"/>
      <c r="H585" s="204">
        <v>5.504</v>
      </c>
      <c r="I585" s="205"/>
      <c r="J585" s="200"/>
      <c r="K585" s="200"/>
      <c r="L585" s="206"/>
      <c r="M585" s="207"/>
      <c r="N585" s="208"/>
      <c r="O585" s="208"/>
      <c r="P585" s="208"/>
      <c r="Q585" s="208"/>
      <c r="R585" s="208"/>
      <c r="S585" s="208"/>
      <c r="T585" s="209"/>
      <c r="AT585" s="210" t="s">
        <v>192</v>
      </c>
      <c r="AU585" s="210" t="s">
        <v>81</v>
      </c>
      <c r="AV585" s="13" t="s">
        <v>81</v>
      </c>
      <c r="AW585" s="13" t="s">
        <v>33</v>
      </c>
      <c r="AX585" s="13" t="s">
        <v>72</v>
      </c>
      <c r="AY585" s="210" t="s">
        <v>180</v>
      </c>
    </row>
    <row r="586" spans="2:51" s="15" customFormat="1" ht="11.25">
      <c r="B586" s="222"/>
      <c r="C586" s="223"/>
      <c r="D586" s="201" t="s">
        <v>192</v>
      </c>
      <c r="E586" s="224" t="s">
        <v>19</v>
      </c>
      <c r="F586" s="225" t="s">
        <v>1966</v>
      </c>
      <c r="G586" s="223"/>
      <c r="H586" s="224" t="s">
        <v>19</v>
      </c>
      <c r="I586" s="226"/>
      <c r="J586" s="223"/>
      <c r="K586" s="223"/>
      <c r="L586" s="227"/>
      <c r="M586" s="228"/>
      <c r="N586" s="229"/>
      <c r="O586" s="229"/>
      <c r="P586" s="229"/>
      <c r="Q586" s="229"/>
      <c r="R586" s="229"/>
      <c r="S586" s="229"/>
      <c r="T586" s="230"/>
      <c r="AT586" s="231" t="s">
        <v>192</v>
      </c>
      <c r="AU586" s="231" t="s">
        <v>81</v>
      </c>
      <c r="AV586" s="15" t="s">
        <v>79</v>
      </c>
      <c r="AW586" s="15" t="s">
        <v>33</v>
      </c>
      <c r="AX586" s="15" t="s">
        <v>72</v>
      </c>
      <c r="AY586" s="231" t="s">
        <v>180</v>
      </c>
    </row>
    <row r="587" spans="2:51" s="13" customFormat="1" ht="11.25">
      <c r="B587" s="199"/>
      <c r="C587" s="200"/>
      <c r="D587" s="201" t="s">
        <v>192</v>
      </c>
      <c r="E587" s="202" t="s">
        <v>19</v>
      </c>
      <c r="F587" s="203" t="s">
        <v>1967</v>
      </c>
      <c r="G587" s="200"/>
      <c r="H587" s="204">
        <v>35.712</v>
      </c>
      <c r="I587" s="205"/>
      <c r="J587" s="200"/>
      <c r="K587" s="200"/>
      <c r="L587" s="206"/>
      <c r="M587" s="207"/>
      <c r="N587" s="208"/>
      <c r="O587" s="208"/>
      <c r="P587" s="208"/>
      <c r="Q587" s="208"/>
      <c r="R587" s="208"/>
      <c r="S587" s="208"/>
      <c r="T587" s="209"/>
      <c r="AT587" s="210" t="s">
        <v>192</v>
      </c>
      <c r="AU587" s="210" t="s">
        <v>81</v>
      </c>
      <c r="AV587" s="13" t="s">
        <v>81</v>
      </c>
      <c r="AW587" s="13" t="s">
        <v>33</v>
      </c>
      <c r="AX587" s="13" t="s">
        <v>72</v>
      </c>
      <c r="AY587" s="210" t="s">
        <v>180</v>
      </c>
    </row>
    <row r="588" spans="2:51" s="15" customFormat="1" ht="11.25">
      <c r="B588" s="222"/>
      <c r="C588" s="223"/>
      <c r="D588" s="201" t="s">
        <v>192</v>
      </c>
      <c r="E588" s="224" t="s">
        <v>19</v>
      </c>
      <c r="F588" s="225" t="s">
        <v>1968</v>
      </c>
      <c r="G588" s="223"/>
      <c r="H588" s="224" t="s">
        <v>19</v>
      </c>
      <c r="I588" s="226"/>
      <c r="J588" s="223"/>
      <c r="K588" s="223"/>
      <c r="L588" s="227"/>
      <c r="M588" s="228"/>
      <c r="N588" s="229"/>
      <c r="O588" s="229"/>
      <c r="P588" s="229"/>
      <c r="Q588" s="229"/>
      <c r="R588" s="229"/>
      <c r="S588" s="229"/>
      <c r="T588" s="230"/>
      <c r="AT588" s="231" t="s">
        <v>192</v>
      </c>
      <c r="AU588" s="231" t="s">
        <v>81</v>
      </c>
      <c r="AV588" s="15" t="s">
        <v>79</v>
      </c>
      <c r="AW588" s="15" t="s">
        <v>33</v>
      </c>
      <c r="AX588" s="15" t="s">
        <v>72</v>
      </c>
      <c r="AY588" s="231" t="s">
        <v>180</v>
      </c>
    </row>
    <row r="589" spans="2:51" s="13" customFormat="1" ht="11.25">
      <c r="B589" s="199"/>
      <c r="C589" s="200"/>
      <c r="D589" s="201" t="s">
        <v>192</v>
      </c>
      <c r="E589" s="202" t="s">
        <v>19</v>
      </c>
      <c r="F589" s="203" t="s">
        <v>1969</v>
      </c>
      <c r="G589" s="200"/>
      <c r="H589" s="204">
        <v>110.944</v>
      </c>
      <c r="I589" s="205"/>
      <c r="J589" s="200"/>
      <c r="K589" s="200"/>
      <c r="L589" s="206"/>
      <c r="M589" s="207"/>
      <c r="N589" s="208"/>
      <c r="O589" s="208"/>
      <c r="P589" s="208"/>
      <c r="Q589" s="208"/>
      <c r="R589" s="208"/>
      <c r="S589" s="208"/>
      <c r="T589" s="209"/>
      <c r="AT589" s="210" t="s">
        <v>192</v>
      </c>
      <c r="AU589" s="210" t="s">
        <v>81</v>
      </c>
      <c r="AV589" s="13" t="s">
        <v>81</v>
      </c>
      <c r="AW589" s="13" t="s">
        <v>33</v>
      </c>
      <c r="AX589" s="13" t="s">
        <v>72</v>
      </c>
      <c r="AY589" s="210" t="s">
        <v>180</v>
      </c>
    </row>
    <row r="590" spans="2:51" s="13" customFormat="1" ht="11.25">
      <c r="B590" s="199"/>
      <c r="C590" s="200"/>
      <c r="D590" s="201" t="s">
        <v>192</v>
      </c>
      <c r="E590" s="202" t="s">
        <v>19</v>
      </c>
      <c r="F590" s="203" t="s">
        <v>1955</v>
      </c>
      <c r="G590" s="200"/>
      <c r="H590" s="204">
        <v>5.504</v>
      </c>
      <c r="I590" s="205"/>
      <c r="J590" s="200"/>
      <c r="K590" s="200"/>
      <c r="L590" s="206"/>
      <c r="M590" s="207"/>
      <c r="N590" s="208"/>
      <c r="O590" s="208"/>
      <c r="P590" s="208"/>
      <c r="Q590" s="208"/>
      <c r="R590" s="208"/>
      <c r="S590" s="208"/>
      <c r="T590" s="209"/>
      <c r="AT590" s="210" t="s">
        <v>192</v>
      </c>
      <c r="AU590" s="210" t="s">
        <v>81</v>
      </c>
      <c r="AV590" s="13" t="s">
        <v>81</v>
      </c>
      <c r="AW590" s="13" t="s">
        <v>33</v>
      </c>
      <c r="AX590" s="13" t="s">
        <v>72</v>
      </c>
      <c r="AY590" s="210" t="s">
        <v>180</v>
      </c>
    </row>
    <row r="591" spans="2:51" s="13" customFormat="1" ht="11.25">
      <c r="B591" s="199"/>
      <c r="C591" s="200"/>
      <c r="D591" s="201" t="s">
        <v>192</v>
      </c>
      <c r="E591" s="202" t="s">
        <v>19</v>
      </c>
      <c r="F591" s="203" t="s">
        <v>1970</v>
      </c>
      <c r="G591" s="200"/>
      <c r="H591" s="204">
        <v>-6.8</v>
      </c>
      <c r="I591" s="205"/>
      <c r="J591" s="200"/>
      <c r="K591" s="200"/>
      <c r="L591" s="206"/>
      <c r="M591" s="207"/>
      <c r="N591" s="208"/>
      <c r="O591" s="208"/>
      <c r="P591" s="208"/>
      <c r="Q591" s="208"/>
      <c r="R591" s="208"/>
      <c r="S591" s="208"/>
      <c r="T591" s="209"/>
      <c r="AT591" s="210" t="s">
        <v>192</v>
      </c>
      <c r="AU591" s="210" t="s">
        <v>81</v>
      </c>
      <c r="AV591" s="13" t="s">
        <v>81</v>
      </c>
      <c r="AW591" s="13" t="s">
        <v>33</v>
      </c>
      <c r="AX591" s="13" t="s">
        <v>72</v>
      </c>
      <c r="AY591" s="210" t="s">
        <v>180</v>
      </c>
    </row>
    <row r="592" spans="2:51" s="15" customFormat="1" ht="11.25">
      <c r="B592" s="222"/>
      <c r="C592" s="223"/>
      <c r="D592" s="201" t="s">
        <v>192</v>
      </c>
      <c r="E592" s="224" t="s">
        <v>19</v>
      </c>
      <c r="F592" s="225" t="s">
        <v>1971</v>
      </c>
      <c r="G592" s="223"/>
      <c r="H592" s="224" t="s">
        <v>19</v>
      </c>
      <c r="I592" s="226"/>
      <c r="J592" s="223"/>
      <c r="K592" s="223"/>
      <c r="L592" s="227"/>
      <c r="M592" s="228"/>
      <c r="N592" s="229"/>
      <c r="O592" s="229"/>
      <c r="P592" s="229"/>
      <c r="Q592" s="229"/>
      <c r="R592" s="229"/>
      <c r="S592" s="229"/>
      <c r="T592" s="230"/>
      <c r="AT592" s="231" t="s">
        <v>192</v>
      </c>
      <c r="AU592" s="231" t="s">
        <v>81</v>
      </c>
      <c r="AV592" s="15" t="s">
        <v>79</v>
      </c>
      <c r="AW592" s="15" t="s">
        <v>33</v>
      </c>
      <c r="AX592" s="15" t="s">
        <v>72</v>
      </c>
      <c r="AY592" s="231" t="s">
        <v>180</v>
      </c>
    </row>
    <row r="593" spans="2:51" s="13" customFormat="1" ht="11.25">
      <c r="B593" s="199"/>
      <c r="C593" s="200"/>
      <c r="D593" s="201" t="s">
        <v>192</v>
      </c>
      <c r="E593" s="202" t="s">
        <v>19</v>
      </c>
      <c r="F593" s="203" t="s">
        <v>1972</v>
      </c>
      <c r="G593" s="200"/>
      <c r="H593" s="204">
        <v>108.928</v>
      </c>
      <c r="I593" s="205"/>
      <c r="J593" s="200"/>
      <c r="K593" s="200"/>
      <c r="L593" s="206"/>
      <c r="M593" s="207"/>
      <c r="N593" s="208"/>
      <c r="O593" s="208"/>
      <c r="P593" s="208"/>
      <c r="Q593" s="208"/>
      <c r="R593" s="208"/>
      <c r="S593" s="208"/>
      <c r="T593" s="209"/>
      <c r="AT593" s="210" t="s">
        <v>192</v>
      </c>
      <c r="AU593" s="210" t="s">
        <v>81</v>
      </c>
      <c r="AV593" s="13" t="s">
        <v>81</v>
      </c>
      <c r="AW593" s="13" t="s">
        <v>33</v>
      </c>
      <c r="AX593" s="13" t="s">
        <v>72</v>
      </c>
      <c r="AY593" s="210" t="s">
        <v>180</v>
      </c>
    </row>
    <row r="594" spans="2:51" s="13" customFormat="1" ht="11.25">
      <c r="B594" s="199"/>
      <c r="C594" s="200"/>
      <c r="D594" s="201" t="s">
        <v>192</v>
      </c>
      <c r="E594" s="202" t="s">
        <v>19</v>
      </c>
      <c r="F594" s="203" t="s">
        <v>1955</v>
      </c>
      <c r="G594" s="200"/>
      <c r="H594" s="204">
        <v>5.504</v>
      </c>
      <c r="I594" s="205"/>
      <c r="J594" s="200"/>
      <c r="K594" s="200"/>
      <c r="L594" s="206"/>
      <c r="M594" s="207"/>
      <c r="N594" s="208"/>
      <c r="O594" s="208"/>
      <c r="P594" s="208"/>
      <c r="Q594" s="208"/>
      <c r="R594" s="208"/>
      <c r="S594" s="208"/>
      <c r="T594" s="209"/>
      <c r="AT594" s="210" t="s">
        <v>192</v>
      </c>
      <c r="AU594" s="210" t="s">
        <v>81</v>
      </c>
      <c r="AV594" s="13" t="s">
        <v>81</v>
      </c>
      <c r="AW594" s="13" t="s">
        <v>33</v>
      </c>
      <c r="AX594" s="13" t="s">
        <v>72</v>
      </c>
      <c r="AY594" s="210" t="s">
        <v>180</v>
      </c>
    </row>
    <row r="595" spans="2:51" s="13" customFormat="1" ht="11.25">
      <c r="B595" s="199"/>
      <c r="C595" s="200"/>
      <c r="D595" s="201" t="s">
        <v>192</v>
      </c>
      <c r="E595" s="202" t="s">
        <v>19</v>
      </c>
      <c r="F595" s="203" t="s">
        <v>1948</v>
      </c>
      <c r="G595" s="200"/>
      <c r="H595" s="204">
        <v>-1.4</v>
      </c>
      <c r="I595" s="205"/>
      <c r="J595" s="200"/>
      <c r="K595" s="200"/>
      <c r="L595" s="206"/>
      <c r="M595" s="207"/>
      <c r="N595" s="208"/>
      <c r="O595" s="208"/>
      <c r="P595" s="208"/>
      <c r="Q595" s="208"/>
      <c r="R595" s="208"/>
      <c r="S595" s="208"/>
      <c r="T595" s="209"/>
      <c r="AT595" s="210" t="s">
        <v>192</v>
      </c>
      <c r="AU595" s="210" t="s">
        <v>81</v>
      </c>
      <c r="AV595" s="13" t="s">
        <v>81</v>
      </c>
      <c r="AW595" s="13" t="s">
        <v>33</v>
      </c>
      <c r="AX595" s="13" t="s">
        <v>72</v>
      </c>
      <c r="AY595" s="210" t="s">
        <v>180</v>
      </c>
    </row>
    <row r="596" spans="2:51" s="13" customFormat="1" ht="11.25">
      <c r="B596" s="199"/>
      <c r="C596" s="200"/>
      <c r="D596" s="201" t="s">
        <v>192</v>
      </c>
      <c r="E596" s="202" t="s">
        <v>19</v>
      </c>
      <c r="F596" s="203" t="s">
        <v>1970</v>
      </c>
      <c r="G596" s="200"/>
      <c r="H596" s="204">
        <v>-6.8</v>
      </c>
      <c r="I596" s="205"/>
      <c r="J596" s="200"/>
      <c r="K596" s="200"/>
      <c r="L596" s="206"/>
      <c r="M596" s="207"/>
      <c r="N596" s="208"/>
      <c r="O596" s="208"/>
      <c r="P596" s="208"/>
      <c r="Q596" s="208"/>
      <c r="R596" s="208"/>
      <c r="S596" s="208"/>
      <c r="T596" s="209"/>
      <c r="AT596" s="210" t="s">
        <v>192</v>
      </c>
      <c r="AU596" s="210" t="s">
        <v>81</v>
      </c>
      <c r="AV596" s="13" t="s">
        <v>81</v>
      </c>
      <c r="AW596" s="13" t="s">
        <v>33</v>
      </c>
      <c r="AX596" s="13" t="s">
        <v>72</v>
      </c>
      <c r="AY596" s="210" t="s">
        <v>180</v>
      </c>
    </row>
    <row r="597" spans="2:51" s="15" customFormat="1" ht="11.25">
      <c r="B597" s="222"/>
      <c r="C597" s="223"/>
      <c r="D597" s="201" t="s">
        <v>192</v>
      </c>
      <c r="E597" s="224" t="s">
        <v>19</v>
      </c>
      <c r="F597" s="225" t="s">
        <v>1973</v>
      </c>
      <c r="G597" s="223"/>
      <c r="H597" s="224" t="s">
        <v>19</v>
      </c>
      <c r="I597" s="226"/>
      <c r="J597" s="223"/>
      <c r="K597" s="223"/>
      <c r="L597" s="227"/>
      <c r="M597" s="228"/>
      <c r="N597" s="229"/>
      <c r="O597" s="229"/>
      <c r="P597" s="229"/>
      <c r="Q597" s="229"/>
      <c r="R597" s="229"/>
      <c r="S597" s="229"/>
      <c r="T597" s="230"/>
      <c r="AT597" s="231" t="s">
        <v>192</v>
      </c>
      <c r="AU597" s="231" t="s">
        <v>81</v>
      </c>
      <c r="AV597" s="15" t="s">
        <v>79</v>
      </c>
      <c r="AW597" s="15" t="s">
        <v>33</v>
      </c>
      <c r="AX597" s="15" t="s">
        <v>72</v>
      </c>
      <c r="AY597" s="231" t="s">
        <v>180</v>
      </c>
    </row>
    <row r="598" spans="2:51" s="13" customFormat="1" ht="11.25">
      <c r="B598" s="199"/>
      <c r="C598" s="200"/>
      <c r="D598" s="201" t="s">
        <v>192</v>
      </c>
      <c r="E598" s="202" t="s">
        <v>19</v>
      </c>
      <c r="F598" s="203" t="s">
        <v>1974</v>
      </c>
      <c r="G598" s="200"/>
      <c r="H598" s="204">
        <v>109.536</v>
      </c>
      <c r="I598" s="205"/>
      <c r="J598" s="200"/>
      <c r="K598" s="200"/>
      <c r="L598" s="206"/>
      <c r="M598" s="207"/>
      <c r="N598" s="208"/>
      <c r="O598" s="208"/>
      <c r="P598" s="208"/>
      <c r="Q598" s="208"/>
      <c r="R598" s="208"/>
      <c r="S598" s="208"/>
      <c r="T598" s="209"/>
      <c r="AT598" s="210" t="s">
        <v>192</v>
      </c>
      <c r="AU598" s="210" t="s">
        <v>81</v>
      </c>
      <c r="AV598" s="13" t="s">
        <v>81</v>
      </c>
      <c r="AW598" s="13" t="s">
        <v>33</v>
      </c>
      <c r="AX598" s="13" t="s">
        <v>72</v>
      </c>
      <c r="AY598" s="210" t="s">
        <v>180</v>
      </c>
    </row>
    <row r="599" spans="2:51" s="13" customFormat="1" ht="11.25">
      <c r="B599" s="199"/>
      <c r="C599" s="200"/>
      <c r="D599" s="201" t="s">
        <v>192</v>
      </c>
      <c r="E599" s="202" t="s">
        <v>19</v>
      </c>
      <c r="F599" s="203" t="s">
        <v>1955</v>
      </c>
      <c r="G599" s="200"/>
      <c r="H599" s="204">
        <v>5.504</v>
      </c>
      <c r="I599" s="205"/>
      <c r="J599" s="200"/>
      <c r="K599" s="200"/>
      <c r="L599" s="206"/>
      <c r="M599" s="207"/>
      <c r="N599" s="208"/>
      <c r="O599" s="208"/>
      <c r="P599" s="208"/>
      <c r="Q599" s="208"/>
      <c r="R599" s="208"/>
      <c r="S599" s="208"/>
      <c r="T599" s="209"/>
      <c r="AT599" s="210" t="s">
        <v>192</v>
      </c>
      <c r="AU599" s="210" t="s">
        <v>81</v>
      </c>
      <c r="AV599" s="13" t="s">
        <v>81</v>
      </c>
      <c r="AW599" s="13" t="s">
        <v>33</v>
      </c>
      <c r="AX599" s="13" t="s">
        <v>72</v>
      </c>
      <c r="AY599" s="210" t="s">
        <v>180</v>
      </c>
    </row>
    <row r="600" spans="2:51" s="13" customFormat="1" ht="11.25">
      <c r="B600" s="199"/>
      <c r="C600" s="200"/>
      <c r="D600" s="201" t="s">
        <v>192</v>
      </c>
      <c r="E600" s="202" t="s">
        <v>19</v>
      </c>
      <c r="F600" s="203" t="s">
        <v>1970</v>
      </c>
      <c r="G600" s="200"/>
      <c r="H600" s="204">
        <v>-6.8</v>
      </c>
      <c r="I600" s="205"/>
      <c r="J600" s="200"/>
      <c r="K600" s="200"/>
      <c r="L600" s="206"/>
      <c r="M600" s="207"/>
      <c r="N600" s="208"/>
      <c r="O600" s="208"/>
      <c r="P600" s="208"/>
      <c r="Q600" s="208"/>
      <c r="R600" s="208"/>
      <c r="S600" s="208"/>
      <c r="T600" s="209"/>
      <c r="AT600" s="210" t="s">
        <v>192</v>
      </c>
      <c r="AU600" s="210" t="s">
        <v>81</v>
      </c>
      <c r="AV600" s="13" t="s">
        <v>81</v>
      </c>
      <c r="AW600" s="13" t="s">
        <v>33</v>
      </c>
      <c r="AX600" s="13" t="s">
        <v>72</v>
      </c>
      <c r="AY600" s="210" t="s">
        <v>180</v>
      </c>
    </row>
    <row r="601" spans="2:51" s="15" customFormat="1" ht="11.25">
      <c r="B601" s="222"/>
      <c r="C601" s="223"/>
      <c r="D601" s="201" t="s">
        <v>192</v>
      </c>
      <c r="E601" s="224" t="s">
        <v>19</v>
      </c>
      <c r="F601" s="225" t="s">
        <v>1975</v>
      </c>
      <c r="G601" s="223"/>
      <c r="H601" s="224" t="s">
        <v>19</v>
      </c>
      <c r="I601" s="226"/>
      <c r="J601" s="223"/>
      <c r="K601" s="223"/>
      <c r="L601" s="227"/>
      <c r="M601" s="228"/>
      <c r="N601" s="229"/>
      <c r="O601" s="229"/>
      <c r="P601" s="229"/>
      <c r="Q601" s="229"/>
      <c r="R601" s="229"/>
      <c r="S601" s="229"/>
      <c r="T601" s="230"/>
      <c r="AT601" s="231" t="s">
        <v>192</v>
      </c>
      <c r="AU601" s="231" t="s">
        <v>81</v>
      </c>
      <c r="AV601" s="15" t="s">
        <v>79</v>
      </c>
      <c r="AW601" s="15" t="s">
        <v>33</v>
      </c>
      <c r="AX601" s="15" t="s">
        <v>72</v>
      </c>
      <c r="AY601" s="231" t="s">
        <v>180</v>
      </c>
    </row>
    <row r="602" spans="2:51" s="13" customFormat="1" ht="11.25">
      <c r="B602" s="199"/>
      <c r="C602" s="200"/>
      <c r="D602" s="201" t="s">
        <v>192</v>
      </c>
      <c r="E602" s="202" t="s">
        <v>19</v>
      </c>
      <c r="F602" s="203" t="s">
        <v>1976</v>
      </c>
      <c r="G602" s="200"/>
      <c r="H602" s="204">
        <v>112.128</v>
      </c>
      <c r="I602" s="205"/>
      <c r="J602" s="200"/>
      <c r="K602" s="200"/>
      <c r="L602" s="206"/>
      <c r="M602" s="207"/>
      <c r="N602" s="208"/>
      <c r="O602" s="208"/>
      <c r="P602" s="208"/>
      <c r="Q602" s="208"/>
      <c r="R602" s="208"/>
      <c r="S602" s="208"/>
      <c r="T602" s="209"/>
      <c r="AT602" s="210" t="s">
        <v>192</v>
      </c>
      <c r="AU602" s="210" t="s">
        <v>81</v>
      </c>
      <c r="AV602" s="13" t="s">
        <v>81</v>
      </c>
      <c r="AW602" s="13" t="s">
        <v>33</v>
      </c>
      <c r="AX602" s="13" t="s">
        <v>72</v>
      </c>
      <c r="AY602" s="210" t="s">
        <v>180</v>
      </c>
    </row>
    <row r="603" spans="2:51" s="13" customFormat="1" ht="11.25">
      <c r="B603" s="199"/>
      <c r="C603" s="200"/>
      <c r="D603" s="201" t="s">
        <v>192</v>
      </c>
      <c r="E603" s="202" t="s">
        <v>19</v>
      </c>
      <c r="F603" s="203" t="s">
        <v>1955</v>
      </c>
      <c r="G603" s="200"/>
      <c r="H603" s="204">
        <v>5.504</v>
      </c>
      <c r="I603" s="205"/>
      <c r="J603" s="200"/>
      <c r="K603" s="200"/>
      <c r="L603" s="206"/>
      <c r="M603" s="207"/>
      <c r="N603" s="208"/>
      <c r="O603" s="208"/>
      <c r="P603" s="208"/>
      <c r="Q603" s="208"/>
      <c r="R603" s="208"/>
      <c r="S603" s="208"/>
      <c r="T603" s="209"/>
      <c r="AT603" s="210" t="s">
        <v>192</v>
      </c>
      <c r="AU603" s="210" t="s">
        <v>81</v>
      </c>
      <c r="AV603" s="13" t="s">
        <v>81</v>
      </c>
      <c r="AW603" s="13" t="s">
        <v>33</v>
      </c>
      <c r="AX603" s="13" t="s">
        <v>72</v>
      </c>
      <c r="AY603" s="210" t="s">
        <v>180</v>
      </c>
    </row>
    <row r="604" spans="2:51" s="13" customFormat="1" ht="11.25">
      <c r="B604" s="199"/>
      <c r="C604" s="200"/>
      <c r="D604" s="201" t="s">
        <v>192</v>
      </c>
      <c r="E604" s="202" t="s">
        <v>19</v>
      </c>
      <c r="F604" s="203" t="s">
        <v>1948</v>
      </c>
      <c r="G604" s="200"/>
      <c r="H604" s="204">
        <v>-1.4</v>
      </c>
      <c r="I604" s="205"/>
      <c r="J604" s="200"/>
      <c r="K604" s="200"/>
      <c r="L604" s="206"/>
      <c r="M604" s="207"/>
      <c r="N604" s="208"/>
      <c r="O604" s="208"/>
      <c r="P604" s="208"/>
      <c r="Q604" s="208"/>
      <c r="R604" s="208"/>
      <c r="S604" s="208"/>
      <c r="T604" s="209"/>
      <c r="AT604" s="210" t="s">
        <v>192</v>
      </c>
      <c r="AU604" s="210" t="s">
        <v>81</v>
      </c>
      <c r="AV604" s="13" t="s">
        <v>81</v>
      </c>
      <c r="AW604" s="13" t="s">
        <v>33</v>
      </c>
      <c r="AX604" s="13" t="s">
        <v>72</v>
      </c>
      <c r="AY604" s="210" t="s">
        <v>180</v>
      </c>
    </row>
    <row r="605" spans="2:51" s="13" customFormat="1" ht="11.25">
      <c r="B605" s="199"/>
      <c r="C605" s="200"/>
      <c r="D605" s="201" t="s">
        <v>192</v>
      </c>
      <c r="E605" s="202" t="s">
        <v>19</v>
      </c>
      <c r="F605" s="203" t="s">
        <v>1970</v>
      </c>
      <c r="G605" s="200"/>
      <c r="H605" s="204">
        <v>-6.8</v>
      </c>
      <c r="I605" s="205"/>
      <c r="J605" s="200"/>
      <c r="K605" s="200"/>
      <c r="L605" s="206"/>
      <c r="M605" s="207"/>
      <c r="N605" s="208"/>
      <c r="O605" s="208"/>
      <c r="P605" s="208"/>
      <c r="Q605" s="208"/>
      <c r="R605" s="208"/>
      <c r="S605" s="208"/>
      <c r="T605" s="209"/>
      <c r="AT605" s="210" t="s">
        <v>192</v>
      </c>
      <c r="AU605" s="210" t="s">
        <v>81</v>
      </c>
      <c r="AV605" s="13" t="s">
        <v>81</v>
      </c>
      <c r="AW605" s="13" t="s">
        <v>33</v>
      </c>
      <c r="AX605" s="13" t="s">
        <v>72</v>
      </c>
      <c r="AY605" s="210" t="s">
        <v>180</v>
      </c>
    </row>
    <row r="606" spans="2:51" s="15" customFormat="1" ht="11.25">
      <c r="B606" s="222"/>
      <c r="C606" s="223"/>
      <c r="D606" s="201" t="s">
        <v>192</v>
      </c>
      <c r="E606" s="224" t="s">
        <v>19</v>
      </c>
      <c r="F606" s="225" t="s">
        <v>1977</v>
      </c>
      <c r="G606" s="223"/>
      <c r="H606" s="224" t="s">
        <v>19</v>
      </c>
      <c r="I606" s="226"/>
      <c r="J606" s="223"/>
      <c r="K606" s="223"/>
      <c r="L606" s="227"/>
      <c r="M606" s="228"/>
      <c r="N606" s="229"/>
      <c r="O606" s="229"/>
      <c r="P606" s="229"/>
      <c r="Q606" s="229"/>
      <c r="R606" s="229"/>
      <c r="S606" s="229"/>
      <c r="T606" s="230"/>
      <c r="AT606" s="231" t="s">
        <v>192</v>
      </c>
      <c r="AU606" s="231" t="s">
        <v>81</v>
      </c>
      <c r="AV606" s="15" t="s">
        <v>79</v>
      </c>
      <c r="AW606" s="15" t="s">
        <v>33</v>
      </c>
      <c r="AX606" s="15" t="s">
        <v>72</v>
      </c>
      <c r="AY606" s="231" t="s">
        <v>180</v>
      </c>
    </row>
    <row r="607" spans="2:51" s="13" customFormat="1" ht="11.25">
      <c r="B607" s="199"/>
      <c r="C607" s="200"/>
      <c r="D607" s="201" t="s">
        <v>192</v>
      </c>
      <c r="E607" s="202" t="s">
        <v>19</v>
      </c>
      <c r="F607" s="203" t="s">
        <v>1978</v>
      </c>
      <c r="G607" s="200"/>
      <c r="H607" s="204">
        <v>167.104</v>
      </c>
      <c r="I607" s="205"/>
      <c r="J607" s="200"/>
      <c r="K607" s="200"/>
      <c r="L607" s="206"/>
      <c r="M607" s="207"/>
      <c r="N607" s="208"/>
      <c r="O607" s="208"/>
      <c r="P607" s="208"/>
      <c r="Q607" s="208"/>
      <c r="R607" s="208"/>
      <c r="S607" s="208"/>
      <c r="T607" s="209"/>
      <c r="AT607" s="210" t="s">
        <v>192</v>
      </c>
      <c r="AU607" s="210" t="s">
        <v>81</v>
      </c>
      <c r="AV607" s="13" t="s">
        <v>81</v>
      </c>
      <c r="AW607" s="13" t="s">
        <v>33</v>
      </c>
      <c r="AX607" s="13" t="s">
        <v>72</v>
      </c>
      <c r="AY607" s="210" t="s">
        <v>180</v>
      </c>
    </row>
    <row r="608" spans="2:51" s="13" customFormat="1" ht="11.25">
      <c r="B608" s="199"/>
      <c r="C608" s="200"/>
      <c r="D608" s="201" t="s">
        <v>192</v>
      </c>
      <c r="E608" s="202" t="s">
        <v>19</v>
      </c>
      <c r="F608" s="203" t="s">
        <v>1979</v>
      </c>
      <c r="G608" s="200"/>
      <c r="H608" s="204">
        <v>4.816</v>
      </c>
      <c r="I608" s="205"/>
      <c r="J608" s="200"/>
      <c r="K608" s="200"/>
      <c r="L608" s="206"/>
      <c r="M608" s="207"/>
      <c r="N608" s="208"/>
      <c r="O608" s="208"/>
      <c r="P608" s="208"/>
      <c r="Q608" s="208"/>
      <c r="R608" s="208"/>
      <c r="S608" s="208"/>
      <c r="T608" s="209"/>
      <c r="AT608" s="210" t="s">
        <v>192</v>
      </c>
      <c r="AU608" s="210" t="s">
        <v>81</v>
      </c>
      <c r="AV608" s="13" t="s">
        <v>81</v>
      </c>
      <c r="AW608" s="13" t="s">
        <v>33</v>
      </c>
      <c r="AX608" s="13" t="s">
        <v>72</v>
      </c>
      <c r="AY608" s="210" t="s">
        <v>180</v>
      </c>
    </row>
    <row r="609" spans="2:51" s="13" customFormat="1" ht="11.25">
      <c r="B609" s="199"/>
      <c r="C609" s="200"/>
      <c r="D609" s="201" t="s">
        <v>192</v>
      </c>
      <c r="E609" s="202" t="s">
        <v>19</v>
      </c>
      <c r="F609" s="203" t="s">
        <v>1980</v>
      </c>
      <c r="G609" s="200"/>
      <c r="H609" s="204">
        <v>-1.32</v>
      </c>
      <c r="I609" s="205"/>
      <c r="J609" s="200"/>
      <c r="K609" s="200"/>
      <c r="L609" s="206"/>
      <c r="M609" s="207"/>
      <c r="N609" s="208"/>
      <c r="O609" s="208"/>
      <c r="P609" s="208"/>
      <c r="Q609" s="208"/>
      <c r="R609" s="208"/>
      <c r="S609" s="208"/>
      <c r="T609" s="209"/>
      <c r="AT609" s="210" t="s">
        <v>192</v>
      </c>
      <c r="AU609" s="210" t="s">
        <v>81</v>
      </c>
      <c r="AV609" s="13" t="s">
        <v>81</v>
      </c>
      <c r="AW609" s="13" t="s">
        <v>33</v>
      </c>
      <c r="AX609" s="13" t="s">
        <v>72</v>
      </c>
      <c r="AY609" s="210" t="s">
        <v>180</v>
      </c>
    </row>
    <row r="610" spans="2:51" s="13" customFormat="1" ht="11.25">
      <c r="B610" s="199"/>
      <c r="C610" s="200"/>
      <c r="D610" s="201" t="s">
        <v>192</v>
      </c>
      <c r="E610" s="202" t="s">
        <v>19</v>
      </c>
      <c r="F610" s="203" t="s">
        <v>1981</v>
      </c>
      <c r="G610" s="200"/>
      <c r="H610" s="204">
        <v>-6.4</v>
      </c>
      <c r="I610" s="205"/>
      <c r="J610" s="200"/>
      <c r="K610" s="200"/>
      <c r="L610" s="206"/>
      <c r="M610" s="207"/>
      <c r="N610" s="208"/>
      <c r="O610" s="208"/>
      <c r="P610" s="208"/>
      <c r="Q610" s="208"/>
      <c r="R610" s="208"/>
      <c r="S610" s="208"/>
      <c r="T610" s="209"/>
      <c r="AT610" s="210" t="s">
        <v>192</v>
      </c>
      <c r="AU610" s="210" t="s">
        <v>81</v>
      </c>
      <c r="AV610" s="13" t="s">
        <v>81</v>
      </c>
      <c r="AW610" s="13" t="s">
        <v>33</v>
      </c>
      <c r="AX610" s="13" t="s">
        <v>72</v>
      </c>
      <c r="AY610" s="210" t="s">
        <v>180</v>
      </c>
    </row>
    <row r="611" spans="2:51" s="13" customFormat="1" ht="11.25">
      <c r="B611" s="199"/>
      <c r="C611" s="200"/>
      <c r="D611" s="201" t="s">
        <v>192</v>
      </c>
      <c r="E611" s="202" t="s">
        <v>19</v>
      </c>
      <c r="F611" s="203" t="s">
        <v>1982</v>
      </c>
      <c r="G611" s="200"/>
      <c r="H611" s="204">
        <v>91.233</v>
      </c>
      <c r="I611" s="205"/>
      <c r="J611" s="200"/>
      <c r="K611" s="200"/>
      <c r="L611" s="206"/>
      <c r="M611" s="207"/>
      <c r="N611" s="208"/>
      <c r="O611" s="208"/>
      <c r="P611" s="208"/>
      <c r="Q611" s="208"/>
      <c r="R611" s="208"/>
      <c r="S611" s="208"/>
      <c r="T611" s="209"/>
      <c r="AT611" s="210" t="s">
        <v>192</v>
      </c>
      <c r="AU611" s="210" t="s">
        <v>81</v>
      </c>
      <c r="AV611" s="13" t="s">
        <v>81</v>
      </c>
      <c r="AW611" s="13" t="s">
        <v>33</v>
      </c>
      <c r="AX611" s="13" t="s">
        <v>72</v>
      </c>
      <c r="AY611" s="210" t="s">
        <v>180</v>
      </c>
    </row>
    <row r="612" spans="2:51" s="13" customFormat="1" ht="11.25">
      <c r="B612" s="199"/>
      <c r="C612" s="200"/>
      <c r="D612" s="201" t="s">
        <v>192</v>
      </c>
      <c r="E612" s="202" t="s">
        <v>19</v>
      </c>
      <c r="F612" s="203" t="s">
        <v>1983</v>
      </c>
      <c r="G612" s="200"/>
      <c r="H612" s="204">
        <v>5.148</v>
      </c>
      <c r="I612" s="205"/>
      <c r="J612" s="200"/>
      <c r="K612" s="200"/>
      <c r="L612" s="206"/>
      <c r="M612" s="207"/>
      <c r="N612" s="208"/>
      <c r="O612" s="208"/>
      <c r="P612" s="208"/>
      <c r="Q612" s="208"/>
      <c r="R612" s="208"/>
      <c r="S612" s="208"/>
      <c r="T612" s="209"/>
      <c r="AT612" s="210" t="s">
        <v>192</v>
      </c>
      <c r="AU612" s="210" t="s">
        <v>81</v>
      </c>
      <c r="AV612" s="13" t="s">
        <v>81</v>
      </c>
      <c r="AW612" s="13" t="s">
        <v>33</v>
      </c>
      <c r="AX612" s="13" t="s">
        <v>72</v>
      </c>
      <c r="AY612" s="210" t="s">
        <v>180</v>
      </c>
    </row>
    <row r="613" spans="2:51" s="13" customFormat="1" ht="11.25">
      <c r="B613" s="199"/>
      <c r="C613" s="200"/>
      <c r="D613" s="201" t="s">
        <v>192</v>
      </c>
      <c r="E613" s="202" t="s">
        <v>19</v>
      </c>
      <c r="F613" s="203" t="s">
        <v>1984</v>
      </c>
      <c r="G613" s="200"/>
      <c r="H613" s="204">
        <v>10.664</v>
      </c>
      <c r="I613" s="205"/>
      <c r="J613" s="200"/>
      <c r="K613" s="200"/>
      <c r="L613" s="206"/>
      <c r="M613" s="207"/>
      <c r="N613" s="208"/>
      <c r="O613" s="208"/>
      <c r="P613" s="208"/>
      <c r="Q613" s="208"/>
      <c r="R613" s="208"/>
      <c r="S613" s="208"/>
      <c r="T613" s="209"/>
      <c r="AT613" s="210" t="s">
        <v>192</v>
      </c>
      <c r="AU613" s="210" t="s">
        <v>81</v>
      </c>
      <c r="AV613" s="13" t="s">
        <v>81</v>
      </c>
      <c r="AW613" s="13" t="s">
        <v>33</v>
      </c>
      <c r="AX613" s="13" t="s">
        <v>72</v>
      </c>
      <c r="AY613" s="210" t="s">
        <v>180</v>
      </c>
    </row>
    <row r="614" spans="2:51" s="13" customFormat="1" ht="11.25">
      <c r="B614" s="199"/>
      <c r="C614" s="200"/>
      <c r="D614" s="201" t="s">
        <v>192</v>
      </c>
      <c r="E614" s="202" t="s">
        <v>19</v>
      </c>
      <c r="F614" s="203" t="s">
        <v>1970</v>
      </c>
      <c r="G614" s="200"/>
      <c r="H614" s="204">
        <v>-6.8</v>
      </c>
      <c r="I614" s="205"/>
      <c r="J614" s="200"/>
      <c r="K614" s="200"/>
      <c r="L614" s="206"/>
      <c r="M614" s="207"/>
      <c r="N614" s="208"/>
      <c r="O614" s="208"/>
      <c r="P614" s="208"/>
      <c r="Q614" s="208"/>
      <c r="R614" s="208"/>
      <c r="S614" s="208"/>
      <c r="T614" s="209"/>
      <c r="AT614" s="210" t="s">
        <v>192</v>
      </c>
      <c r="AU614" s="210" t="s">
        <v>81</v>
      </c>
      <c r="AV614" s="13" t="s">
        <v>81</v>
      </c>
      <c r="AW614" s="13" t="s">
        <v>33</v>
      </c>
      <c r="AX614" s="13" t="s">
        <v>72</v>
      </c>
      <c r="AY614" s="210" t="s">
        <v>180</v>
      </c>
    </row>
    <row r="615" spans="2:51" s="13" customFormat="1" ht="11.25">
      <c r="B615" s="199"/>
      <c r="C615" s="200"/>
      <c r="D615" s="201" t="s">
        <v>192</v>
      </c>
      <c r="E615" s="202" t="s">
        <v>19</v>
      </c>
      <c r="F615" s="203" t="s">
        <v>1948</v>
      </c>
      <c r="G615" s="200"/>
      <c r="H615" s="204">
        <v>-1.4</v>
      </c>
      <c r="I615" s="205"/>
      <c r="J615" s="200"/>
      <c r="K615" s="200"/>
      <c r="L615" s="206"/>
      <c r="M615" s="207"/>
      <c r="N615" s="208"/>
      <c r="O615" s="208"/>
      <c r="P615" s="208"/>
      <c r="Q615" s="208"/>
      <c r="R615" s="208"/>
      <c r="S615" s="208"/>
      <c r="T615" s="209"/>
      <c r="AT615" s="210" t="s">
        <v>192</v>
      </c>
      <c r="AU615" s="210" t="s">
        <v>81</v>
      </c>
      <c r="AV615" s="13" t="s">
        <v>81</v>
      </c>
      <c r="AW615" s="13" t="s">
        <v>33</v>
      </c>
      <c r="AX615" s="13" t="s">
        <v>72</v>
      </c>
      <c r="AY615" s="210" t="s">
        <v>180</v>
      </c>
    </row>
    <row r="616" spans="2:51" s="13" customFormat="1" ht="11.25">
      <c r="B616" s="199"/>
      <c r="C616" s="200"/>
      <c r="D616" s="201" t="s">
        <v>192</v>
      </c>
      <c r="E616" s="202" t="s">
        <v>19</v>
      </c>
      <c r="F616" s="203" t="s">
        <v>1948</v>
      </c>
      <c r="G616" s="200"/>
      <c r="H616" s="204">
        <v>-1.4</v>
      </c>
      <c r="I616" s="205"/>
      <c r="J616" s="200"/>
      <c r="K616" s="200"/>
      <c r="L616" s="206"/>
      <c r="M616" s="207"/>
      <c r="N616" s="208"/>
      <c r="O616" s="208"/>
      <c r="P616" s="208"/>
      <c r="Q616" s="208"/>
      <c r="R616" s="208"/>
      <c r="S616" s="208"/>
      <c r="T616" s="209"/>
      <c r="AT616" s="210" t="s">
        <v>192</v>
      </c>
      <c r="AU616" s="210" t="s">
        <v>81</v>
      </c>
      <c r="AV616" s="13" t="s">
        <v>81</v>
      </c>
      <c r="AW616" s="13" t="s">
        <v>33</v>
      </c>
      <c r="AX616" s="13" t="s">
        <v>72</v>
      </c>
      <c r="AY616" s="210" t="s">
        <v>180</v>
      </c>
    </row>
    <row r="617" spans="2:51" s="15" customFormat="1" ht="11.25">
      <c r="B617" s="222"/>
      <c r="C617" s="223"/>
      <c r="D617" s="201" t="s">
        <v>192</v>
      </c>
      <c r="E617" s="224" t="s">
        <v>19</v>
      </c>
      <c r="F617" s="225" t="s">
        <v>1741</v>
      </c>
      <c r="G617" s="223"/>
      <c r="H617" s="224" t="s">
        <v>19</v>
      </c>
      <c r="I617" s="226"/>
      <c r="J617" s="223"/>
      <c r="K617" s="223"/>
      <c r="L617" s="227"/>
      <c r="M617" s="228"/>
      <c r="N617" s="229"/>
      <c r="O617" s="229"/>
      <c r="P617" s="229"/>
      <c r="Q617" s="229"/>
      <c r="R617" s="229"/>
      <c r="S617" s="229"/>
      <c r="T617" s="230"/>
      <c r="AT617" s="231" t="s">
        <v>192</v>
      </c>
      <c r="AU617" s="231" t="s">
        <v>81</v>
      </c>
      <c r="AV617" s="15" t="s">
        <v>79</v>
      </c>
      <c r="AW617" s="15" t="s">
        <v>33</v>
      </c>
      <c r="AX617" s="15" t="s">
        <v>72</v>
      </c>
      <c r="AY617" s="231" t="s">
        <v>180</v>
      </c>
    </row>
    <row r="618" spans="2:51" s="15" customFormat="1" ht="11.25">
      <c r="B618" s="222"/>
      <c r="C618" s="223"/>
      <c r="D618" s="201" t="s">
        <v>192</v>
      </c>
      <c r="E618" s="224" t="s">
        <v>19</v>
      </c>
      <c r="F618" s="225" t="s">
        <v>1985</v>
      </c>
      <c r="G618" s="223"/>
      <c r="H618" s="224" t="s">
        <v>19</v>
      </c>
      <c r="I618" s="226"/>
      <c r="J618" s="223"/>
      <c r="K618" s="223"/>
      <c r="L618" s="227"/>
      <c r="M618" s="228"/>
      <c r="N618" s="229"/>
      <c r="O618" s="229"/>
      <c r="P618" s="229"/>
      <c r="Q618" s="229"/>
      <c r="R618" s="229"/>
      <c r="S618" s="229"/>
      <c r="T618" s="230"/>
      <c r="AT618" s="231" t="s">
        <v>192</v>
      </c>
      <c r="AU618" s="231" t="s">
        <v>81</v>
      </c>
      <c r="AV618" s="15" t="s">
        <v>79</v>
      </c>
      <c r="AW618" s="15" t="s">
        <v>33</v>
      </c>
      <c r="AX618" s="15" t="s">
        <v>72</v>
      </c>
      <c r="AY618" s="231" t="s">
        <v>180</v>
      </c>
    </row>
    <row r="619" spans="2:51" s="13" customFormat="1" ht="11.25">
      <c r="B619" s="199"/>
      <c r="C619" s="200"/>
      <c r="D619" s="201" t="s">
        <v>192</v>
      </c>
      <c r="E619" s="202" t="s">
        <v>19</v>
      </c>
      <c r="F619" s="203" t="s">
        <v>1986</v>
      </c>
      <c r="G619" s="200"/>
      <c r="H619" s="204">
        <v>75.584</v>
      </c>
      <c r="I619" s="205"/>
      <c r="J619" s="200"/>
      <c r="K619" s="200"/>
      <c r="L619" s="206"/>
      <c r="M619" s="207"/>
      <c r="N619" s="208"/>
      <c r="O619" s="208"/>
      <c r="P619" s="208"/>
      <c r="Q619" s="208"/>
      <c r="R619" s="208"/>
      <c r="S619" s="208"/>
      <c r="T619" s="209"/>
      <c r="AT619" s="210" t="s">
        <v>192</v>
      </c>
      <c r="AU619" s="210" t="s">
        <v>81</v>
      </c>
      <c r="AV619" s="13" t="s">
        <v>81</v>
      </c>
      <c r="AW619" s="13" t="s">
        <v>33</v>
      </c>
      <c r="AX619" s="13" t="s">
        <v>72</v>
      </c>
      <c r="AY619" s="210" t="s">
        <v>180</v>
      </c>
    </row>
    <row r="620" spans="2:51" s="13" customFormat="1" ht="11.25">
      <c r="B620" s="199"/>
      <c r="C620" s="200"/>
      <c r="D620" s="201" t="s">
        <v>192</v>
      </c>
      <c r="E620" s="202" t="s">
        <v>19</v>
      </c>
      <c r="F620" s="203" t="s">
        <v>1970</v>
      </c>
      <c r="G620" s="200"/>
      <c r="H620" s="204">
        <v>-6.8</v>
      </c>
      <c r="I620" s="205"/>
      <c r="J620" s="200"/>
      <c r="K620" s="200"/>
      <c r="L620" s="206"/>
      <c r="M620" s="207"/>
      <c r="N620" s="208"/>
      <c r="O620" s="208"/>
      <c r="P620" s="208"/>
      <c r="Q620" s="208"/>
      <c r="R620" s="208"/>
      <c r="S620" s="208"/>
      <c r="T620" s="209"/>
      <c r="AT620" s="210" t="s">
        <v>192</v>
      </c>
      <c r="AU620" s="210" t="s">
        <v>81</v>
      </c>
      <c r="AV620" s="13" t="s">
        <v>81</v>
      </c>
      <c r="AW620" s="13" t="s">
        <v>33</v>
      </c>
      <c r="AX620" s="13" t="s">
        <v>72</v>
      </c>
      <c r="AY620" s="210" t="s">
        <v>180</v>
      </c>
    </row>
    <row r="621" spans="2:51" s="15" customFormat="1" ht="11.25">
      <c r="B621" s="222"/>
      <c r="C621" s="223"/>
      <c r="D621" s="201" t="s">
        <v>192</v>
      </c>
      <c r="E621" s="224" t="s">
        <v>19</v>
      </c>
      <c r="F621" s="225" t="s">
        <v>1987</v>
      </c>
      <c r="G621" s="223"/>
      <c r="H621" s="224" t="s">
        <v>19</v>
      </c>
      <c r="I621" s="226"/>
      <c r="J621" s="223"/>
      <c r="K621" s="223"/>
      <c r="L621" s="227"/>
      <c r="M621" s="228"/>
      <c r="N621" s="229"/>
      <c r="O621" s="229"/>
      <c r="P621" s="229"/>
      <c r="Q621" s="229"/>
      <c r="R621" s="229"/>
      <c r="S621" s="229"/>
      <c r="T621" s="230"/>
      <c r="AT621" s="231" t="s">
        <v>192</v>
      </c>
      <c r="AU621" s="231" t="s">
        <v>81</v>
      </c>
      <c r="AV621" s="15" t="s">
        <v>79</v>
      </c>
      <c r="AW621" s="15" t="s">
        <v>33</v>
      </c>
      <c r="AX621" s="15" t="s">
        <v>72</v>
      </c>
      <c r="AY621" s="231" t="s">
        <v>180</v>
      </c>
    </row>
    <row r="622" spans="2:51" s="13" customFormat="1" ht="11.25">
      <c r="B622" s="199"/>
      <c r="C622" s="200"/>
      <c r="D622" s="201" t="s">
        <v>192</v>
      </c>
      <c r="E622" s="202" t="s">
        <v>19</v>
      </c>
      <c r="F622" s="203" t="s">
        <v>1988</v>
      </c>
      <c r="G622" s="200"/>
      <c r="H622" s="204">
        <v>52.608</v>
      </c>
      <c r="I622" s="205"/>
      <c r="J622" s="200"/>
      <c r="K622" s="200"/>
      <c r="L622" s="206"/>
      <c r="M622" s="207"/>
      <c r="N622" s="208"/>
      <c r="O622" s="208"/>
      <c r="P622" s="208"/>
      <c r="Q622" s="208"/>
      <c r="R622" s="208"/>
      <c r="S622" s="208"/>
      <c r="T622" s="209"/>
      <c r="AT622" s="210" t="s">
        <v>192</v>
      </c>
      <c r="AU622" s="210" t="s">
        <v>81</v>
      </c>
      <c r="AV622" s="13" t="s">
        <v>81</v>
      </c>
      <c r="AW622" s="13" t="s">
        <v>33</v>
      </c>
      <c r="AX622" s="13" t="s">
        <v>72</v>
      </c>
      <c r="AY622" s="210" t="s">
        <v>180</v>
      </c>
    </row>
    <row r="623" spans="2:51" s="13" customFormat="1" ht="11.25">
      <c r="B623" s="199"/>
      <c r="C623" s="200"/>
      <c r="D623" s="201" t="s">
        <v>192</v>
      </c>
      <c r="E623" s="202" t="s">
        <v>19</v>
      </c>
      <c r="F623" s="203" t="s">
        <v>1948</v>
      </c>
      <c r="G623" s="200"/>
      <c r="H623" s="204">
        <v>-1.4</v>
      </c>
      <c r="I623" s="205"/>
      <c r="J623" s="200"/>
      <c r="K623" s="200"/>
      <c r="L623" s="206"/>
      <c r="M623" s="207"/>
      <c r="N623" s="208"/>
      <c r="O623" s="208"/>
      <c r="P623" s="208"/>
      <c r="Q623" s="208"/>
      <c r="R623" s="208"/>
      <c r="S623" s="208"/>
      <c r="T623" s="209"/>
      <c r="AT623" s="210" t="s">
        <v>192</v>
      </c>
      <c r="AU623" s="210" t="s">
        <v>81</v>
      </c>
      <c r="AV623" s="13" t="s">
        <v>81</v>
      </c>
      <c r="AW623" s="13" t="s">
        <v>33</v>
      </c>
      <c r="AX623" s="13" t="s">
        <v>72</v>
      </c>
      <c r="AY623" s="210" t="s">
        <v>180</v>
      </c>
    </row>
    <row r="624" spans="2:51" s="15" customFormat="1" ht="11.25">
      <c r="B624" s="222"/>
      <c r="C624" s="223"/>
      <c r="D624" s="201" t="s">
        <v>192</v>
      </c>
      <c r="E624" s="224" t="s">
        <v>19</v>
      </c>
      <c r="F624" s="225" t="s">
        <v>1989</v>
      </c>
      <c r="G624" s="223"/>
      <c r="H624" s="224" t="s">
        <v>19</v>
      </c>
      <c r="I624" s="226"/>
      <c r="J624" s="223"/>
      <c r="K624" s="223"/>
      <c r="L624" s="227"/>
      <c r="M624" s="228"/>
      <c r="N624" s="229"/>
      <c r="O624" s="229"/>
      <c r="P624" s="229"/>
      <c r="Q624" s="229"/>
      <c r="R624" s="229"/>
      <c r="S624" s="229"/>
      <c r="T624" s="230"/>
      <c r="AT624" s="231" t="s">
        <v>192</v>
      </c>
      <c r="AU624" s="231" t="s">
        <v>81</v>
      </c>
      <c r="AV624" s="15" t="s">
        <v>79</v>
      </c>
      <c r="AW624" s="15" t="s">
        <v>33</v>
      </c>
      <c r="AX624" s="15" t="s">
        <v>72</v>
      </c>
      <c r="AY624" s="231" t="s">
        <v>180</v>
      </c>
    </row>
    <row r="625" spans="2:51" s="13" customFormat="1" ht="11.25">
      <c r="B625" s="199"/>
      <c r="C625" s="200"/>
      <c r="D625" s="201" t="s">
        <v>192</v>
      </c>
      <c r="E625" s="202" t="s">
        <v>19</v>
      </c>
      <c r="F625" s="203" t="s">
        <v>1990</v>
      </c>
      <c r="G625" s="200"/>
      <c r="H625" s="204">
        <v>50.816</v>
      </c>
      <c r="I625" s="205"/>
      <c r="J625" s="200"/>
      <c r="K625" s="200"/>
      <c r="L625" s="206"/>
      <c r="M625" s="207"/>
      <c r="N625" s="208"/>
      <c r="O625" s="208"/>
      <c r="P625" s="208"/>
      <c r="Q625" s="208"/>
      <c r="R625" s="208"/>
      <c r="S625" s="208"/>
      <c r="T625" s="209"/>
      <c r="AT625" s="210" t="s">
        <v>192</v>
      </c>
      <c r="AU625" s="210" t="s">
        <v>81</v>
      </c>
      <c r="AV625" s="13" t="s">
        <v>81</v>
      </c>
      <c r="AW625" s="13" t="s">
        <v>33</v>
      </c>
      <c r="AX625" s="13" t="s">
        <v>72</v>
      </c>
      <c r="AY625" s="210" t="s">
        <v>180</v>
      </c>
    </row>
    <row r="626" spans="2:51" s="15" customFormat="1" ht="11.25">
      <c r="B626" s="222"/>
      <c r="C626" s="223"/>
      <c r="D626" s="201" t="s">
        <v>192</v>
      </c>
      <c r="E626" s="224" t="s">
        <v>19</v>
      </c>
      <c r="F626" s="225" t="s">
        <v>1991</v>
      </c>
      <c r="G626" s="223"/>
      <c r="H626" s="224" t="s">
        <v>19</v>
      </c>
      <c r="I626" s="226"/>
      <c r="J626" s="223"/>
      <c r="K626" s="223"/>
      <c r="L626" s="227"/>
      <c r="M626" s="228"/>
      <c r="N626" s="229"/>
      <c r="O626" s="229"/>
      <c r="P626" s="229"/>
      <c r="Q626" s="229"/>
      <c r="R626" s="229"/>
      <c r="S626" s="229"/>
      <c r="T626" s="230"/>
      <c r="AT626" s="231" t="s">
        <v>192</v>
      </c>
      <c r="AU626" s="231" t="s">
        <v>81</v>
      </c>
      <c r="AV626" s="15" t="s">
        <v>79</v>
      </c>
      <c r="AW626" s="15" t="s">
        <v>33</v>
      </c>
      <c r="AX626" s="15" t="s">
        <v>72</v>
      </c>
      <c r="AY626" s="231" t="s">
        <v>180</v>
      </c>
    </row>
    <row r="627" spans="2:51" s="13" customFormat="1" ht="11.25">
      <c r="B627" s="199"/>
      <c r="C627" s="200"/>
      <c r="D627" s="201" t="s">
        <v>192</v>
      </c>
      <c r="E627" s="202" t="s">
        <v>19</v>
      </c>
      <c r="F627" s="203" t="s">
        <v>1992</v>
      </c>
      <c r="G627" s="200"/>
      <c r="H627" s="204">
        <v>74.016</v>
      </c>
      <c r="I627" s="205"/>
      <c r="J627" s="200"/>
      <c r="K627" s="200"/>
      <c r="L627" s="206"/>
      <c r="M627" s="207"/>
      <c r="N627" s="208"/>
      <c r="O627" s="208"/>
      <c r="P627" s="208"/>
      <c r="Q627" s="208"/>
      <c r="R627" s="208"/>
      <c r="S627" s="208"/>
      <c r="T627" s="209"/>
      <c r="AT627" s="210" t="s">
        <v>192</v>
      </c>
      <c r="AU627" s="210" t="s">
        <v>81</v>
      </c>
      <c r="AV627" s="13" t="s">
        <v>81</v>
      </c>
      <c r="AW627" s="13" t="s">
        <v>33</v>
      </c>
      <c r="AX627" s="13" t="s">
        <v>72</v>
      </c>
      <c r="AY627" s="210" t="s">
        <v>180</v>
      </c>
    </row>
    <row r="628" spans="2:51" s="13" customFormat="1" ht="11.25">
      <c r="B628" s="199"/>
      <c r="C628" s="200"/>
      <c r="D628" s="201" t="s">
        <v>192</v>
      </c>
      <c r="E628" s="202" t="s">
        <v>19</v>
      </c>
      <c r="F628" s="203" t="s">
        <v>1970</v>
      </c>
      <c r="G628" s="200"/>
      <c r="H628" s="204">
        <v>-6.8</v>
      </c>
      <c r="I628" s="205"/>
      <c r="J628" s="200"/>
      <c r="K628" s="200"/>
      <c r="L628" s="206"/>
      <c r="M628" s="207"/>
      <c r="N628" s="208"/>
      <c r="O628" s="208"/>
      <c r="P628" s="208"/>
      <c r="Q628" s="208"/>
      <c r="R628" s="208"/>
      <c r="S628" s="208"/>
      <c r="T628" s="209"/>
      <c r="AT628" s="210" t="s">
        <v>192</v>
      </c>
      <c r="AU628" s="210" t="s">
        <v>81</v>
      </c>
      <c r="AV628" s="13" t="s">
        <v>81</v>
      </c>
      <c r="AW628" s="13" t="s">
        <v>33</v>
      </c>
      <c r="AX628" s="13" t="s">
        <v>72</v>
      </c>
      <c r="AY628" s="210" t="s">
        <v>180</v>
      </c>
    </row>
    <row r="629" spans="2:51" s="15" customFormat="1" ht="11.25">
      <c r="B629" s="222"/>
      <c r="C629" s="223"/>
      <c r="D629" s="201" t="s">
        <v>192</v>
      </c>
      <c r="E629" s="224" t="s">
        <v>19</v>
      </c>
      <c r="F629" s="225" t="s">
        <v>1993</v>
      </c>
      <c r="G629" s="223"/>
      <c r="H629" s="224" t="s">
        <v>19</v>
      </c>
      <c r="I629" s="226"/>
      <c r="J629" s="223"/>
      <c r="K629" s="223"/>
      <c r="L629" s="227"/>
      <c r="M629" s="228"/>
      <c r="N629" s="229"/>
      <c r="O629" s="229"/>
      <c r="P629" s="229"/>
      <c r="Q629" s="229"/>
      <c r="R629" s="229"/>
      <c r="S629" s="229"/>
      <c r="T629" s="230"/>
      <c r="AT629" s="231" t="s">
        <v>192</v>
      </c>
      <c r="AU629" s="231" t="s">
        <v>81</v>
      </c>
      <c r="AV629" s="15" t="s">
        <v>79</v>
      </c>
      <c r="AW629" s="15" t="s">
        <v>33</v>
      </c>
      <c r="AX629" s="15" t="s">
        <v>72</v>
      </c>
      <c r="AY629" s="231" t="s">
        <v>180</v>
      </c>
    </row>
    <row r="630" spans="2:51" s="13" customFormat="1" ht="11.25">
      <c r="B630" s="199"/>
      <c r="C630" s="200"/>
      <c r="D630" s="201" t="s">
        <v>192</v>
      </c>
      <c r="E630" s="202" t="s">
        <v>19</v>
      </c>
      <c r="F630" s="203" t="s">
        <v>1994</v>
      </c>
      <c r="G630" s="200"/>
      <c r="H630" s="204">
        <v>20.16</v>
      </c>
      <c r="I630" s="205"/>
      <c r="J630" s="200"/>
      <c r="K630" s="200"/>
      <c r="L630" s="206"/>
      <c r="M630" s="207"/>
      <c r="N630" s="208"/>
      <c r="O630" s="208"/>
      <c r="P630" s="208"/>
      <c r="Q630" s="208"/>
      <c r="R630" s="208"/>
      <c r="S630" s="208"/>
      <c r="T630" s="209"/>
      <c r="AT630" s="210" t="s">
        <v>192</v>
      </c>
      <c r="AU630" s="210" t="s">
        <v>81</v>
      </c>
      <c r="AV630" s="13" t="s">
        <v>81</v>
      </c>
      <c r="AW630" s="13" t="s">
        <v>33</v>
      </c>
      <c r="AX630" s="13" t="s">
        <v>72</v>
      </c>
      <c r="AY630" s="210" t="s">
        <v>180</v>
      </c>
    </row>
    <row r="631" spans="2:51" s="15" customFormat="1" ht="11.25">
      <c r="B631" s="222"/>
      <c r="C631" s="223"/>
      <c r="D631" s="201" t="s">
        <v>192</v>
      </c>
      <c r="E631" s="224" t="s">
        <v>19</v>
      </c>
      <c r="F631" s="225" t="s">
        <v>1995</v>
      </c>
      <c r="G631" s="223"/>
      <c r="H631" s="224" t="s">
        <v>19</v>
      </c>
      <c r="I631" s="226"/>
      <c r="J631" s="223"/>
      <c r="K631" s="223"/>
      <c r="L631" s="227"/>
      <c r="M631" s="228"/>
      <c r="N631" s="229"/>
      <c r="O631" s="229"/>
      <c r="P631" s="229"/>
      <c r="Q631" s="229"/>
      <c r="R631" s="229"/>
      <c r="S631" s="229"/>
      <c r="T631" s="230"/>
      <c r="AT631" s="231" t="s">
        <v>192</v>
      </c>
      <c r="AU631" s="231" t="s">
        <v>81</v>
      </c>
      <c r="AV631" s="15" t="s">
        <v>79</v>
      </c>
      <c r="AW631" s="15" t="s">
        <v>33</v>
      </c>
      <c r="AX631" s="15" t="s">
        <v>72</v>
      </c>
      <c r="AY631" s="231" t="s">
        <v>180</v>
      </c>
    </row>
    <row r="632" spans="2:51" s="13" customFormat="1" ht="11.25">
      <c r="B632" s="199"/>
      <c r="C632" s="200"/>
      <c r="D632" s="201" t="s">
        <v>192</v>
      </c>
      <c r="E632" s="202" t="s">
        <v>19</v>
      </c>
      <c r="F632" s="203" t="s">
        <v>1996</v>
      </c>
      <c r="G632" s="200"/>
      <c r="H632" s="204">
        <v>20.48</v>
      </c>
      <c r="I632" s="205"/>
      <c r="J632" s="200"/>
      <c r="K632" s="200"/>
      <c r="L632" s="206"/>
      <c r="M632" s="207"/>
      <c r="N632" s="208"/>
      <c r="O632" s="208"/>
      <c r="P632" s="208"/>
      <c r="Q632" s="208"/>
      <c r="R632" s="208"/>
      <c r="S632" s="208"/>
      <c r="T632" s="209"/>
      <c r="AT632" s="210" t="s">
        <v>192</v>
      </c>
      <c r="AU632" s="210" t="s">
        <v>81</v>
      </c>
      <c r="AV632" s="13" t="s">
        <v>81</v>
      </c>
      <c r="AW632" s="13" t="s">
        <v>33</v>
      </c>
      <c r="AX632" s="13" t="s">
        <v>72</v>
      </c>
      <c r="AY632" s="210" t="s">
        <v>180</v>
      </c>
    </row>
    <row r="633" spans="2:51" s="15" customFormat="1" ht="11.25">
      <c r="B633" s="222"/>
      <c r="C633" s="223"/>
      <c r="D633" s="201" t="s">
        <v>192</v>
      </c>
      <c r="E633" s="224" t="s">
        <v>19</v>
      </c>
      <c r="F633" s="225" t="s">
        <v>1997</v>
      </c>
      <c r="G633" s="223"/>
      <c r="H633" s="224" t="s">
        <v>19</v>
      </c>
      <c r="I633" s="226"/>
      <c r="J633" s="223"/>
      <c r="K633" s="223"/>
      <c r="L633" s="227"/>
      <c r="M633" s="228"/>
      <c r="N633" s="229"/>
      <c r="O633" s="229"/>
      <c r="P633" s="229"/>
      <c r="Q633" s="229"/>
      <c r="R633" s="229"/>
      <c r="S633" s="229"/>
      <c r="T633" s="230"/>
      <c r="AT633" s="231" t="s">
        <v>192</v>
      </c>
      <c r="AU633" s="231" t="s">
        <v>81</v>
      </c>
      <c r="AV633" s="15" t="s">
        <v>79</v>
      </c>
      <c r="AW633" s="15" t="s">
        <v>33</v>
      </c>
      <c r="AX633" s="15" t="s">
        <v>72</v>
      </c>
      <c r="AY633" s="231" t="s">
        <v>180</v>
      </c>
    </row>
    <row r="634" spans="2:51" s="13" customFormat="1" ht="11.25">
      <c r="B634" s="199"/>
      <c r="C634" s="200"/>
      <c r="D634" s="201" t="s">
        <v>192</v>
      </c>
      <c r="E634" s="202" t="s">
        <v>19</v>
      </c>
      <c r="F634" s="203" t="s">
        <v>1994</v>
      </c>
      <c r="G634" s="200"/>
      <c r="H634" s="204">
        <v>20.16</v>
      </c>
      <c r="I634" s="205"/>
      <c r="J634" s="200"/>
      <c r="K634" s="200"/>
      <c r="L634" s="206"/>
      <c r="M634" s="207"/>
      <c r="N634" s="208"/>
      <c r="O634" s="208"/>
      <c r="P634" s="208"/>
      <c r="Q634" s="208"/>
      <c r="R634" s="208"/>
      <c r="S634" s="208"/>
      <c r="T634" s="209"/>
      <c r="AT634" s="210" t="s">
        <v>192</v>
      </c>
      <c r="AU634" s="210" t="s">
        <v>81</v>
      </c>
      <c r="AV634" s="13" t="s">
        <v>81</v>
      </c>
      <c r="AW634" s="13" t="s">
        <v>33</v>
      </c>
      <c r="AX634" s="13" t="s">
        <v>72</v>
      </c>
      <c r="AY634" s="210" t="s">
        <v>180</v>
      </c>
    </row>
    <row r="635" spans="2:51" s="15" customFormat="1" ht="11.25">
      <c r="B635" s="222"/>
      <c r="C635" s="223"/>
      <c r="D635" s="201" t="s">
        <v>192</v>
      </c>
      <c r="E635" s="224" t="s">
        <v>19</v>
      </c>
      <c r="F635" s="225" t="s">
        <v>1998</v>
      </c>
      <c r="G635" s="223"/>
      <c r="H635" s="224" t="s">
        <v>19</v>
      </c>
      <c r="I635" s="226"/>
      <c r="J635" s="223"/>
      <c r="K635" s="223"/>
      <c r="L635" s="227"/>
      <c r="M635" s="228"/>
      <c r="N635" s="229"/>
      <c r="O635" s="229"/>
      <c r="P635" s="229"/>
      <c r="Q635" s="229"/>
      <c r="R635" s="229"/>
      <c r="S635" s="229"/>
      <c r="T635" s="230"/>
      <c r="AT635" s="231" t="s">
        <v>192</v>
      </c>
      <c r="AU635" s="231" t="s">
        <v>81</v>
      </c>
      <c r="AV635" s="15" t="s">
        <v>79</v>
      </c>
      <c r="AW635" s="15" t="s">
        <v>33</v>
      </c>
      <c r="AX635" s="15" t="s">
        <v>72</v>
      </c>
      <c r="AY635" s="231" t="s">
        <v>180</v>
      </c>
    </row>
    <row r="636" spans="2:51" s="13" customFormat="1" ht="11.25">
      <c r="B636" s="199"/>
      <c r="C636" s="200"/>
      <c r="D636" s="201" t="s">
        <v>192</v>
      </c>
      <c r="E636" s="202" t="s">
        <v>19</v>
      </c>
      <c r="F636" s="203" t="s">
        <v>1967</v>
      </c>
      <c r="G636" s="200"/>
      <c r="H636" s="204">
        <v>35.712</v>
      </c>
      <c r="I636" s="205"/>
      <c r="J636" s="200"/>
      <c r="K636" s="200"/>
      <c r="L636" s="206"/>
      <c r="M636" s="207"/>
      <c r="N636" s="208"/>
      <c r="O636" s="208"/>
      <c r="P636" s="208"/>
      <c r="Q636" s="208"/>
      <c r="R636" s="208"/>
      <c r="S636" s="208"/>
      <c r="T636" s="209"/>
      <c r="AT636" s="210" t="s">
        <v>192</v>
      </c>
      <c r="AU636" s="210" t="s">
        <v>81</v>
      </c>
      <c r="AV636" s="13" t="s">
        <v>81</v>
      </c>
      <c r="AW636" s="13" t="s">
        <v>33</v>
      </c>
      <c r="AX636" s="13" t="s">
        <v>72</v>
      </c>
      <c r="AY636" s="210" t="s">
        <v>180</v>
      </c>
    </row>
    <row r="637" spans="2:51" s="15" customFormat="1" ht="11.25">
      <c r="B637" s="222"/>
      <c r="C637" s="223"/>
      <c r="D637" s="201" t="s">
        <v>192</v>
      </c>
      <c r="E637" s="224" t="s">
        <v>19</v>
      </c>
      <c r="F637" s="225" t="s">
        <v>1999</v>
      </c>
      <c r="G637" s="223"/>
      <c r="H637" s="224" t="s">
        <v>19</v>
      </c>
      <c r="I637" s="226"/>
      <c r="J637" s="223"/>
      <c r="K637" s="223"/>
      <c r="L637" s="227"/>
      <c r="M637" s="228"/>
      <c r="N637" s="229"/>
      <c r="O637" s="229"/>
      <c r="P637" s="229"/>
      <c r="Q637" s="229"/>
      <c r="R637" s="229"/>
      <c r="S637" s="229"/>
      <c r="T637" s="230"/>
      <c r="AT637" s="231" t="s">
        <v>192</v>
      </c>
      <c r="AU637" s="231" t="s">
        <v>81</v>
      </c>
      <c r="AV637" s="15" t="s">
        <v>79</v>
      </c>
      <c r="AW637" s="15" t="s">
        <v>33</v>
      </c>
      <c r="AX637" s="15" t="s">
        <v>72</v>
      </c>
      <c r="AY637" s="231" t="s">
        <v>180</v>
      </c>
    </row>
    <row r="638" spans="2:51" s="13" customFormat="1" ht="11.25">
      <c r="B638" s="199"/>
      <c r="C638" s="200"/>
      <c r="D638" s="201" t="s">
        <v>192</v>
      </c>
      <c r="E638" s="202" t="s">
        <v>19</v>
      </c>
      <c r="F638" s="203" t="s">
        <v>1969</v>
      </c>
      <c r="G638" s="200"/>
      <c r="H638" s="204">
        <v>110.944</v>
      </c>
      <c r="I638" s="205"/>
      <c r="J638" s="200"/>
      <c r="K638" s="200"/>
      <c r="L638" s="206"/>
      <c r="M638" s="207"/>
      <c r="N638" s="208"/>
      <c r="O638" s="208"/>
      <c r="P638" s="208"/>
      <c r="Q638" s="208"/>
      <c r="R638" s="208"/>
      <c r="S638" s="208"/>
      <c r="T638" s="209"/>
      <c r="AT638" s="210" t="s">
        <v>192</v>
      </c>
      <c r="AU638" s="210" t="s">
        <v>81</v>
      </c>
      <c r="AV638" s="13" t="s">
        <v>81</v>
      </c>
      <c r="AW638" s="13" t="s">
        <v>33</v>
      </c>
      <c r="AX638" s="13" t="s">
        <v>72</v>
      </c>
      <c r="AY638" s="210" t="s">
        <v>180</v>
      </c>
    </row>
    <row r="639" spans="2:51" s="13" customFormat="1" ht="11.25">
      <c r="B639" s="199"/>
      <c r="C639" s="200"/>
      <c r="D639" s="201" t="s">
        <v>192</v>
      </c>
      <c r="E639" s="202" t="s">
        <v>19</v>
      </c>
      <c r="F639" s="203" t="s">
        <v>1955</v>
      </c>
      <c r="G639" s="200"/>
      <c r="H639" s="204">
        <v>5.504</v>
      </c>
      <c r="I639" s="205"/>
      <c r="J639" s="200"/>
      <c r="K639" s="200"/>
      <c r="L639" s="206"/>
      <c r="M639" s="207"/>
      <c r="N639" s="208"/>
      <c r="O639" s="208"/>
      <c r="P639" s="208"/>
      <c r="Q639" s="208"/>
      <c r="R639" s="208"/>
      <c r="S639" s="208"/>
      <c r="T639" s="209"/>
      <c r="AT639" s="210" t="s">
        <v>192</v>
      </c>
      <c r="AU639" s="210" t="s">
        <v>81</v>
      </c>
      <c r="AV639" s="13" t="s">
        <v>81</v>
      </c>
      <c r="AW639" s="13" t="s">
        <v>33</v>
      </c>
      <c r="AX639" s="13" t="s">
        <v>72</v>
      </c>
      <c r="AY639" s="210" t="s">
        <v>180</v>
      </c>
    </row>
    <row r="640" spans="2:51" s="13" customFormat="1" ht="11.25">
      <c r="B640" s="199"/>
      <c r="C640" s="200"/>
      <c r="D640" s="201" t="s">
        <v>192</v>
      </c>
      <c r="E640" s="202" t="s">
        <v>19</v>
      </c>
      <c r="F640" s="203" t="s">
        <v>1970</v>
      </c>
      <c r="G640" s="200"/>
      <c r="H640" s="204">
        <v>-6.8</v>
      </c>
      <c r="I640" s="205"/>
      <c r="J640" s="200"/>
      <c r="K640" s="200"/>
      <c r="L640" s="206"/>
      <c r="M640" s="207"/>
      <c r="N640" s="208"/>
      <c r="O640" s="208"/>
      <c r="P640" s="208"/>
      <c r="Q640" s="208"/>
      <c r="R640" s="208"/>
      <c r="S640" s="208"/>
      <c r="T640" s="209"/>
      <c r="AT640" s="210" t="s">
        <v>192</v>
      </c>
      <c r="AU640" s="210" t="s">
        <v>81</v>
      </c>
      <c r="AV640" s="13" t="s">
        <v>81</v>
      </c>
      <c r="AW640" s="13" t="s">
        <v>33</v>
      </c>
      <c r="AX640" s="13" t="s">
        <v>72</v>
      </c>
      <c r="AY640" s="210" t="s">
        <v>180</v>
      </c>
    </row>
    <row r="641" spans="2:51" s="15" customFormat="1" ht="11.25">
      <c r="B641" s="222"/>
      <c r="C641" s="223"/>
      <c r="D641" s="201" t="s">
        <v>192</v>
      </c>
      <c r="E641" s="224" t="s">
        <v>19</v>
      </c>
      <c r="F641" s="225" t="s">
        <v>2000</v>
      </c>
      <c r="G641" s="223"/>
      <c r="H641" s="224" t="s">
        <v>19</v>
      </c>
      <c r="I641" s="226"/>
      <c r="J641" s="223"/>
      <c r="K641" s="223"/>
      <c r="L641" s="227"/>
      <c r="M641" s="228"/>
      <c r="N641" s="229"/>
      <c r="O641" s="229"/>
      <c r="P641" s="229"/>
      <c r="Q641" s="229"/>
      <c r="R641" s="229"/>
      <c r="S641" s="229"/>
      <c r="T641" s="230"/>
      <c r="AT641" s="231" t="s">
        <v>192</v>
      </c>
      <c r="AU641" s="231" t="s">
        <v>81</v>
      </c>
      <c r="AV641" s="15" t="s">
        <v>79</v>
      </c>
      <c r="AW641" s="15" t="s">
        <v>33</v>
      </c>
      <c r="AX641" s="15" t="s">
        <v>72</v>
      </c>
      <c r="AY641" s="231" t="s">
        <v>180</v>
      </c>
    </row>
    <row r="642" spans="2:51" s="13" customFormat="1" ht="11.25">
      <c r="B642" s="199"/>
      <c r="C642" s="200"/>
      <c r="D642" s="201" t="s">
        <v>192</v>
      </c>
      <c r="E642" s="202" t="s">
        <v>19</v>
      </c>
      <c r="F642" s="203" t="s">
        <v>1972</v>
      </c>
      <c r="G642" s="200"/>
      <c r="H642" s="204">
        <v>108.928</v>
      </c>
      <c r="I642" s="205"/>
      <c r="J642" s="200"/>
      <c r="K642" s="200"/>
      <c r="L642" s="206"/>
      <c r="M642" s="207"/>
      <c r="N642" s="208"/>
      <c r="O642" s="208"/>
      <c r="P642" s="208"/>
      <c r="Q642" s="208"/>
      <c r="R642" s="208"/>
      <c r="S642" s="208"/>
      <c r="T642" s="209"/>
      <c r="AT642" s="210" t="s">
        <v>192</v>
      </c>
      <c r="AU642" s="210" t="s">
        <v>81</v>
      </c>
      <c r="AV642" s="13" t="s">
        <v>81</v>
      </c>
      <c r="AW642" s="13" t="s">
        <v>33</v>
      </c>
      <c r="AX642" s="13" t="s">
        <v>72</v>
      </c>
      <c r="AY642" s="210" t="s">
        <v>180</v>
      </c>
    </row>
    <row r="643" spans="2:51" s="13" customFormat="1" ht="11.25">
      <c r="B643" s="199"/>
      <c r="C643" s="200"/>
      <c r="D643" s="201" t="s">
        <v>192</v>
      </c>
      <c r="E643" s="202" t="s">
        <v>19</v>
      </c>
      <c r="F643" s="203" t="s">
        <v>1955</v>
      </c>
      <c r="G643" s="200"/>
      <c r="H643" s="204">
        <v>5.504</v>
      </c>
      <c r="I643" s="205"/>
      <c r="J643" s="200"/>
      <c r="K643" s="200"/>
      <c r="L643" s="206"/>
      <c r="M643" s="207"/>
      <c r="N643" s="208"/>
      <c r="O643" s="208"/>
      <c r="P643" s="208"/>
      <c r="Q643" s="208"/>
      <c r="R643" s="208"/>
      <c r="S643" s="208"/>
      <c r="T643" s="209"/>
      <c r="AT643" s="210" t="s">
        <v>192</v>
      </c>
      <c r="AU643" s="210" t="s">
        <v>81</v>
      </c>
      <c r="AV643" s="13" t="s">
        <v>81</v>
      </c>
      <c r="AW643" s="13" t="s">
        <v>33</v>
      </c>
      <c r="AX643" s="13" t="s">
        <v>72</v>
      </c>
      <c r="AY643" s="210" t="s">
        <v>180</v>
      </c>
    </row>
    <row r="644" spans="2:51" s="13" customFormat="1" ht="11.25">
      <c r="B644" s="199"/>
      <c r="C644" s="200"/>
      <c r="D644" s="201" t="s">
        <v>192</v>
      </c>
      <c r="E644" s="202" t="s">
        <v>19</v>
      </c>
      <c r="F644" s="203" t="s">
        <v>1948</v>
      </c>
      <c r="G644" s="200"/>
      <c r="H644" s="204">
        <v>-1.4</v>
      </c>
      <c r="I644" s="205"/>
      <c r="J644" s="200"/>
      <c r="K644" s="200"/>
      <c r="L644" s="206"/>
      <c r="M644" s="207"/>
      <c r="N644" s="208"/>
      <c r="O644" s="208"/>
      <c r="P644" s="208"/>
      <c r="Q644" s="208"/>
      <c r="R644" s="208"/>
      <c r="S644" s="208"/>
      <c r="T644" s="209"/>
      <c r="AT644" s="210" t="s">
        <v>192</v>
      </c>
      <c r="AU644" s="210" t="s">
        <v>81</v>
      </c>
      <c r="AV644" s="13" t="s">
        <v>81</v>
      </c>
      <c r="AW644" s="13" t="s">
        <v>33</v>
      </c>
      <c r="AX644" s="13" t="s">
        <v>72</v>
      </c>
      <c r="AY644" s="210" t="s">
        <v>180</v>
      </c>
    </row>
    <row r="645" spans="2:51" s="13" customFormat="1" ht="11.25">
      <c r="B645" s="199"/>
      <c r="C645" s="200"/>
      <c r="D645" s="201" t="s">
        <v>192</v>
      </c>
      <c r="E645" s="202" t="s">
        <v>19</v>
      </c>
      <c r="F645" s="203" t="s">
        <v>1970</v>
      </c>
      <c r="G645" s="200"/>
      <c r="H645" s="204">
        <v>-6.8</v>
      </c>
      <c r="I645" s="205"/>
      <c r="J645" s="200"/>
      <c r="K645" s="200"/>
      <c r="L645" s="206"/>
      <c r="M645" s="207"/>
      <c r="N645" s="208"/>
      <c r="O645" s="208"/>
      <c r="P645" s="208"/>
      <c r="Q645" s="208"/>
      <c r="R645" s="208"/>
      <c r="S645" s="208"/>
      <c r="T645" s="209"/>
      <c r="AT645" s="210" t="s">
        <v>192</v>
      </c>
      <c r="AU645" s="210" t="s">
        <v>81</v>
      </c>
      <c r="AV645" s="13" t="s">
        <v>81</v>
      </c>
      <c r="AW645" s="13" t="s">
        <v>33</v>
      </c>
      <c r="AX645" s="13" t="s">
        <v>72</v>
      </c>
      <c r="AY645" s="210" t="s">
        <v>180</v>
      </c>
    </row>
    <row r="646" spans="2:51" s="15" customFormat="1" ht="11.25">
      <c r="B646" s="222"/>
      <c r="C646" s="223"/>
      <c r="D646" s="201" t="s">
        <v>192</v>
      </c>
      <c r="E646" s="224" t="s">
        <v>19</v>
      </c>
      <c r="F646" s="225" t="s">
        <v>2001</v>
      </c>
      <c r="G646" s="223"/>
      <c r="H646" s="224" t="s">
        <v>19</v>
      </c>
      <c r="I646" s="226"/>
      <c r="J646" s="223"/>
      <c r="K646" s="223"/>
      <c r="L646" s="227"/>
      <c r="M646" s="228"/>
      <c r="N646" s="229"/>
      <c r="O646" s="229"/>
      <c r="P646" s="229"/>
      <c r="Q646" s="229"/>
      <c r="R646" s="229"/>
      <c r="S646" s="229"/>
      <c r="T646" s="230"/>
      <c r="AT646" s="231" t="s">
        <v>192</v>
      </c>
      <c r="AU646" s="231" t="s">
        <v>81</v>
      </c>
      <c r="AV646" s="15" t="s">
        <v>79</v>
      </c>
      <c r="AW646" s="15" t="s">
        <v>33</v>
      </c>
      <c r="AX646" s="15" t="s">
        <v>72</v>
      </c>
      <c r="AY646" s="231" t="s">
        <v>180</v>
      </c>
    </row>
    <row r="647" spans="2:51" s="13" customFormat="1" ht="11.25">
      <c r="B647" s="199"/>
      <c r="C647" s="200"/>
      <c r="D647" s="201" t="s">
        <v>192</v>
      </c>
      <c r="E647" s="202" t="s">
        <v>19</v>
      </c>
      <c r="F647" s="203" t="s">
        <v>2002</v>
      </c>
      <c r="G647" s="200"/>
      <c r="H647" s="204">
        <v>109.472</v>
      </c>
      <c r="I647" s="205"/>
      <c r="J647" s="200"/>
      <c r="K647" s="200"/>
      <c r="L647" s="206"/>
      <c r="M647" s="207"/>
      <c r="N647" s="208"/>
      <c r="O647" s="208"/>
      <c r="P647" s="208"/>
      <c r="Q647" s="208"/>
      <c r="R647" s="208"/>
      <c r="S647" s="208"/>
      <c r="T647" s="209"/>
      <c r="AT647" s="210" t="s">
        <v>192</v>
      </c>
      <c r="AU647" s="210" t="s">
        <v>81</v>
      </c>
      <c r="AV647" s="13" t="s">
        <v>81</v>
      </c>
      <c r="AW647" s="13" t="s">
        <v>33</v>
      </c>
      <c r="AX647" s="13" t="s">
        <v>72</v>
      </c>
      <c r="AY647" s="210" t="s">
        <v>180</v>
      </c>
    </row>
    <row r="648" spans="2:51" s="13" customFormat="1" ht="11.25">
      <c r="B648" s="199"/>
      <c r="C648" s="200"/>
      <c r="D648" s="201" t="s">
        <v>192</v>
      </c>
      <c r="E648" s="202" t="s">
        <v>19</v>
      </c>
      <c r="F648" s="203" t="s">
        <v>1955</v>
      </c>
      <c r="G648" s="200"/>
      <c r="H648" s="204">
        <v>5.504</v>
      </c>
      <c r="I648" s="205"/>
      <c r="J648" s="200"/>
      <c r="K648" s="200"/>
      <c r="L648" s="206"/>
      <c r="M648" s="207"/>
      <c r="N648" s="208"/>
      <c r="O648" s="208"/>
      <c r="P648" s="208"/>
      <c r="Q648" s="208"/>
      <c r="R648" s="208"/>
      <c r="S648" s="208"/>
      <c r="T648" s="209"/>
      <c r="AT648" s="210" t="s">
        <v>192</v>
      </c>
      <c r="AU648" s="210" t="s">
        <v>81</v>
      </c>
      <c r="AV648" s="13" t="s">
        <v>81</v>
      </c>
      <c r="AW648" s="13" t="s">
        <v>33</v>
      </c>
      <c r="AX648" s="13" t="s">
        <v>72</v>
      </c>
      <c r="AY648" s="210" t="s">
        <v>180</v>
      </c>
    </row>
    <row r="649" spans="2:51" s="13" customFormat="1" ht="11.25">
      <c r="B649" s="199"/>
      <c r="C649" s="200"/>
      <c r="D649" s="201" t="s">
        <v>192</v>
      </c>
      <c r="E649" s="202" t="s">
        <v>19</v>
      </c>
      <c r="F649" s="203" t="s">
        <v>1970</v>
      </c>
      <c r="G649" s="200"/>
      <c r="H649" s="204">
        <v>-6.8</v>
      </c>
      <c r="I649" s="205"/>
      <c r="J649" s="200"/>
      <c r="K649" s="200"/>
      <c r="L649" s="206"/>
      <c r="M649" s="207"/>
      <c r="N649" s="208"/>
      <c r="O649" s="208"/>
      <c r="P649" s="208"/>
      <c r="Q649" s="208"/>
      <c r="R649" s="208"/>
      <c r="S649" s="208"/>
      <c r="T649" s="209"/>
      <c r="AT649" s="210" t="s">
        <v>192</v>
      </c>
      <c r="AU649" s="210" t="s">
        <v>81</v>
      </c>
      <c r="AV649" s="13" t="s">
        <v>81</v>
      </c>
      <c r="AW649" s="13" t="s">
        <v>33</v>
      </c>
      <c r="AX649" s="13" t="s">
        <v>72</v>
      </c>
      <c r="AY649" s="210" t="s">
        <v>180</v>
      </c>
    </row>
    <row r="650" spans="2:51" s="15" customFormat="1" ht="11.25">
      <c r="B650" s="222"/>
      <c r="C650" s="223"/>
      <c r="D650" s="201" t="s">
        <v>192</v>
      </c>
      <c r="E650" s="224" t="s">
        <v>19</v>
      </c>
      <c r="F650" s="225" t="s">
        <v>2003</v>
      </c>
      <c r="G650" s="223"/>
      <c r="H650" s="224" t="s">
        <v>19</v>
      </c>
      <c r="I650" s="226"/>
      <c r="J650" s="223"/>
      <c r="K650" s="223"/>
      <c r="L650" s="227"/>
      <c r="M650" s="228"/>
      <c r="N650" s="229"/>
      <c r="O650" s="229"/>
      <c r="P650" s="229"/>
      <c r="Q650" s="229"/>
      <c r="R650" s="229"/>
      <c r="S650" s="229"/>
      <c r="T650" s="230"/>
      <c r="AT650" s="231" t="s">
        <v>192</v>
      </c>
      <c r="AU650" s="231" t="s">
        <v>81</v>
      </c>
      <c r="AV650" s="15" t="s">
        <v>79</v>
      </c>
      <c r="AW650" s="15" t="s">
        <v>33</v>
      </c>
      <c r="AX650" s="15" t="s">
        <v>72</v>
      </c>
      <c r="AY650" s="231" t="s">
        <v>180</v>
      </c>
    </row>
    <row r="651" spans="2:51" s="13" customFormat="1" ht="11.25">
      <c r="B651" s="199"/>
      <c r="C651" s="200"/>
      <c r="D651" s="201" t="s">
        <v>192</v>
      </c>
      <c r="E651" s="202" t="s">
        <v>19</v>
      </c>
      <c r="F651" s="203" t="s">
        <v>2004</v>
      </c>
      <c r="G651" s="200"/>
      <c r="H651" s="204">
        <v>118.08</v>
      </c>
      <c r="I651" s="205"/>
      <c r="J651" s="200"/>
      <c r="K651" s="200"/>
      <c r="L651" s="206"/>
      <c r="M651" s="207"/>
      <c r="N651" s="208"/>
      <c r="O651" s="208"/>
      <c r="P651" s="208"/>
      <c r="Q651" s="208"/>
      <c r="R651" s="208"/>
      <c r="S651" s="208"/>
      <c r="T651" s="209"/>
      <c r="AT651" s="210" t="s">
        <v>192</v>
      </c>
      <c r="AU651" s="210" t="s">
        <v>81</v>
      </c>
      <c r="AV651" s="13" t="s">
        <v>81</v>
      </c>
      <c r="AW651" s="13" t="s">
        <v>33</v>
      </c>
      <c r="AX651" s="13" t="s">
        <v>72</v>
      </c>
      <c r="AY651" s="210" t="s">
        <v>180</v>
      </c>
    </row>
    <row r="652" spans="2:51" s="13" customFormat="1" ht="11.25">
      <c r="B652" s="199"/>
      <c r="C652" s="200"/>
      <c r="D652" s="201" t="s">
        <v>192</v>
      </c>
      <c r="E652" s="202" t="s">
        <v>19</v>
      </c>
      <c r="F652" s="203" t="s">
        <v>1955</v>
      </c>
      <c r="G652" s="200"/>
      <c r="H652" s="204">
        <v>5.504</v>
      </c>
      <c r="I652" s="205"/>
      <c r="J652" s="200"/>
      <c r="K652" s="200"/>
      <c r="L652" s="206"/>
      <c r="M652" s="207"/>
      <c r="N652" s="208"/>
      <c r="O652" s="208"/>
      <c r="P652" s="208"/>
      <c r="Q652" s="208"/>
      <c r="R652" s="208"/>
      <c r="S652" s="208"/>
      <c r="T652" s="209"/>
      <c r="AT652" s="210" t="s">
        <v>192</v>
      </c>
      <c r="AU652" s="210" t="s">
        <v>81</v>
      </c>
      <c r="AV652" s="13" t="s">
        <v>81</v>
      </c>
      <c r="AW652" s="13" t="s">
        <v>33</v>
      </c>
      <c r="AX652" s="13" t="s">
        <v>72</v>
      </c>
      <c r="AY652" s="210" t="s">
        <v>180</v>
      </c>
    </row>
    <row r="653" spans="2:51" s="13" customFormat="1" ht="11.25">
      <c r="B653" s="199"/>
      <c r="C653" s="200"/>
      <c r="D653" s="201" t="s">
        <v>192</v>
      </c>
      <c r="E653" s="202" t="s">
        <v>19</v>
      </c>
      <c r="F653" s="203" t="s">
        <v>1948</v>
      </c>
      <c r="G653" s="200"/>
      <c r="H653" s="204">
        <v>-1.4</v>
      </c>
      <c r="I653" s="205"/>
      <c r="J653" s="200"/>
      <c r="K653" s="200"/>
      <c r="L653" s="206"/>
      <c r="M653" s="207"/>
      <c r="N653" s="208"/>
      <c r="O653" s="208"/>
      <c r="P653" s="208"/>
      <c r="Q653" s="208"/>
      <c r="R653" s="208"/>
      <c r="S653" s="208"/>
      <c r="T653" s="209"/>
      <c r="AT653" s="210" t="s">
        <v>192</v>
      </c>
      <c r="AU653" s="210" t="s">
        <v>81</v>
      </c>
      <c r="AV653" s="13" t="s">
        <v>81</v>
      </c>
      <c r="AW653" s="13" t="s">
        <v>33</v>
      </c>
      <c r="AX653" s="13" t="s">
        <v>72</v>
      </c>
      <c r="AY653" s="210" t="s">
        <v>180</v>
      </c>
    </row>
    <row r="654" spans="2:51" s="13" customFormat="1" ht="11.25">
      <c r="B654" s="199"/>
      <c r="C654" s="200"/>
      <c r="D654" s="201" t="s">
        <v>192</v>
      </c>
      <c r="E654" s="202" t="s">
        <v>19</v>
      </c>
      <c r="F654" s="203" t="s">
        <v>1970</v>
      </c>
      <c r="G654" s="200"/>
      <c r="H654" s="204">
        <v>-6.8</v>
      </c>
      <c r="I654" s="205"/>
      <c r="J654" s="200"/>
      <c r="K654" s="200"/>
      <c r="L654" s="206"/>
      <c r="M654" s="207"/>
      <c r="N654" s="208"/>
      <c r="O654" s="208"/>
      <c r="P654" s="208"/>
      <c r="Q654" s="208"/>
      <c r="R654" s="208"/>
      <c r="S654" s="208"/>
      <c r="T654" s="209"/>
      <c r="AT654" s="210" t="s">
        <v>192</v>
      </c>
      <c r="AU654" s="210" t="s">
        <v>81</v>
      </c>
      <c r="AV654" s="13" t="s">
        <v>81</v>
      </c>
      <c r="AW654" s="13" t="s">
        <v>33</v>
      </c>
      <c r="AX654" s="13" t="s">
        <v>72</v>
      </c>
      <c r="AY654" s="210" t="s">
        <v>180</v>
      </c>
    </row>
    <row r="655" spans="2:51" s="15" customFormat="1" ht="11.25">
      <c r="B655" s="222"/>
      <c r="C655" s="223"/>
      <c r="D655" s="201" t="s">
        <v>192</v>
      </c>
      <c r="E655" s="224" t="s">
        <v>19</v>
      </c>
      <c r="F655" s="225" t="s">
        <v>2005</v>
      </c>
      <c r="G655" s="223"/>
      <c r="H655" s="224" t="s">
        <v>19</v>
      </c>
      <c r="I655" s="226"/>
      <c r="J655" s="223"/>
      <c r="K655" s="223"/>
      <c r="L655" s="227"/>
      <c r="M655" s="228"/>
      <c r="N655" s="229"/>
      <c r="O655" s="229"/>
      <c r="P655" s="229"/>
      <c r="Q655" s="229"/>
      <c r="R655" s="229"/>
      <c r="S655" s="229"/>
      <c r="T655" s="230"/>
      <c r="AT655" s="231" t="s">
        <v>192</v>
      </c>
      <c r="AU655" s="231" t="s">
        <v>81</v>
      </c>
      <c r="AV655" s="15" t="s">
        <v>79</v>
      </c>
      <c r="AW655" s="15" t="s">
        <v>33</v>
      </c>
      <c r="AX655" s="15" t="s">
        <v>72</v>
      </c>
      <c r="AY655" s="231" t="s">
        <v>180</v>
      </c>
    </row>
    <row r="656" spans="2:51" s="13" customFormat="1" ht="11.25">
      <c r="B656" s="199"/>
      <c r="C656" s="200"/>
      <c r="D656" s="201" t="s">
        <v>192</v>
      </c>
      <c r="E656" s="202" t="s">
        <v>19</v>
      </c>
      <c r="F656" s="203" t="s">
        <v>2006</v>
      </c>
      <c r="G656" s="200"/>
      <c r="H656" s="204">
        <v>50.964</v>
      </c>
      <c r="I656" s="205"/>
      <c r="J656" s="200"/>
      <c r="K656" s="200"/>
      <c r="L656" s="206"/>
      <c r="M656" s="207"/>
      <c r="N656" s="208"/>
      <c r="O656" s="208"/>
      <c r="P656" s="208"/>
      <c r="Q656" s="208"/>
      <c r="R656" s="208"/>
      <c r="S656" s="208"/>
      <c r="T656" s="209"/>
      <c r="AT656" s="210" t="s">
        <v>192</v>
      </c>
      <c r="AU656" s="210" t="s">
        <v>81</v>
      </c>
      <c r="AV656" s="13" t="s">
        <v>81</v>
      </c>
      <c r="AW656" s="13" t="s">
        <v>33</v>
      </c>
      <c r="AX656" s="13" t="s">
        <v>72</v>
      </c>
      <c r="AY656" s="210" t="s">
        <v>180</v>
      </c>
    </row>
    <row r="657" spans="2:51" s="13" customFormat="1" ht="11.25">
      <c r="B657" s="199"/>
      <c r="C657" s="200"/>
      <c r="D657" s="201" t="s">
        <v>192</v>
      </c>
      <c r="E657" s="202" t="s">
        <v>19</v>
      </c>
      <c r="F657" s="203" t="s">
        <v>1970</v>
      </c>
      <c r="G657" s="200"/>
      <c r="H657" s="204">
        <v>-6.8</v>
      </c>
      <c r="I657" s="205"/>
      <c r="J657" s="200"/>
      <c r="K657" s="200"/>
      <c r="L657" s="206"/>
      <c r="M657" s="207"/>
      <c r="N657" s="208"/>
      <c r="O657" s="208"/>
      <c r="P657" s="208"/>
      <c r="Q657" s="208"/>
      <c r="R657" s="208"/>
      <c r="S657" s="208"/>
      <c r="T657" s="209"/>
      <c r="AT657" s="210" t="s">
        <v>192</v>
      </c>
      <c r="AU657" s="210" t="s">
        <v>81</v>
      </c>
      <c r="AV657" s="13" t="s">
        <v>81</v>
      </c>
      <c r="AW657" s="13" t="s">
        <v>33</v>
      </c>
      <c r="AX657" s="13" t="s">
        <v>72</v>
      </c>
      <c r="AY657" s="210" t="s">
        <v>180</v>
      </c>
    </row>
    <row r="658" spans="2:51" s="13" customFormat="1" ht="11.25">
      <c r="B658" s="199"/>
      <c r="C658" s="200"/>
      <c r="D658" s="201" t="s">
        <v>192</v>
      </c>
      <c r="E658" s="202" t="s">
        <v>19</v>
      </c>
      <c r="F658" s="203" t="s">
        <v>2007</v>
      </c>
      <c r="G658" s="200"/>
      <c r="H658" s="204">
        <v>138.152</v>
      </c>
      <c r="I658" s="205"/>
      <c r="J658" s="200"/>
      <c r="K658" s="200"/>
      <c r="L658" s="206"/>
      <c r="M658" s="207"/>
      <c r="N658" s="208"/>
      <c r="O658" s="208"/>
      <c r="P658" s="208"/>
      <c r="Q658" s="208"/>
      <c r="R658" s="208"/>
      <c r="S658" s="208"/>
      <c r="T658" s="209"/>
      <c r="AT658" s="210" t="s">
        <v>192</v>
      </c>
      <c r="AU658" s="210" t="s">
        <v>81</v>
      </c>
      <c r="AV658" s="13" t="s">
        <v>81</v>
      </c>
      <c r="AW658" s="13" t="s">
        <v>33</v>
      </c>
      <c r="AX658" s="13" t="s">
        <v>72</v>
      </c>
      <c r="AY658" s="210" t="s">
        <v>180</v>
      </c>
    </row>
    <row r="659" spans="2:51" s="13" customFormat="1" ht="11.25">
      <c r="B659" s="199"/>
      <c r="C659" s="200"/>
      <c r="D659" s="201" t="s">
        <v>192</v>
      </c>
      <c r="E659" s="202" t="s">
        <v>19</v>
      </c>
      <c r="F659" s="203" t="s">
        <v>1979</v>
      </c>
      <c r="G659" s="200"/>
      <c r="H659" s="204">
        <v>4.816</v>
      </c>
      <c r="I659" s="205"/>
      <c r="J659" s="200"/>
      <c r="K659" s="200"/>
      <c r="L659" s="206"/>
      <c r="M659" s="207"/>
      <c r="N659" s="208"/>
      <c r="O659" s="208"/>
      <c r="P659" s="208"/>
      <c r="Q659" s="208"/>
      <c r="R659" s="208"/>
      <c r="S659" s="208"/>
      <c r="T659" s="209"/>
      <c r="AT659" s="210" t="s">
        <v>192</v>
      </c>
      <c r="AU659" s="210" t="s">
        <v>81</v>
      </c>
      <c r="AV659" s="13" t="s">
        <v>81</v>
      </c>
      <c r="AW659" s="13" t="s">
        <v>33</v>
      </c>
      <c r="AX659" s="13" t="s">
        <v>72</v>
      </c>
      <c r="AY659" s="210" t="s">
        <v>180</v>
      </c>
    </row>
    <row r="660" spans="2:51" s="13" customFormat="1" ht="11.25">
      <c r="B660" s="199"/>
      <c r="C660" s="200"/>
      <c r="D660" s="201" t="s">
        <v>192</v>
      </c>
      <c r="E660" s="202" t="s">
        <v>19</v>
      </c>
      <c r="F660" s="203" t="s">
        <v>1980</v>
      </c>
      <c r="G660" s="200"/>
      <c r="H660" s="204">
        <v>-1.32</v>
      </c>
      <c r="I660" s="205"/>
      <c r="J660" s="200"/>
      <c r="K660" s="200"/>
      <c r="L660" s="206"/>
      <c r="M660" s="207"/>
      <c r="N660" s="208"/>
      <c r="O660" s="208"/>
      <c r="P660" s="208"/>
      <c r="Q660" s="208"/>
      <c r="R660" s="208"/>
      <c r="S660" s="208"/>
      <c r="T660" s="209"/>
      <c r="AT660" s="210" t="s">
        <v>192</v>
      </c>
      <c r="AU660" s="210" t="s">
        <v>81</v>
      </c>
      <c r="AV660" s="13" t="s">
        <v>81</v>
      </c>
      <c r="AW660" s="13" t="s">
        <v>33</v>
      </c>
      <c r="AX660" s="13" t="s">
        <v>72</v>
      </c>
      <c r="AY660" s="210" t="s">
        <v>180</v>
      </c>
    </row>
    <row r="661" spans="2:51" s="13" customFormat="1" ht="11.25">
      <c r="B661" s="199"/>
      <c r="C661" s="200"/>
      <c r="D661" s="201" t="s">
        <v>192</v>
      </c>
      <c r="E661" s="202" t="s">
        <v>19</v>
      </c>
      <c r="F661" s="203" t="s">
        <v>2008</v>
      </c>
      <c r="G661" s="200"/>
      <c r="H661" s="204">
        <v>-4.8</v>
      </c>
      <c r="I661" s="205"/>
      <c r="J661" s="200"/>
      <c r="K661" s="200"/>
      <c r="L661" s="206"/>
      <c r="M661" s="207"/>
      <c r="N661" s="208"/>
      <c r="O661" s="208"/>
      <c r="P661" s="208"/>
      <c r="Q661" s="208"/>
      <c r="R661" s="208"/>
      <c r="S661" s="208"/>
      <c r="T661" s="209"/>
      <c r="AT661" s="210" t="s">
        <v>192</v>
      </c>
      <c r="AU661" s="210" t="s">
        <v>81</v>
      </c>
      <c r="AV661" s="13" t="s">
        <v>81</v>
      </c>
      <c r="AW661" s="13" t="s">
        <v>33</v>
      </c>
      <c r="AX661" s="13" t="s">
        <v>72</v>
      </c>
      <c r="AY661" s="210" t="s">
        <v>180</v>
      </c>
    </row>
    <row r="662" spans="2:51" s="13" customFormat="1" ht="11.25">
      <c r="B662" s="199"/>
      <c r="C662" s="200"/>
      <c r="D662" s="201" t="s">
        <v>192</v>
      </c>
      <c r="E662" s="202" t="s">
        <v>19</v>
      </c>
      <c r="F662" s="203" t="s">
        <v>2009</v>
      </c>
      <c r="G662" s="200"/>
      <c r="H662" s="204">
        <v>-0.9</v>
      </c>
      <c r="I662" s="205"/>
      <c r="J662" s="200"/>
      <c r="K662" s="200"/>
      <c r="L662" s="206"/>
      <c r="M662" s="207"/>
      <c r="N662" s="208"/>
      <c r="O662" s="208"/>
      <c r="P662" s="208"/>
      <c r="Q662" s="208"/>
      <c r="R662" s="208"/>
      <c r="S662" s="208"/>
      <c r="T662" s="209"/>
      <c r="AT662" s="210" t="s">
        <v>192</v>
      </c>
      <c r="AU662" s="210" t="s">
        <v>81</v>
      </c>
      <c r="AV662" s="13" t="s">
        <v>81</v>
      </c>
      <c r="AW662" s="13" t="s">
        <v>33</v>
      </c>
      <c r="AX662" s="13" t="s">
        <v>72</v>
      </c>
      <c r="AY662" s="210" t="s">
        <v>180</v>
      </c>
    </row>
    <row r="663" spans="2:51" s="15" customFormat="1" ht="11.25">
      <c r="B663" s="222"/>
      <c r="C663" s="223"/>
      <c r="D663" s="201" t="s">
        <v>192</v>
      </c>
      <c r="E663" s="224" t="s">
        <v>19</v>
      </c>
      <c r="F663" s="225" t="s">
        <v>2010</v>
      </c>
      <c r="G663" s="223"/>
      <c r="H663" s="224" t="s">
        <v>19</v>
      </c>
      <c r="I663" s="226"/>
      <c r="J663" s="223"/>
      <c r="K663" s="223"/>
      <c r="L663" s="227"/>
      <c r="M663" s="228"/>
      <c r="N663" s="229"/>
      <c r="O663" s="229"/>
      <c r="P663" s="229"/>
      <c r="Q663" s="229"/>
      <c r="R663" s="229"/>
      <c r="S663" s="229"/>
      <c r="T663" s="230"/>
      <c r="AT663" s="231" t="s">
        <v>192</v>
      </c>
      <c r="AU663" s="231" t="s">
        <v>81</v>
      </c>
      <c r="AV663" s="15" t="s">
        <v>79</v>
      </c>
      <c r="AW663" s="15" t="s">
        <v>33</v>
      </c>
      <c r="AX663" s="15" t="s">
        <v>72</v>
      </c>
      <c r="AY663" s="231" t="s">
        <v>180</v>
      </c>
    </row>
    <row r="664" spans="2:51" s="13" customFormat="1" ht="11.25">
      <c r="B664" s="199"/>
      <c r="C664" s="200"/>
      <c r="D664" s="201" t="s">
        <v>192</v>
      </c>
      <c r="E664" s="202" t="s">
        <v>19</v>
      </c>
      <c r="F664" s="203" t="s">
        <v>2011</v>
      </c>
      <c r="G664" s="200"/>
      <c r="H664" s="204">
        <v>115.537</v>
      </c>
      <c r="I664" s="205"/>
      <c r="J664" s="200"/>
      <c r="K664" s="200"/>
      <c r="L664" s="206"/>
      <c r="M664" s="207"/>
      <c r="N664" s="208"/>
      <c r="O664" s="208"/>
      <c r="P664" s="208"/>
      <c r="Q664" s="208"/>
      <c r="R664" s="208"/>
      <c r="S664" s="208"/>
      <c r="T664" s="209"/>
      <c r="AT664" s="210" t="s">
        <v>192</v>
      </c>
      <c r="AU664" s="210" t="s">
        <v>81</v>
      </c>
      <c r="AV664" s="13" t="s">
        <v>81</v>
      </c>
      <c r="AW664" s="13" t="s">
        <v>33</v>
      </c>
      <c r="AX664" s="13" t="s">
        <v>72</v>
      </c>
      <c r="AY664" s="210" t="s">
        <v>180</v>
      </c>
    </row>
    <row r="665" spans="2:51" s="13" customFormat="1" ht="11.25">
      <c r="B665" s="199"/>
      <c r="C665" s="200"/>
      <c r="D665" s="201" t="s">
        <v>192</v>
      </c>
      <c r="E665" s="202" t="s">
        <v>19</v>
      </c>
      <c r="F665" s="203" t="s">
        <v>2012</v>
      </c>
      <c r="G665" s="200"/>
      <c r="H665" s="204">
        <v>15.996</v>
      </c>
      <c r="I665" s="205"/>
      <c r="J665" s="200"/>
      <c r="K665" s="200"/>
      <c r="L665" s="206"/>
      <c r="M665" s="207"/>
      <c r="N665" s="208"/>
      <c r="O665" s="208"/>
      <c r="P665" s="208"/>
      <c r="Q665" s="208"/>
      <c r="R665" s="208"/>
      <c r="S665" s="208"/>
      <c r="T665" s="209"/>
      <c r="AT665" s="210" t="s">
        <v>192</v>
      </c>
      <c r="AU665" s="210" t="s">
        <v>81</v>
      </c>
      <c r="AV665" s="13" t="s">
        <v>81</v>
      </c>
      <c r="AW665" s="13" t="s">
        <v>33</v>
      </c>
      <c r="AX665" s="13" t="s">
        <v>72</v>
      </c>
      <c r="AY665" s="210" t="s">
        <v>180</v>
      </c>
    </row>
    <row r="666" spans="2:51" s="13" customFormat="1" ht="11.25">
      <c r="B666" s="199"/>
      <c r="C666" s="200"/>
      <c r="D666" s="201" t="s">
        <v>192</v>
      </c>
      <c r="E666" s="202" t="s">
        <v>19</v>
      </c>
      <c r="F666" s="203" t="s">
        <v>1970</v>
      </c>
      <c r="G666" s="200"/>
      <c r="H666" s="204">
        <v>-6.8</v>
      </c>
      <c r="I666" s="205"/>
      <c r="J666" s="200"/>
      <c r="K666" s="200"/>
      <c r="L666" s="206"/>
      <c r="M666" s="207"/>
      <c r="N666" s="208"/>
      <c r="O666" s="208"/>
      <c r="P666" s="208"/>
      <c r="Q666" s="208"/>
      <c r="R666" s="208"/>
      <c r="S666" s="208"/>
      <c r="T666" s="209"/>
      <c r="AT666" s="210" t="s">
        <v>192</v>
      </c>
      <c r="AU666" s="210" t="s">
        <v>81</v>
      </c>
      <c r="AV666" s="13" t="s">
        <v>81</v>
      </c>
      <c r="AW666" s="13" t="s">
        <v>33</v>
      </c>
      <c r="AX666" s="13" t="s">
        <v>72</v>
      </c>
      <c r="AY666" s="210" t="s">
        <v>180</v>
      </c>
    </row>
    <row r="667" spans="2:51" s="13" customFormat="1" ht="11.25">
      <c r="B667" s="199"/>
      <c r="C667" s="200"/>
      <c r="D667" s="201" t="s">
        <v>192</v>
      </c>
      <c r="E667" s="202" t="s">
        <v>19</v>
      </c>
      <c r="F667" s="203" t="s">
        <v>1948</v>
      </c>
      <c r="G667" s="200"/>
      <c r="H667" s="204">
        <v>-1.4</v>
      </c>
      <c r="I667" s="205"/>
      <c r="J667" s="200"/>
      <c r="K667" s="200"/>
      <c r="L667" s="206"/>
      <c r="M667" s="207"/>
      <c r="N667" s="208"/>
      <c r="O667" s="208"/>
      <c r="P667" s="208"/>
      <c r="Q667" s="208"/>
      <c r="R667" s="208"/>
      <c r="S667" s="208"/>
      <c r="T667" s="209"/>
      <c r="AT667" s="210" t="s">
        <v>192</v>
      </c>
      <c r="AU667" s="210" t="s">
        <v>81</v>
      </c>
      <c r="AV667" s="13" t="s">
        <v>81</v>
      </c>
      <c r="AW667" s="13" t="s">
        <v>33</v>
      </c>
      <c r="AX667" s="13" t="s">
        <v>72</v>
      </c>
      <c r="AY667" s="210" t="s">
        <v>180</v>
      </c>
    </row>
    <row r="668" spans="2:51" s="13" customFormat="1" ht="11.25">
      <c r="B668" s="199"/>
      <c r="C668" s="200"/>
      <c r="D668" s="201" t="s">
        <v>192</v>
      </c>
      <c r="E668" s="202" t="s">
        <v>19</v>
      </c>
      <c r="F668" s="203" t="s">
        <v>1948</v>
      </c>
      <c r="G668" s="200"/>
      <c r="H668" s="204">
        <v>-1.4</v>
      </c>
      <c r="I668" s="205"/>
      <c r="J668" s="200"/>
      <c r="K668" s="200"/>
      <c r="L668" s="206"/>
      <c r="M668" s="207"/>
      <c r="N668" s="208"/>
      <c r="O668" s="208"/>
      <c r="P668" s="208"/>
      <c r="Q668" s="208"/>
      <c r="R668" s="208"/>
      <c r="S668" s="208"/>
      <c r="T668" s="209"/>
      <c r="AT668" s="210" t="s">
        <v>192</v>
      </c>
      <c r="AU668" s="210" t="s">
        <v>81</v>
      </c>
      <c r="AV668" s="13" t="s">
        <v>81</v>
      </c>
      <c r="AW668" s="13" t="s">
        <v>33</v>
      </c>
      <c r="AX668" s="13" t="s">
        <v>72</v>
      </c>
      <c r="AY668" s="210" t="s">
        <v>180</v>
      </c>
    </row>
    <row r="669" spans="2:51" s="13" customFormat="1" ht="11.25">
      <c r="B669" s="199"/>
      <c r="C669" s="200"/>
      <c r="D669" s="201" t="s">
        <v>192</v>
      </c>
      <c r="E669" s="202" t="s">
        <v>19</v>
      </c>
      <c r="F669" s="203" t="s">
        <v>2013</v>
      </c>
      <c r="G669" s="200"/>
      <c r="H669" s="204">
        <v>-1.425</v>
      </c>
      <c r="I669" s="205"/>
      <c r="J669" s="200"/>
      <c r="K669" s="200"/>
      <c r="L669" s="206"/>
      <c r="M669" s="207"/>
      <c r="N669" s="208"/>
      <c r="O669" s="208"/>
      <c r="P669" s="208"/>
      <c r="Q669" s="208"/>
      <c r="R669" s="208"/>
      <c r="S669" s="208"/>
      <c r="T669" s="209"/>
      <c r="AT669" s="210" t="s">
        <v>192</v>
      </c>
      <c r="AU669" s="210" t="s">
        <v>81</v>
      </c>
      <c r="AV669" s="13" t="s">
        <v>81</v>
      </c>
      <c r="AW669" s="13" t="s">
        <v>33</v>
      </c>
      <c r="AX669" s="13" t="s">
        <v>72</v>
      </c>
      <c r="AY669" s="210" t="s">
        <v>180</v>
      </c>
    </row>
    <row r="670" spans="2:51" s="16" customFormat="1" ht="11.25">
      <c r="B670" s="242"/>
      <c r="C670" s="243"/>
      <c r="D670" s="201" t="s">
        <v>192</v>
      </c>
      <c r="E670" s="244" t="s">
        <v>19</v>
      </c>
      <c r="F670" s="245" t="s">
        <v>966</v>
      </c>
      <c r="G670" s="243"/>
      <c r="H670" s="246">
        <v>2394.302</v>
      </c>
      <c r="I670" s="247"/>
      <c r="J670" s="243"/>
      <c r="K670" s="243"/>
      <c r="L670" s="248"/>
      <c r="M670" s="249"/>
      <c r="N670" s="250"/>
      <c r="O670" s="250"/>
      <c r="P670" s="250"/>
      <c r="Q670" s="250"/>
      <c r="R670" s="250"/>
      <c r="S670" s="250"/>
      <c r="T670" s="251"/>
      <c r="AT670" s="252" t="s">
        <v>192</v>
      </c>
      <c r="AU670" s="252" t="s">
        <v>81</v>
      </c>
      <c r="AV670" s="16" t="s">
        <v>92</v>
      </c>
      <c r="AW670" s="16" t="s">
        <v>33</v>
      </c>
      <c r="AX670" s="16" t="s">
        <v>72</v>
      </c>
      <c r="AY670" s="252" t="s">
        <v>180</v>
      </c>
    </row>
    <row r="671" spans="2:51" s="14" customFormat="1" ht="11.25">
      <c r="B671" s="211"/>
      <c r="C671" s="212"/>
      <c r="D671" s="201" t="s">
        <v>192</v>
      </c>
      <c r="E671" s="213" t="s">
        <v>19</v>
      </c>
      <c r="F671" s="214" t="s">
        <v>211</v>
      </c>
      <c r="G671" s="212"/>
      <c r="H671" s="215">
        <v>3672.73999999999</v>
      </c>
      <c r="I671" s="216"/>
      <c r="J671" s="212"/>
      <c r="K671" s="212"/>
      <c r="L671" s="217"/>
      <c r="M671" s="218"/>
      <c r="N671" s="219"/>
      <c r="O671" s="219"/>
      <c r="P671" s="219"/>
      <c r="Q671" s="219"/>
      <c r="R671" s="219"/>
      <c r="S671" s="219"/>
      <c r="T671" s="220"/>
      <c r="AT671" s="221" t="s">
        <v>192</v>
      </c>
      <c r="AU671" s="221" t="s">
        <v>81</v>
      </c>
      <c r="AV671" s="14" t="s">
        <v>188</v>
      </c>
      <c r="AW671" s="14" t="s">
        <v>33</v>
      </c>
      <c r="AX671" s="14" t="s">
        <v>79</v>
      </c>
      <c r="AY671" s="221" t="s">
        <v>180</v>
      </c>
    </row>
    <row r="672" spans="1:65" s="2" customFormat="1" ht="24.2" customHeight="1">
      <c r="A672" s="37"/>
      <c r="B672" s="38"/>
      <c r="C672" s="181" t="s">
        <v>432</v>
      </c>
      <c r="D672" s="181" t="s">
        <v>183</v>
      </c>
      <c r="E672" s="182" t="s">
        <v>2034</v>
      </c>
      <c r="F672" s="183" t="s">
        <v>2035</v>
      </c>
      <c r="G672" s="184" t="s">
        <v>186</v>
      </c>
      <c r="H672" s="185">
        <v>71.82</v>
      </c>
      <c r="I672" s="186"/>
      <c r="J672" s="187">
        <f>ROUND(I672*H672,2)</f>
        <v>0</v>
      </c>
      <c r="K672" s="183" t="s">
        <v>187</v>
      </c>
      <c r="L672" s="42"/>
      <c r="M672" s="188" t="s">
        <v>19</v>
      </c>
      <c r="N672" s="189" t="s">
        <v>43</v>
      </c>
      <c r="O672" s="67"/>
      <c r="P672" s="190">
        <f>O672*H672</f>
        <v>0</v>
      </c>
      <c r="Q672" s="190">
        <v>0.00026</v>
      </c>
      <c r="R672" s="190">
        <f>Q672*H672</f>
        <v>0.018673199999999997</v>
      </c>
      <c r="S672" s="190">
        <v>0</v>
      </c>
      <c r="T672" s="191">
        <f>S672*H672</f>
        <v>0</v>
      </c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R672" s="192" t="s">
        <v>290</v>
      </c>
      <c r="AT672" s="192" t="s">
        <v>183</v>
      </c>
      <c r="AU672" s="192" t="s">
        <v>81</v>
      </c>
      <c r="AY672" s="20" t="s">
        <v>180</v>
      </c>
      <c r="BE672" s="193">
        <f>IF(N672="základní",J672,0)</f>
        <v>0</v>
      </c>
      <c r="BF672" s="193">
        <f>IF(N672="snížená",J672,0)</f>
        <v>0</v>
      </c>
      <c r="BG672" s="193">
        <f>IF(N672="zákl. přenesená",J672,0)</f>
        <v>0</v>
      </c>
      <c r="BH672" s="193">
        <f>IF(N672="sníž. přenesená",J672,0)</f>
        <v>0</v>
      </c>
      <c r="BI672" s="193">
        <f>IF(N672="nulová",J672,0)</f>
        <v>0</v>
      </c>
      <c r="BJ672" s="20" t="s">
        <v>79</v>
      </c>
      <c r="BK672" s="193">
        <f>ROUND(I672*H672,2)</f>
        <v>0</v>
      </c>
      <c r="BL672" s="20" t="s">
        <v>290</v>
      </c>
      <c r="BM672" s="192" t="s">
        <v>2036</v>
      </c>
    </row>
    <row r="673" spans="1:47" s="2" customFormat="1" ht="11.25">
      <c r="A673" s="37"/>
      <c r="B673" s="38"/>
      <c r="C673" s="39"/>
      <c r="D673" s="194" t="s">
        <v>190</v>
      </c>
      <c r="E673" s="39"/>
      <c r="F673" s="195" t="s">
        <v>2037</v>
      </c>
      <c r="G673" s="39"/>
      <c r="H673" s="39"/>
      <c r="I673" s="196"/>
      <c r="J673" s="39"/>
      <c r="K673" s="39"/>
      <c r="L673" s="42"/>
      <c r="M673" s="197"/>
      <c r="N673" s="198"/>
      <c r="O673" s="67"/>
      <c r="P673" s="67"/>
      <c r="Q673" s="67"/>
      <c r="R673" s="67"/>
      <c r="S673" s="67"/>
      <c r="T673" s="68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T673" s="20" t="s">
        <v>190</v>
      </c>
      <c r="AU673" s="20" t="s">
        <v>81</v>
      </c>
    </row>
    <row r="674" spans="2:51" s="15" customFormat="1" ht="11.25">
      <c r="B674" s="222"/>
      <c r="C674" s="223"/>
      <c r="D674" s="201" t="s">
        <v>192</v>
      </c>
      <c r="E674" s="224" t="s">
        <v>19</v>
      </c>
      <c r="F674" s="225" t="s">
        <v>1720</v>
      </c>
      <c r="G674" s="223"/>
      <c r="H674" s="224" t="s">
        <v>19</v>
      </c>
      <c r="I674" s="226"/>
      <c r="J674" s="223"/>
      <c r="K674" s="223"/>
      <c r="L674" s="227"/>
      <c r="M674" s="228"/>
      <c r="N674" s="229"/>
      <c r="O674" s="229"/>
      <c r="P674" s="229"/>
      <c r="Q674" s="229"/>
      <c r="R674" s="229"/>
      <c r="S674" s="229"/>
      <c r="T674" s="230"/>
      <c r="AT674" s="231" t="s">
        <v>192</v>
      </c>
      <c r="AU674" s="231" t="s">
        <v>81</v>
      </c>
      <c r="AV674" s="15" t="s">
        <v>79</v>
      </c>
      <c r="AW674" s="15" t="s">
        <v>33</v>
      </c>
      <c r="AX674" s="15" t="s">
        <v>72</v>
      </c>
      <c r="AY674" s="231" t="s">
        <v>180</v>
      </c>
    </row>
    <row r="675" spans="2:51" s="15" customFormat="1" ht="11.25">
      <c r="B675" s="222"/>
      <c r="C675" s="223"/>
      <c r="D675" s="201" t="s">
        <v>192</v>
      </c>
      <c r="E675" s="224" t="s">
        <v>19</v>
      </c>
      <c r="F675" s="225" t="s">
        <v>2038</v>
      </c>
      <c r="G675" s="223"/>
      <c r="H675" s="224" t="s">
        <v>19</v>
      </c>
      <c r="I675" s="226"/>
      <c r="J675" s="223"/>
      <c r="K675" s="223"/>
      <c r="L675" s="227"/>
      <c r="M675" s="228"/>
      <c r="N675" s="229"/>
      <c r="O675" s="229"/>
      <c r="P675" s="229"/>
      <c r="Q675" s="229"/>
      <c r="R675" s="229"/>
      <c r="S675" s="229"/>
      <c r="T675" s="230"/>
      <c r="AT675" s="231" t="s">
        <v>192</v>
      </c>
      <c r="AU675" s="231" t="s">
        <v>81</v>
      </c>
      <c r="AV675" s="15" t="s">
        <v>79</v>
      </c>
      <c r="AW675" s="15" t="s">
        <v>33</v>
      </c>
      <c r="AX675" s="15" t="s">
        <v>72</v>
      </c>
      <c r="AY675" s="231" t="s">
        <v>180</v>
      </c>
    </row>
    <row r="676" spans="2:51" s="13" customFormat="1" ht="11.25">
      <c r="B676" s="199"/>
      <c r="C676" s="200"/>
      <c r="D676" s="201" t="s">
        <v>192</v>
      </c>
      <c r="E676" s="202" t="s">
        <v>19</v>
      </c>
      <c r="F676" s="203" t="s">
        <v>2039</v>
      </c>
      <c r="G676" s="200"/>
      <c r="H676" s="204">
        <v>12.795</v>
      </c>
      <c r="I676" s="205"/>
      <c r="J676" s="200"/>
      <c r="K676" s="200"/>
      <c r="L676" s="206"/>
      <c r="M676" s="207"/>
      <c r="N676" s="208"/>
      <c r="O676" s="208"/>
      <c r="P676" s="208"/>
      <c r="Q676" s="208"/>
      <c r="R676" s="208"/>
      <c r="S676" s="208"/>
      <c r="T676" s="209"/>
      <c r="AT676" s="210" t="s">
        <v>192</v>
      </c>
      <c r="AU676" s="210" t="s">
        <v>81</v>
      </c>
      <c r="AV676" s="13" t="s">
        <v>81</v>
      </c>
      <c r="AW676" s="13" t="s">
        <v>33</v>
      </c>
      <c r="AX676" s="13" t="s">
        <v>72</v>
      </c>
      <c r="AY676" s="210" t="s">
        <v>180</v>
      </c>
    </row>
    <row r="677" spans="2:51" s="13" customFormat="1" ht="11.25">
      <c r="B677" s="199"/>
      <c r="C677" s="200"/>
      <c r="D677" s="201" t="s">
        <v>192</v>
      </c>
      <c r="E677" s="202" t="s">
        <v>19</v>
      </c>
      <c r="F677" s="203" t="s">
        <v>2040</v>
      </c>
      <c r="G677" s="200"/>
      <c r="H677" s="204">
        <v>4.98</v>
      </c>
      <c r="I677" s="205"/>
      <c r="J677" s="200"/>
      <c r="K677" s="200"/>
      <c r="L677" s="206"/>
      <c r="M677" s="207"/>
      <c r="N677" s="208"/>
      <c r="O677" s="208"/>
      <c r="P677" s="208"/>
      <c r="Q677" s="208"/>
      <c r="R677" s="208"/>
      <c r="S677" s="208"/>
      <c r="T677" s="209"/>
      <c r="AT677" s="210" t="s">
        <v>192</v>
      </c>
      <c r="AU677" s="210" t="s">
        <v>81</v>
      </c>
      <c r="AV677" s="13" t="s">
        <v>81</v>
      </c>
      <c r="AW677" s="13" t="s">
        <v>33</v>
      </c>
      <c r="AX677" s="13" t="s">
        <v>72</v>
      </c>
      <c r="AY677" s="210" t="s">
        <v>180</v>
      </c>
    </row>
    <row r="678" spans="2:51" s="13" customFormat="1" ht="11.25">
      <c r="B678" s="199"/>
      <c r="C678" s="200"/>
      <c r="D678" s="201" t="s">
        <v>192</v>
      </c>
      <c r="E678" s="202" t="s">
        <v>19</v>
      </c>
      <c r="F678" s="203" t="s">
        <v>2041</v>
      </c>
      <c r="G678" s="200"/>
      <c r="H678" s="204">
        <v>15.84</v>
      </c>
      <c r="I678" s="205"/>
      <c r="J678" s="200"/>
      <c r="K678" s="200"/>
      <c r="L678" s="206"/>
      <c r="M678" s="207"/>
      <c r="N678" s="208"/>
      <c r="O678" s="208"/>
      <c r="P678" s="208"/>
      <c r="Q678" s="208"/>
      <c r="R678" s="208"/>
      <c r="S678" s="208"/>
      <c r="T678" s="209"/>
      <c r="AT678" s="210" t="s">
        <v>192</v>
      </c>
      <c r="AU678" s="210" t="s">
        <v>81</v>
      </c>
      <c r="AV678" s="13" t="s">
        <v>81</v>
      </c>
      <c r="AW678" s="13" t="s">
        <v>33</v>
      </c>
      <c r="AX678" s="13" t="s">
        <v>72</v>
      </c>
      <c r="AY678" s="210" t="s">
        <v>180</v>
      </c>
    </row>
    <row r="679" spans="2:51" s="13" customFormat="1" ht="11.25">
      <c r="B679" s="199"/>
      <c r="C679" s="200"/>
      <c r="D679" s="201" t="s">
        <v>192</v>
      </c>
      <c r="E679" s="202" t="s">
        <v>19</v>
      </c>
      <c r="F679" s="203" t="s">
        <v>2042</v>
      </c>
      <c r="G679" s="200"/>
      <c r="H679" s="204">
        <v>3.87</v>
      </c>
      <c r="I679" s="205"/>
      <c r="J679" s="200"/>
      <c r="K679" s="200"/>
      <c r="L679" s="206"/>
      <c r="M679" s="207"/>
      <c r="N679" s="208"/>
      <c r="O679" s="208"/>
      <c r="P679" s="208"/>
      <c r="Q679" s="208"/>
      <c r="R679" s="208"/>
      <c r="S679" s="208"/>
      <c r="T679" s="209"/>
      <c r="AT679" s="210" t="s">
        <v>192</v>
      </c>
      <c r="AU679" s="210" t="s">
        <v>81</v>
      </c>
      <c r="AV679" s="13" t="s">
        <v>81</v>
      </c>
      <c r="AW679" s="13" t="s">
        <v>33</v>
      </c>
      <c r="AX679" s="13" t="s">
        <v>72</v>
      </c>
      <c r="AY679" s="210" t="s">
        <v>180</v>
      </c>
    </row>
    <row r="680" spans="2:51" s="15" customFormat="1" ht="11.25">
      <c r="B680" s="222"/>
      <c r="C680" s="223"/>
      <c r="D680" s="201" t="s">
        <v>192</v>
      </c>
      <c r="E680" s="224" t="s">
        <v>19</v>
      </c>
      <c r="F680" s="225" t="s">
        <v>1726</v>
      </c>
      <c r="G680" s="223"/>
      <c r="H680" s="224" t="s">
        <v>19</v>
      </c>
      <c r="I680" s="226"/>
      <c r="J680" s="223"/>
      <c r="K680" s="223"/>
      <c r="L680" s="227"/>
      <c r="M680" s="228"/>
      <c r="N680" s="229"/>
      <c r="O680" s="229"/>
      <c r="P680" s="229"/>
      <c r="Q680" s="229"/>
      <c r="R680" s="229"/>
      <c r="S680" s="229"/>
      <c r="T680" s="230"/>
      <c r="AT680" s="231" t="s">
        <v>192</v>
      </c>
      <c r="AU680" s="231" t="s">
        <v>81</v>
      </c>
      <c r="AV680" s="15" t="s">
        <v>79</v>
      </c>
      <c r="AW680" s="15" t="s">
        <v>33</v>
      </c>
      <c r="AX680" s="15" t="s">
        <v>72</v>
      </c>
      <c r="AY680" s="231" t="s">
        <v>180</v>
      </c>
    </row>
    <row r="681" spans="2:51" s="15" customFormat="1" ht="11.25">
      <c r="B681" s="222"/>
      <c r="C681" s="223"/>
      <c r="D681" s="201" t="s">
        <v>192</v>
      </c>
      <c r="E681" s="224" t="s">
        <v>19</v>
      </c>
      <c r="F681" s="225" t="s">
        <v>2043</v>
      </c>
      <c r="G681" s="223"/>
      <c r="H681" s="224" t="s">
        <v>19</v>
      </c>
      <c r="I681" s="226"/>
      <c r="J681" s="223"/>
      <c r="K681" s="223"/>
      <c r="L681" s="227"/>
      <c r="M681" s="228"/>
      <c r="N681" s="229"/>
      <c r="O681" s="229"/>
      <c r="P681" s="229"/>
      <c r="Q681" s="229"/>
      <c r="R681" s="229"/>
      <c r="S681" s="229"/>
      <c r="T681" s="230"/>
      <c r="AT681" s="231" t="s">
        <v>192</v>
      </c>
      <c r="AU681" s="231" t="s">
        <v>81</v>
      </c>
      <c r="AV681" s="15" t="s">
        <v>79</v>
      </c>
      <c r="AW681" s="15" t="s">
        <v>33</v>
      </c>
      <c r="AX681" s="15" t="s">
        <v>72</v>
      </c>
      <c r="AY681" s="231" t="s">
        <v>180</v>
      </c>
    </row>
    <row r="682" spans="2:51" s="13" customFormat="1" ht="11.25">
      <c r="B682" s="199"/>
      <c r="C682" s="200"/>
      <c r="D682" s="201" t="s">
        <v>192</v>
      </c>
      <c r="E682" s="202" t="s">
        <v>19</v>
      </c>
      <c r="F682" s="203" t="s">
        <v>2039</v>
      </c>
      <c r="G682" s="200"/>
      <c r="H682" s="204">
        <v>12.795</v>
      </c>
      <c r="I682" s="205"/>
      <c r="J682" s="200"/>
      <c r="K682" s="200"/>
      <c r="L682" s="206"/>
      <c r="M682" s="207"/>
      <c r="N682" s="208"/>
      <c r="O682" s="208"/>
      <c r="P682" s="208"/>
      <c r="Q682" s="208"/>
      <c r="R682" s="208"/>
      <c r="S682" s="208"/>
      <c r="T682" s="209"/>
      <c r="AT682" s="210" t="s">
        <v>192</v>
      </c>
      <c r="AU682" s="210" t="s">
        <v>81</v>
      </c>
      <c r="AV682" s="13" t="s">
        <v>81</v>
      </c>
      <c r="AW682" s="13" t="s">
        <v>33</v>
      </c>
      <c r="AX682" s="13" t="s">
        <v>72</v>
      </c>
      <c r="AY682" s="210" t="s">
        <v>180</v>
      </c>
    </row>
    <row r="683" spans="2:51" s="13" customFormat="1" ht="11.25">
      <c r="B683" s="199"/>
      <c r="C683" s="200"/>
      <c r="D683" s="201" t="s">
        <v>192</v>
      </c>
      <c r="E683" s="202" t="s">
        <v>19</v>
      </c>
      <c r="F683" s="203" t="s">
        <v>2040</v>
      </c>
      <c r="G683" s="200"/>
      <c r="H683" s="204">
        <v>4.98</v>
      </c>
      <c r="I683" s="205"/>
      <c r="J683" s="200"/>
      <c r="K683" s="200"/>
      <c r="L683" s="206"/>
      <c r="M683" s="207"/>
      <c r="N683" s="208"/>
      <c r="O683" s="208"/>
      <c r="P683" s="208"/>
      <c r="Q683" s="208"/>
      <c r="R683" s="208"/>
      <c r="S683" s="208"/>
      <c r="T683" s="209"/>
      <c r="AT683" s="210" t="s">
        <v>192</v>
      </c>
      <c r="AU683" s="210" t="s">
        <v>81</v>
      </c>
      <c r="AV683" s="13" t="s">
        <v>81</v>
      </c>
      <c r="AW683" s="13" t="s">
        <v>33</v>
      </c>
      <c r="AX683" s="13" t="s">
        <v>72</v>
      </c>
      <c r="AY683" s="210" t="s">
        <v>180</v>
      </c>
    </row>
    <row r="684" spans="2:51" s="13" customFormat="1" ht="11.25">
      <c r="B684" s="199"/>
      <c r="C684" s="200"/>
      <c r="D684" s="201" t="s">
        <v>192</v>
      </c>
      <c r="E684" s="202" t="s">
        <v>19</v>
      </c>
      <c r="F684" s="203" t="s">
        <v>2044</v>
      </c>
      <c r="G684" s="200"/>
      <c r="H684" s="204">
        <v>12.69</v>
      </c>
      <c r="I684" s="205"/>
      <c r="J684" s="200"/>
      <c r="K684" s="200"/>
      <c r="L684" s="206"/>
      <c r="M684" s="207"/>
      <c r="N684" s="208"/>
      <c r="O684" s="208"/>
      <c r="P684" s="208"/>
      <c r="Q684" s="208"/>
      <c r="R684" s="208"/>
      <c r="S684" s="208"/>
      <c r="T684" s="209"/>
      <c r="AT684" s="210" t="s">
        <v>192</v>
      </c>
      <c r="AU684" s="210" t="s">
        <v>81</v>
      </c>
      <c r="AV684" s="13" t="s">
        <v>81</v>
      </c>
      <c r="AW684" s="13" t="s">
        <v>33</v>
      </c>
      <c r="AX684" s="13" t="s">
        <v>72</v>
      </c>
      <c r="AY684" s="210" t="s">
        <v>180</v>
      </c>
    </row>
    <row r="685" spans="2:51" s="13" customFormat="1" ht="11.25">
      <c r="B685" s="199"/>
      <c r="C685" s="200"/>
      <c r="D685" s="201" t="s">
        <v>192</v>
      </c>
      <c r="E685" s="202" t="s">
        <v>19</v>
      </c>
      <c r="F685" s="203" t="s">
        <v>2042</v>
      </c>
      <c r="G685" s="200"/>
      <c r="H685" s="204">
        <v>3.87</v>
      </c>
      <c r="I685" s="205"/>
      <c r="J685" s="200"/>
      <c r="K685" s="200"/>
      <c r="L685" s="206"/>
      <c r="M685" s="207"/>
      <c r="N685" s="208"/>
      <c r="O685" s="208"/>
      <c r="P685" s="208"/>
      <c r="Q685" s="208"/>
      <c r="R685" s="208"/>
      <c r="S685" s="208"/>
      <c r="T685" s="209"/>
      <c r="AT685" s="210" t="s">
        <v>192</v>
      </c>
      <c r="AU685" s="210" t="s">
        <v>81</v>
      </c>
      <c r="AV685" s="13" t="s">
        <v>81</v>
      </c>
      <c r="AW685" s="13" t="s">
        <v>33</v>
      </c>
      <c r="AX685" s="13" t="s">
        <v>72</v>
      </c>
      <c r="AY685" s="210" t="s">
        <v>180</v>
      </c>
    </row>
    <row r="686" spans="2:51" s="14" customFormat="1" ht="11.25">
      <c r="B686" s="211"/>
      <c r="C686" s="212"/>
      <c r="D686" s="201" t="s">
        <v>192</v>
      </c>
      <c r="E686" s="213" t="s">
        <v>19</v>
      </c>
      <c r="F686" s="214" t="s">
        <v>211</v>
      </c>
      <c r="G686" s="212"/>
      <c r="H686" s="215">
        <v>71.82</v>
      </c>
      <c r="I686" s="216"/>
      <c r="J686" s="212"/>
      <c r="K686" s="212"/>
      <c r="L686" s="217"/>
      <c r="M686" s="218"/>
      <c r="N686" s="219"/>
      <c r="O686" s="219"/>
      <c r="P686" s="219"/>
      <c r="Q686" s="219"/>
      <c r="R686" s="219"/>
      <c r="S686" s="219"/>
      <c r="T686" s="220"/>
      <c r="AT686" s="221" t="s">
        <v>192</v>
      </c>
      <c r="AU686" s="221" t="s">
        <v>81</v>
      </c>
      <c r="AV686" s="14" t="s">
        <v>188</v>
      </c>
      <c r="AW686" s="14" t="s">
        <v>33</v>
      </c>
      <c r="AX686" s="14" t="s">
        <v>79</v>
      </c>
      <c r="AY686" s="221" t="s">
        <v>180</v>
      </c>
    </row>
    <row r="687" spans="1:65" s="2" customFormat="1" ht="24.2" customHeight="1">
      <c r="A687" s="37"/>
      <c r="B687" s="38"/>
      <c r="C687" s="181" t="s">
        <v>436</v>
      </c>
      <c r="D687" s="181" t="s">
        <v>183</v>
      </c>
      <c r="E687" s="182" t="s">
        <v>2045</v>
      </c>
      <c r="F687" s="183" t="s">
        <v>2046</v>
      </c>
      <c r="G687" s="184" t="s">
        <v>186</v>
      </c>
      <c r="H687" s="185">
        <v>2217.578</v>
      </c>
      <c r="I687" s="186"/>
      <c r="J687" s="187">
        <f>ROUND(I687*H687,2)</f>
        <v>0</v>
      </c>
      <c r="K687" s="183" t="s">
        <v>187</v>
      </c>
      <c r="L687" s="42"/>
      <c r="M687" s="188" t="s">
        <v>19</v>
      </c>
      <c r="N687" s="189" t="s">
        <v>43</v>
      </c>
      <c r="O687" s="67"/>
      <c r="P687" s="190">
        <f>O687*H687</f>
        <v>0</v>
      </c>
      <c r="Q687" s="190">
        <v>2E-05</v>
      </c>
      <c r="R687" s="190">
        <f>Q687*H687</f>
        <v>0.044351560000000005</v>
      </c>
      <c r="S687" s="190">
        <v>0</v>
      </c>
      <c r="T687" s="191">
        <f>S687*H687</f>
        <v>0</v>
      </c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R687" s="192" t="s">
        <v>290</v>
      </c>
      <c r="AT687" s="192" t="s">
        <v>183</v>
      </c>
      <c r="AU687" s="192" t="s">
        <v>81</v>
      </c>
      <c r="AY687" s="20" t="s">
        <v>180</v>
      </c>
      <c r="BE687" s="193">
        <f>IF(N687="základní",J687,0)</f>
        <v>0</v>
      </c>
      <c r="BF687" s="193">
        <f>IF(N687="snížená",J687,0)</f>
        <v>0</v>
      </c>
      <c r="BG687" s="193">
        <f>IF(N687="zákl. přenesená",J687,0)</f>
        <v>0</v>
      </c>
      <c r="BH687" s="193">
        <f>IF(N687="sníž. přenesená",J687,0)</f>
        <v>0</v>
      </c>
      <c r="BI687" s="193">
        <f>IF(N687="nulová",J687,0)</f>
        <v>0</v>
      </c>
      <c r="BJ687" s="20" t="s">
        <v>79</v>
      </c>
      <c r="BK687" s="193">
        <f>ROUND(I687*H687,2)</f>
        <v>0</v>
      </c>
      <c r="BL687" s="20" t="s">
        <v>290</v>
      </c>
      <c r="BM687" s="192" t="s">
        <v>2047</v>
      </c>
    </row>
    <row r="688" spans="1:47" s="2" customFormat="1" ht="11.25">
      <c r="A688" s="37"/>
      <c r="B688" s="38"/>
      <c r="C688" s="39"/>
      <c r="D688" s="194" t="s">
        <v>190</v>
      </c>
      <c r="E688" s="39"/>
      <c r="F688" s="195" t="s">
        <v>2048</v>
      </c>
      <c r="G688" s="39"/>
      <c r="H688" s="39"/>
      <c r="I688" s="196"/>
      <c r="J688" s="39"/>
      <c r="K688" s="39"/>
      <c r="L688" s="42"/>
      <c r="M688" s="197"/>
      <c r="N688" s="198"/>
      <c r="O688" s="67"/>
      <c r="P688" s="67"/>
      <c r="Q688" s="67"/>
      <c r="R688" s="67"/>
      <c r="S688" s="67"/>
      <c r="T688" s="68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T688" s="20" t="s">
        <v>190</v>
      </c>
      <c r="AU688" s="20" t="s">
        <v>81</v>
      </c>
    </row>
    <row r="689" spans="2:51" s="15" customFormat="1" ht="11.25">
      <c r="B689" s="222"/>
      <c r="C689" s="223"/>
      <c r="D689" s="201" t="s">
        <v>192</v>
      </c>
      <c r="E689" s="224" t="s">
        <v>19</v>
      </c>
      <c r="F689" s="225" t="s">
        <v>967</v>
      </c>
      <c r="G689" s="223"/>
      <c r="H689" s="224" t="s">
        <v>19</v>
      </c>
      <c r="I689" s="226"/>
      <c r="J689" s="223"/>
      <c r="K689" s="223"/>
      <c r="L689" s="227"/>
      <c r="M689" s="228"/>
      <c r="N689" s="229"/>
      <c r="O689" s="229"/>
      <c r="P689" s="229"/>
      <c r="Q689" s="229"/>
      <c r="R689" s="229"/>
      <c r="S689" s="229"/>
      <c r="T689" s="230"/>
      <c r="AT689" s="231" t="s">
        <v>192</v>
      </c>
      <c r="AU689" s="231" t="s">
        <v>81</v>
      </c>
      <c r="AV689" s="15" t="s">
        <v>79</v>
      </c>
      <c r="AW689" s="15" t="s">
        <v>33</v>
      </c>
      <c r="AX689" s="15" t="s">
        <v>72</v>
      </c>
      <c r="AY689" s="231" t="s">
        <v>180</v>
      </c>
    </row>
    <row r="690" spans="2:51" s="15" customFormat="1" ht="11.25">
      <c r="B690" s="222"/>
      <c r="C690" s="223"/>
      <c r="D690" s="201" t="s">
        <v>192</v>
      </c>
      <c r="E690" s="224" t="s">
        <v>19</v>
      </c>
      <c r="F690" s="225" t="s">
        <v>1720</v>
      </c>
      <c r="G690" s="223"/>
      <c r="H690" s="224" t="s">
        <v>19</v>
      </c>
      <c r="I690" s="226"/>
      <c r="J690" s="223"/>
      <c r="K690" s="223"/>
      <c r="L690" s="227"/>
      <c r="M690" s="228"/>
      <c r="N690" s="229"/>
      <c r="O690" s="229"/>
      <c r="P690" s="229"/>
      <c r="Q690" s="229"/>
      <c r="R690" s="229"/>
      <c r="S690" s="229"/>
      <c r="T690" s="230"/>
      <c r="AT690" s="231" t="s">
        <v>192</v>
      </c>
      <c r="AU690" s="231" t="s">
        <v>81</v>
      </c>
      <c r="AV690" s="15" t="s">
        <v>79</v>
      </c>
      <c r="AW690" s="15" t="s">
        <v>33</v>
      </c>
      <c r="AX690" s="15" t="s">
        <v>72</v>
      </c>
      <c r="AY690" s="231" t="s">
        <v>180</v>
      </c>
    </row>
    <row r="691" spans="2:51" s="15" customFormat="1" ht="11.25">
      <c r="B691" s="222"/>
      <c r="C691" s="223"/>
      <c r="D691" s="201" t="s">
        <v>192</v>
      </c>
      <c r="E691" s="224" t="s">
        <v>19</v>
      </c>
      <c r="F691" s="225" t="s">
        <v>1939</v>
      </c>
      <c r="G691" s="223"/>
      <c r="H691" s="224" t="s">
        <v>19</v>
      </c>
      <c r="I691" s="226"/>
      <c r="J691" s="223"/>
      <c r="K691" s="223"/>
      <c r="L691" s="227"/>
      <c r="M691" s="228"/>
      <c r="N691" s="229"/>
      <c r="O691" s="229"/>
      <c r="P691" s="229"/>
      <c r="Q691" s="229"/>
      <c r="R691" s="229"/>
      <c r="S691" s="229"/>
      <c r="T691" s="230"/>
      <c r="AT691" s="231" t="s">
        <v>192</v>
      </c>
      <c r="AU691" s="231" t="s">
        <v>81</v>
      </c>
      <c r="AV691" s="15" t="s">
        <v>79</v>
      </c>
      <c r="AW691" s="15" t="s">
        <v>33</v>
      </c>
      <c r="AX691" s="15" t="s">
        <v>72</v>
      </c>
      <c r="AY691" s="231" t="s">
        <v>180</v>
      </c>
    </row>
    <row r="692" spans="2:51" s="13" customFormat="1" ht="11.25">
      <c r="B692" s="199"/>
      <c r="C692" s="200"/>
      <c r="D692" s="201" t="s">
        <v>192</v>
      </c>
      <c r="E692" s="202" t="s">
        <v>19</v>
      </c>
      <c r="F692" s="203" t="s">
        <v>1940</v>
      </c>
      <c r="G692" s="200"/>
      <c r="H692" s="204">
        <v>27.54</v>
      </c>
      <c r="I692" s="205"/>
      <c r="J692" s="200"/>
      <c r="K692" s="200"/>
      <c r="L692" s="206"/>
      <c r="M692" s="207"/>
      <c r="N692" s="208"/>
      <c r="O692" s="208"/>
      <c r="P692" s="208"/>
      <c r="Q692" s="208"/>
      <c r="R692" s="208"/>
      <c r="S692" s="208"/>
      <c r="T692" s="209"/>
      <c r="AT692" s="210" t="s">
        <v>192</v>
      </c>
      <c r="AU692" s="210" t="s">
        <v>81</v>
      </c>
      <c r="AV692" s="13" t="s">
        <v>81</v>
      </c>
      <c r="AW692" s="13" t="s">
        <v>33</v>
      </c>
      <c r="AX692" s="13" t="s">
        <v>72</v>
      </c>
      <c r="AY692" s="210" t="s">
        <v>180</v>
      </c>
    </row>
    <row r="693" spans="2:51" s="13" customFormat="1" ht="11.25">
      <c r="B693" s="199"/>
      <c r="C693" s="200"/>
      <c r="D693" s="201" t="s">
        <v>192</v>
      </c>
      <c r="E693" s="202" t="s">
        <v>19</v>
      </c>
      <c r="F693" s="203" t="s">
        <v>1941</v>
      </c>
      <c r="G693" s="200"/>
      <c r="H693" s="204">
        <v>4.644</v>
      </c>
      <c r="I693" s="205"/>
      <c r="J693" s="200"/>
      <c r="K693" s="200"/>
      <c r="L693" s="206"/>
      <c r="M693" s="207"/>
      <c r="N693" s="208"/>
      <c r="O693" s="208"/>
      <c r="P693" s="208"/>
      <c r="Q693" s="208"/>
      <c r="R693" s="208"/>
      <c r="S693" s="208"/>
      <c r="T693" s="209"/>
      <c r="AT693" s="210" t="s">
        <v>192</v>
      </c>
      <c r="AU693" s="210" t="s">
        <v>81</v>
      </c>
      <c r="AV693" s="13" t="s">
        <v>81</v>
      </c>
      <c r="AW693" s="13" t="s">
        <v>33</v>
      </c>
      <c r="AX693" s="13" t="s">
        <v>72</v>
      </c>
      <c r="AY693" s="210" t="s">
        <v>180</v>
      </c>
    </row>
    <row r="694" spans="2:51" s="13" customFormat="1" ht="11.25">
      <c r="B694" s="199"/>
      <c r="C694" s="200"/>
      <c r="D694" s="201" t="s">
        <v>192</v>
      </c>
      <c r="E694" s="202" t="s">
        <v>19</v>
      </c>
      <c r="F694" s="203" t="s">
        <v>1942</v>
      </c>
      <c r="G694" s="200"/>
      <c r="H694" s="204">
        <v>72.401</v>
      </c>
      <c r="I694" s="205"/>
      <c r="J694" s="200"/>
      <c r="K694" s="200"/>
      <c r="L694" s="206"/>
      <c r="M694" s="207"/>
      <c r="N694" s="208"/>
      <c r="O694" s="208"/>
      <c r="P694" s="208"/>
      <c r="Q694" s="208"/>
      <c r="R694" s="208"/>
      <c r="S694" s="208"/>
      <c r="T694" s="209"/>
      <c r="AT694" s="210" t="s">
        <v>192</v>
      </c>
      <c r="AU694" s="210" t="s">
        <v>81</v>
      </c>
      <c r="AV694" s="13" t="s">
        <v>81</v>
      </c>
      <c r="AW694" s="13" t="s">
        <v>33</v>
      </c>
      <c r="AX694" s="13" t="s">
        <v>72</v>
      </c>
      <c r="AY694" s="210" t="s">
        <v>180</v>
      </c>
    </row>
    <row r="695" spans="2:51" s="13" customFormat="1" ht="11.25">
      <c r="B695" s="199"/>
      <c r="C695" s="200"/>
      <c r="D695" s="201" t="s">
        <v>192</v>
      </c>
      <c r="E695" s="202" t="s">
        <v>19</v>
      </c>
      <c r="F695" s="203" t="s">
        <v>1943</v>
      </c>
      <c r="G695" s="200"/>
      <c r="H695" s="204">
        <v>5.332</v>
      </c>
      <c r="I695" s="205"/>
      <c r="J695" s="200"/>
      <c r="K695" s="200"/>
      <c r="L695" s="206"/>
      <c r="M695" s="207"/>
      <c r="N695" s="208"/>
      <c r="O695" s="208"/>
      <c r="P695" s="208"/>
      <c r="Q695" s="208"/>
      <c r="R695" s="208"/>
      <c r="S695" s="208"/>
      <c r="T695" s="209"/>
      <c r="AT695" s="210" t="s">
        <v>192</v>
      </c>
      <c r="AU695" s="210" t="s">
        <v>81</v>
      </c>
      <c r="AV695" s="13" t="s">
        <v>81</v>
      </c>
      <c r="AW695" s="13" t="s">
        <v>33</v>
      </c>
      <c r="AX695" s="13" t="s">
        <v>72</v>
      </c>
      <c r="AY695" s="210" t="s">
        <v>180</v>
      </c>
    </row>
    <row r="696" spans="2:51" s="13" customFormat="1" ht="11.25">
      <c r="B696" s="199"/>
      <c r="C696" s="200"/>
      <c r="D696" s="201" t="s">
        <v>192</v>
      </c>
      <c r="E696" s="202" t="s">
        <v>19</v>
      </c>
      <c r="F696" s="203" t="s">
        <v>1944</v>
      </c>
      <c r="G696" s="200"/>
      <c r="H696" s="204">
        <v>-1.288</v>
      </c>
      <c r="I696" s="205"/>
      <c r="J696" s="200"/>
      <c r="K696" s="200"/>
      <c r="L696" s="206"/>
      <c r="M696" s="207"/>
      <c r="N696" s="208"/>
      <c r="O696" s="208"/>
      <c r="P696" s="208"/>
      <c r="Q696" s="208"/>
      <c r="R696" s="208"/>
      <c r="S696" s="208"/>
      <c r="T696" s="209"/>
      <c r="AT696" s="210" t="s">
        <v>192</v>
      </c>
      <c r="AU696" s="210" t="s">
        <v>81</v>
      </c>
      <c r="AV696" s="13" t="s">
        <v>81</v>
      </c>
      <c r="AW696" s="13" t="s">
        <v>33</v>
      </c>
      <c r="AX696" s="13" t="s">
        <v>72</v>
      </c>
      <c r="AY696" s="210" t="s">
        <v>180</v>
      </c>
    </row>
    <row r="697" spans="2:51" s="13" customFormat="1" ht="11.25">
      <c r="B697" s="199"/>
      <c r="C697" s="200"/>
      <c r="D697" s="201" t="s">
        <v>192</v>
      </c>
      <c r="E697" s="202" t="s">
        <v>19</v>
      </c>
      <c r="F697" s="203" t="s">
        <v>1945</v>
      </c>
      <c r="G697" s="200"/>
      <c r="H697" s="204">
        <v>-4.246</v>
      </c>
      <c r="I697" s="205"/>
      <c r="J697" s="200"/>
      <c r="K697" s="200"/>
      <c r="L697" s="206"/>
      <c r="M697" s="207"/>
      <c r="N697" s="208"/>
      <c r="O697" s="208"/>
      <c r="P697" s="208"/>
      <c r="Q697" s="208"/>
      <c r="R697" s="208"/>
      <c r="S697" s="208"/>
      <c r="T697" s="209"/>
      <c r="AT697" s="210" t="s">
        <v>192</v>
      </c>
      <c r="AU697" s="210" t="s">
        <v>81</v>
      </c>
      <c r="AV697" s="13" t="s">
        <v>81</v>
      </c>
      <c r="AW697" s="13" t="s">
        <v>33</v>
      </c>
      <c r="AX697" s="13" t="s">
        <v>72</v>
      </c>
      <c r="AY697" s="210" t="s">
        <v>180</v>
      </c>
    </row>
    <row r="698" spans="2:51" s="15" customFormat="1" ht="11.25">
      <c r="B698" s="222"/>
      <c r="C698" s="223"/>
      <c r="D698" s="201" t="s">
        <v>192</v>
      </c>
      <c r="E698" s="224" t="s">
        <v>19</v>
      </c>
      <c r="F698" s="225" t="s">
        <v>1949</v>
      </c>
      <c r="G698" s="223"/>
      <c r="H698" s="224" t="s">
        <v>19</v>
      </c>
      <c r="I698" s="226"/>
      <c r="J698" s="223"/>
      <c r="K698" s="223"/>
      <c r="L698" s="227"/>
      <c r="M698" s="228"/>
      <c r="N698" s="229"/>
      <c r="O698" s="229"/>
      <c r="P698" s="229"/>
      <c r="Q698" s="229"/>
      <c r="R698" s="229"/>
      <c r="S698" s="229"/>
      <c r="T698" s="230"/>
      <c r="AT698" s="231" t="s">
        <v>192</v>
      </c>
      <c r="AU698" s="231" t="s">
        <v>81</v>
      </c>
      <c r="AV698" s="15" t="s">
        <v>79</v>
      </c>
      <c r="AW698" s="15" t="s">
        <v>33</v>
      </c>
      <c r="AX698" s="15" t="s">
        <v>72</v>
      </c>
      <c r="AY698" s="231" t="s">
        <v>180</v>
      </c>
    </row>
    <row r="699" spans="2:51" s="13" customFormat="1" ht="11.25">
      <c r="B699" s="199"/>
      <c r="C699" s="200"/>
      <c r="D699" s="201" t="s">
        <v>192</v>
      </c>
      <c r="E699" s="202" t="s">
        <v>19</v>
      </c>
      <c r="F699" s="203" t="s">
        <v>1950</v>
      </c>
      <c r="G699" s="200"/>
      <c r="H699" s="204">
        <v>11.47</v>
      </c>
      <c r="I699" s="205"/>
      <c r="J699" s="200"/>
      <c r="K699" s="200"/>
      <c r="L699" s="206"/>
      <c r="M699" s="207"/>
      <c r="N699" s="208"/>
      <c r="O699" s="208"/>
      <c r="P699" s="208"/>
      <c r="Q699" s="208"/>
      <c r="R699" s="208"/>
      <c r="S699" s="208"/>
      <c r="T699" s="209"/>
      <c r="AT699" s="210" t="s">
        <v>192</v>
      </c>
      <c r="AU699" s="210" t="s">
        <v>81</v>
      </c>
      <c r="AV699" s="13" t="s">
        <v>81</v>
      </c>
      <c r="AW699" s="13" t="s">
        <v>33</v>
      </c>
      <c r="AX699" s="13" t="s">
        <v>72</v>
      </c>
      <c r="AY699" s="210" t="s">
        <v>180</v>
      </c>
    </row>
    <row r="700" spans="2:51" s="15" customFormat="1" ht="11.25">
      <c r="B700" s="222"/>
      <c r="C700" s="223"/>
      <c r="D700" s="201" t="s">
        <v>192</v>
      </c>
      <c r="E700" s="224" t="s">
        <v>19</v>
      </c>
      <c r="F700" s="225" t="s">
        <v>1726</v>
      </c>
      <c r="G700" s="223"/>
      <c r="H700" s="224" t="s">
        <v>19</v>
      </c>
      <c r="I700" s="226"/>
      <c r="J700" s="223"/>
      <c r="K700" s="223"/>
      <c r="L700" s="227"/>
      <c r="M700" s="228"/>
      <c r="N700" s="229"/>
      <c r="O700" s="229"/>
      <c r="P700" s="229"/>
      <c r="Q700" s="229"/>
      <c r="R700" s="229"/>
      <c r="S700" s="229"/>
      <c r="T700" s="230"/>
      <c r="AT700" s="231" t="s">
        <v>192</v>
      </c>
      <c r="AU700" s="231" t="s">
        <v>81</v>
      </c>
      <c r="AV700" s="15" t="s">
        <v>79</v>
      </c>
      <c r="AW700" s="15" t="s">
        <v>33</v>
      </c>
      <c r="AX700" s="15" t="s">
        <v>72</v>
      </c>
      <c r="AY700" s="231" t="s">
        <v>180</v>
      </c>
    </row>
    <row r="701" spans="2:51" s="15" customFormat="1" ht="11.25">
      <c r="B701" s="222"/>
      <c r="C701" s="223"/>
      <c r="D701" s="201" t="s">
        <v>192</v>
      </c>
      <c r="E701" s="224" t="s">
        <v>19</v>
      </c>
      <c r="F701" s="225" t="s">
        <v>1951</v>
      </c>
      <c r="G701" s="223"/>
      <c r="H701" s="224" t="s">
        <v>19</v>
      </c>
      <c r="I701" s="226"/>
      <c r="J701" s="223"/>
      <c r="K701" s="223"/>
      <c r="L701" s="227"/>
      <c r="M701" s="228"/>
      <c r="N701" s="229"/>
      <c r="O701" s="229"/>
      <c r="P701" s="229"/>
      <c r="Q701" s="229"/>
      <c r="R701" s="229"/>
      <c r="S701" s="229"/>
      <c r="T701" s="230"/>
      <c r="AT701" s="231" t="s">
        <v>192</v>
      </c>
      <c r="AU701" s="231" t="s">
        <v>81</v>
      </c>
      <c r="AV701" s="15" t="s">
        <v>79</v>
      </c>
      <c r="AW701" s="15" t="s">
        <v>33</v>
      </c>
      <c r="AX701" s="15" t="s">
        <v>72</v>
      </c>
      <c r="AY701" s="231" t="s">
        <v>180</v>
      </c>
    </row>
    <row r="702" spans="2:51" s="13" customFormat="1" ht="11.25">
      <c r="B702" s="199"/>
      <c r="C702" s="200"/>
      <c r="D702" s="201" t="s">
        <v>192</v>
      </c>
      <c r="E702" s="202" t="s">
        <v>19</v>
      </c>
      <c r="F702" s="203" t="s">
        <v>1952</v>
      </c>
      <c r="G702" s="200"/>
      <c r="H702" s="204">
        <v>66.4</v>
      </c>
      <c r="I702" s="205"/>
      <c r="J702" s="200"/>
      <c r="K702" s="200"/>
      <c r="L702" s="206"/>
      <c r="M702" s="207"/>
      <c r="N702" s="208"/>
      <c r="O702" s="208"/>
      <c r="P702" s="208"/>
      <c r="Q702" s="208"/>
      <c r="R702" s="208"/>
      <c r="S702" s="208"/>
      <c r="T702" s="209"/>
      <c r="AT702" s="210" t="s">
        <v>192</v>
      </c>
      <c r="AU702" s="210" t="s">
        <v>81</v>
      </c>
      <c r="AV702" s="13" t="s">
        <v>81</v>
      </c>
      <c r="AW702" s="13" t="s">
        <v>33</v>
      </c>
      <c r="AX702" s="13" t="s">
        <v>72</v>
      </c>
      <c r="AY702" s="210" t="s">
        <v>180</v>
      </c>
    </row>
    <row r="703" spans="2:51" s="13" customFormat="1" ht="11.25">
      <c r="B703" s="199"/>
      <c r="C703" s="200"/>
      <c r="D703" s="201" t="s">
        <v>192</v>
      </c>
      <c r="E703" s="202" t="s">
        <v>19</v>
      </c>
      <c r="F703" s="203" t="s">
        <v>1948</v>
      </c>
      <c r="G703" s="200"/>
      <c r="H703" s="204">
        <v>-1.4</v>
      </c>
      <c r="I703" s="205"/>
      <c r="J703" s="200"/>
      <c r="K703" s="200"/>
      <c r="L703" s="206"/>
      <c r="M703" s="207"/>
      <c r="N703" s="208"/>
      <c r="O703" s="208"/>
      <c r="P703" s="208"/>
      <c r="Q703" s="208"/>
      <c r="R703" s="208"/>
      <c r="S703" s="208"/>
      <c r="T703" s="209"/>
      <c r="AT703" s="210" t="s">
        <v>192</v>
      </c>
      <c r="AU703" s="210" t="s">
        <v>81</v>
      </c>
      <c r="AV703" s="13" t="s">
        <v>81</v>
      </c>
      <c r="AW703" s="13" t="s">
        <v>33</v>
      </c>
      <c r="AX703" s="13" t="s">
        <v>72</v>
      </c>
      <c r="AY703" s="210" t="s">
        <v>180</v>
      </c>
    </row>
    <row r="704" spans="2:51" s="15" customFormat="1" ht="11.25">
      <c r="B704" s="222"/>
      <c r="C704" s="223"/>
      <c r="D704" s="201" t="s">
        <v>192</v>
      </c>
      <c r="E704" s="224" t="s">
        <v>19</v>
      </c>
      <c r="F704" s="225" t="s">
        <v>1953</v>
      </c>
      <c r="G704" s="223"/>
      <c r="H704" s="224" t="s">
        <v>19</v>
      </c>
      <c r="I704" s="226"/>
      <c r="J704" s="223"/>
      <c r="K704" s="223"/>
      <c r="L704" s="227"/>
      <c r="M704" s="228"/>
      <c r="N704" s="229"/>
      <c r="O704" s="229"/>
      <c r="P704" s="229"/>
      <c r="Q704" s="229"/>
      <c r="R704" s="229"/>
      <c r="S704" s="229"/>
      <c r="T704" s="230"/>
      <c r="AT704" s="231" t="s">
        <v>192</v>
      </c>
      <c r="AU704" s="231" t="s">
        <v>81</v>
      </c>
      <c r="AV704" s="15" t="s">
        <v>79</v>
      </c>
      <c r="AW704" s="15" t="s">
        <v>33</v>
      </c>
      <c r="AX704" s="15" t="s">
        <v>72</v>
      </c>
      <c r="AY704" s="231" t="s">
        <v>180</v>
      </c>
    </row>
    <row r="705" spans="2:51" s="13" customFormat="1" ht="11.25">
      <c r="B705" s="199"/>
      <c r="C705" s="200"/>
      <c r="D705" s="201" t="s">
        <v>192</v>
      </c>
      <c r="E705" s="202" t="s">
        <v>19</v>
      </c>
      <c r="F705" s="203" t="s">
        <v>1954</v>
      </c>
      <c r="G705" s="200"/>
      <c r="H705" s="204">
        <v>49.728</v>
      </c>
      <c r="I705" s="205"/>
      <c r="J705" s="200"/>
      <c r="K705" s="200"/>
      <c r="L705" s="206"/>
      <c r="M705" s="207"/>
      <c r="N705" s="208"/>
      <c r="O705" s="208"/>
      <c r="P705" s="208"/>
      <c r="Q705" s="208"/>
      <c r="R705" s="208"/>
      <c r="S705" s="208"/>
      <c r="T705" s="209"/>
      <c r="AT705" s="210" t="s">
        <v>192</v>
      </c>
      <c r="AU705" s="210" t="s">
        <v>81</v>
      </c>
      <c r="AV705" s="13" t="s">
        <v>81</v>
      </c>
      <c r="AW705" s="13" t="s">
        <v>33</v>
      </c>
      <c r="AX705" s="13" t="s">
        <v>72</v>
      </c>
      <c r="AY705" s="210" t="s">
        <v>180</v>
      </c>
    </row>
    <row r="706" spans="2:51" s="13" customFormat="1" ht="11.25">
      <c r="B706" s="199"/>
      <c r="C706" s="200"/>
      <c r="D706" s="201" t="s">
        <v>192</v>
      </c>
      <c r="E706" s="202" t="s">
        <v>19</v>
      </c>
      <c r="F706" s="203" t="s">
        <v>1955</v>
      </c>
      <c r="G706" s="200"/>
      <c r="H706" s="204">
        <v>5.504</v>
      </c>
      <c r="I706" s="205"/>
      <c r="J706" s="200"/>
      <c r="K706" s="200"/>
      <c r="L706" s="206"/>
      <c r="M706" s="207"/>
      <c r="N706" s="208"/>
      <c r="O706" s="208"/>
      <c r="P706" s="208"/>
      <c r="Q706" s="208"/>
      <c r="R706" s="208"/>
      <c r="S706" s="208"/>
      <c r="T706" s="209"/>
      <c r="AT706" s="210" t="s">
        <v>192</v>
      </c>
      <c r="AU706" s="210" t="s">
        <v>81</v>
      </c>
      <c r="AV706" s="13" t="s">
        <v>81</v>
      </c>
      <c r="AW706" s="13" t="s">
        <v>33</v>
      </c>
      <c r="AX706" s="13" t="s">
        <v>72</v>
      </c>
      <c r="AY706" s="210" t="s">
        <v>180</v>
      </c>
    </row>
    <row r="707" spans="2:51" s="15" customFormat="1" ht="11.25">
      <c r="B707" s="222"/>
      <c r="C707" s="223"/>
      <c r="D707" s="201" t="s">
        <v>192</v>
      </c>
      <c r="E707" s="224" t="s">
        <v>19</v>
      </c>
      <c r="F707" s="225" t="s">
        <v>1958</v>
      </c>
      <c r="G707" s="223"/>
      <c r="H707" s="224" t="s">
        <v>19</v>
      </c>
      <c r="I707" s="226"/>
      <c r="J707" s="223"/>
      <c r="K707" s="223"/>
      <c r="L707" s="227"/>
      <c r="M707" s="228"/>
      <c r="N707" s="229"/>
      <c r="O707" s="229"/>
      <c r="P707" s="229"/>
      <c r="Q707" s="229"/>
      <c r="R707" s="229"/>
      <c r="S707" s="229"/>
      <c r="T707" s="230"/>
      <c r="AT707" s="231" t="s">
        <v>192</v>
      </c>
      <c r="AU707" s="231" t="s">
        <v>81</v>
      </c>
      <c r="AV707" s="15" t="s">
        <v>79</v>
      </c>
      <c r="AW707" s="15" t="s">
        <v>33</v>
      </c>
      <c r="AX707" s="15" t="s">
        <v>72</v>
      </c>
      <c r="AY707" s="231" t="s">
        <v>180</v>
      </c>
    </row>
    <row r="708" spans="2:51" s="13" customFormat="1" ht="11.25">
      <c r="B708" s="199"/>
      <c r="C708" s="200"/>
      <c r="D708" s="201" t="s">
        <v>192</v>
      </c>
      <c r="E708" s="202" t="s">
        <v>19</v>
      </c>
      <c r="F708" s="203" t="s">
        <v>1959</v>
      </c>
      <c r="G708" s="200"/>
      <c r="H708" s="204">
        <v>24.32</v>
      </c>
      <c r="I708" s="205"/>
      <c r="J708" s="200"/>
      <c r="K708" s="200"/>
      <c r="L708" s="206"/>
      <c r="M708" s="207"/>
      <c r="N708" s="208"/>
      <c r="O708" s="208"/>
      <c r="P708" s="208"/>
      <c r="Q708" s="208"/>
      <c r="R708" s="208"/>
      <c r="S708" s="208"/>
      <c r="T708" s="209"/>
      <c r="AT708" s="210" t="s">
        <v>192</v>
      </c>
      <c r="AU708" s="210" t="s">
        <v>81</v>
      </c>
      <c r="AV708" s="13" t="s">
        <v>81</v>
      </c>
      <c r="AW708" s="13" t="s">
        <v>33</v>
      </c>
      <c r="AX708" s="13" t="s">
        <v>72</v>
      </c>
      <c r="AY708" s="210" t="s">
        <v>180</v>
      </c>
    </row>
    <row r="709" spans="2:51" s="15" customFormat="1" ht="11.25">
      <c r="B709" s="222"/>
      <c r="C709" s="223"/>
      <c r="D709" s="201" t="s">
        <v>192</v>
      </c>
      <c r="E709" s="224" t="s">
        <v>19</v>
      </c>
      <c r="F709" s="225" t="s">
        <v>1960</v>
      </c>
      <c r="G709" s="223"/>
      <c r="H709" s="224" t="s">
        <v>19</v>
      </c>
      <c r="I709" s="226"/>
      <c r="J709" s="223"/>
      <c r="K709" s="223"/>
      <c r="L709" s="227"/>
      <c r="M709" s="228"/>
      <c r="N709" s="229"/>
      <c r="O709" s="229"/>
      <c r="P709" s="229"/>
      <c r="Q709" s="229"/>
      <c r="R709" s="229"/>
      <c r="S709" s="229"/>
      <c r="T709" s="230"/>
      <c r="AT709" s="231" t="s">
        <v>192</v>
      </c>
      <c r="AU709" s="231" t="s">
        <v>81</v>
      </c>
      <c r="AV709" s="15" t="s">
        <v>79</v>
      </c>
      <c r="AW709" s="15" t="s">
        <v>33</v>
      </c>
      <c r="AX709" s="15" t="s">
        <v>72</v>
      </c>
      <c r="AY709" s="231" t="s">
        <v>180</v>
      </c>
    </row>
    <row r="710" spans="2:51" s="13" customFormat="1" ht="11.25">
      <c r="B710" s="199"/>
      <c r="C710" s="200"/>
      <c r="D710" s="201" t="s">
        <v>192</v>
      </c>
      <c r="E710" s="202" t="s">
        <v>19</v>
      </c>
      <c r="F710" s="203" t="s">
        <v>1961</v>
      </c>
      <c r="G710" s="200"/>
      <c r="H710" s="204">
        <v>60.288</v>
      </c>
      <c r="I710" s="205"/>
      <c r="J710" s="200"/>
      <c r="K710" s="200"/>
      <c r="L710" s="206"/>
      <c r="M710" s="207"/>
      <c r="N710" s="208"/>
      <c r="O710" s="208"/>
      <c r="P710" s="208"/>
      <c r="Q710" s="208"/>
      <c r="R710" s="208"/>
      <c r="S710" s="208"/>
      <c r="T710" s="209"/>
      <c r="AT710" s="210" t="s">
        <v>192</v>
      </c>
      <c r="AU710" s="210" t="s">
        <v>81</v>
      </c>
      <c r="AV710" s="13" t="s">
        <v>81</v>
      </c>
      <c r="AW710" s="13" t="s">
        <v>33</v>
      </c>
      <c r="AX710" s="13" t="s">
        <v>72</v>
      </c>
      <c r="AY710" s="210" t="s">
        <v>180</v>
      </c>
    </row>
    <row r="711" spans="2:51" s="13" customFormat="1" ht="11.25">
      <c r="B711" s="199"/>
      <c r="C711" s="200"/>
      <c r="D711" s="201" t="s">
        <v>192</v>
      </c>
      <c r="E711" s="202" t="s">
        <v>19</v>
      </c>
      <c r="F711" s="203" t="s">
        <v>1948</v>
      </c>
      <c r="G711" s="200"/>
      <c r="H711" s="204">
        <v>-1.4</v>
      </c>
      <c r="I711" s="205"/>
      <c r="J711" s="200"/>
      <c r="K711" s="200"/>
      <c r="L711" s="206"/>
      <c r="M711" s="207"/>
      <c r="N711" s="208"/>
      <c r="O711" s="208"/>
      <c r="P711" s="208"/>
      <c r="Q711" s="208"/>
      <c r="R711" s="208"/>
      <c r="S711" s="208"/>
      <c r="T711" s="209"/>
      <c r="AT711" s="210" t="s">
        <v>192</v>
      </c>
      <c r="AU711" s="210" t="s">
        <v>81</v>
      </c>
      <c r="AV711" s="13" t="s">
        <v>81</v>
      </c>
      <c r="AW711" s="13" t="s">
        <v>33</v>
      </c>
      <c r="AX711" s="13" t="s">
        <v>72</v>
      </c>
      <c r="AY711" s="210" t="s">
        <v>180</v>
      </c>
    </row>
    <row r="712" spans="2:51" s="15" customFormat="1" ht="11.25">
      <c r="B712" s="222"/>
      <c r="C712" s="223"/>
      <c r="D712" s="201" t="s">
        <v>192</v>
      </c>
      <c r="E712" s="224" t="s">
        <v>19</v>
      </c>
      <c r="F712" s="225" t="s">
        <v>1964</v>
      </c>
      <c r="G712" s="223"/>
      <c r="H712" s="224" t="s">
        <v>19</v>
      </c>
      <c r="I712" s="226"/>
      <c r="J712" s="223"/>
      <c r="K712" s="223"/>
      <c r="L712" s="227"/>
      <c r="M712" s="228"/>
      <c r="N712" s="229"/>
      <c r="O712" s="229"/>
      <c r="P712" s="229"/>
      <c r="Q712" s="229"/>
      <c r="R712" s="229"/>
      <c r="S712" s="229"/>
      <c r="T712" s="230"/>
      <c r="AT712" s="231" t="s">
        <v>192</v>
      </c>
      <c r="AU712" s="231" t="s">
        <v>81</v>
      </c>
      <c r="AV712" s="15" t="s">
        <v>79</v>
      </c>
      <c r="AW712" s="15" t="s">
        <v>33</v>
      </c>
      <c r="AX712" s="15" t="s">
        <v>72</v>
      </c>
      <c r="AY712" s="231" t="s">
        <v>180</v>
      </c>
    </row>
    <row r="713" spans="2:51" s="13" customFormat="1" ht="11.25">
      <c r="B713" s="199"/>
      <c r="C713" s="200"/>
      <c r="D713" s="201" t="s">
        <v>192</v>
      </c>
      <c r="E713" s="202" t="s">
        <v>19</v>
      </c>
      <c r="F713" s="203" t="s">
        <v>1965</v>
      </c>
      <c r="G713" s="200"/>
      <c r="H713" s="204">
        <v>111.968</v>
      </c>
      <c r="I713" s="205"/>
      <c r="J713" s="200"/>
      <c r="K713" s="200"/>
      <c r="L713" s="206"/>
      <c r="M713" s="207"/>
      <c r="N713" s="208"/>
      <c r="O713" s="208"/>
      <c r="P713" s="208"/>
      <c r="Q713" s="208"/>
      <c r="R713" s="208"/>
      <c r="S713" s="208"/>
      <c r="T713" s="209"/>
      <c r="AT713" s="210" t="s">
        <v>192</v>
      </c>
      <c r="AU713" s="210" t="s">
        <v>81</v>
      </c>
      <c r="AV713" s="13" t="s">
        <v>81</v>
      </c>
      <c r="AW713" s="13" t="s">
        <v>33</v>
      </c>
      <c r="AX713" s="13" t="s">
        <v>72</v>
      </c>
      <c r="AY713" s="210" t="s">
        <v>180</v>
      </c>
    </row>
    <row r="714" spans="2:51" s="13" customFormat="1" ht="11.25">
      <c r="B714" s="199"/>
      <c r="C714" s="200"/>
      <c r="D714" s="201" t="s">
        <v>192</v>
      </c>
      <c r="E714" s="202" t="s">
        <v>19</v>
      </c>
      <c r="F714" s="203" t="s">
        <v>1955</v>
      </c>
      <c r="G714" s="200"/>
      <c r="H714" s="204">
        <v>5.504</v>
      </c>
      <c r="I714" s="205"/>
      <c r="J714" s="200"/>
      <c r="K714" s="200"/>
      <c r="L714" s="206"/>
      <c r="M714" s="207"/>
      <c r="N714" s="208"/>
      <c r="O714" s="208"/>
      <c r="P714" s="208"/>
      <c r="Q714" s="208"/>
      <c r="R714" s="208"/>
      <c r="S714" s="208"/>
      <c r="T714" s="209"/>
      <c r="AT714" s="210" t="s">
        <v>192</v>
      </c>
      <c r="AU714" s="210" t="s">
        <v>81</v>
      </c>
      <c r="AV714" s="13" t="s">
        <v>81</v>
      </c>
      <c r="AW714" s="13" t="s">
        <v>33</v>
      </c>
      <c r="AX714" s="13" t="s">
        <v>72</v>
      </c>
      <c r="AY714" s="210" t="s">
        <v>180</v>
      </c>
    </row>
    <row r="715" spans="2:51" s="15" customFormat="1" ht="11.25">
      <c r="B715" s="222"/>
      <c r="C715" s="223"/>
      <c r="D715" s="201" t="s">
        <v>192</v>
      </c>
      <c r="E715" s="224" t="s">
        <v>19</v>
      </c>
      <c r="F715" s="225" t="s">
        <v>1968</v>
      </c>
      <c r="G715" s="223"/>
      <c r="H715" s="224" t="s">
        <v>19</v>
      </c>
      <c r="I715" s="226"/>
      <c r="J715" s="223"/>
      <c r="K715" s="223"/>
      <c r="L715" s="227"/>
      <c r="M715" s="228"/>
      <c r="N715" s="229"/>
      <c r="O715" s="229"/>
      <c r="P715" s="229"/>
      <c r="Q715" s="229"/>
      <c r="R715" s="229"/>
      <c r="S715" s="229"/>
      <c r="T715" s="230"/>
      <c r="AT715" s="231" t="s">
        <v>192</v>
      </c>
      <c r="AU715" s="231" t="s">
        <v>81</v>
      </c>
      <c r="AV715" s="15" t="s">
        <v>79</v>
      </c>
      <c r="AW715" s="15" t="s">
        <v>33</v>
      </c>
      <c r="AX715" s="15" t="s">
        <v>72</v>
      </c>
      <c r="AY715" s="231" t="s">
        <v>180</v>
      </c>
    </row>
    <row r="716" spans="2:51" s="13" customFormat="1" ht="11.25">
      <c r="B716" s="199"/>
      <c r="C716" s="200"/>
      <c r="D716" s="201" t="s">
        <v>192</v>
      </c>
      <c r="E716" s="202" t="s">
        <v>19</v>
      </c>
      <c r="F716" s="203" t="s">
        <v>1969</v>
      </c>
      <c r="G716" s="200"/>
      <c r="H716" s="204">
        <v>110.944</v>
      </c>
      <c r="I716" s="205"/>
      <c r="J716" s="200"/>
      <c r="K716" s="200"/>
      <c r="L716" s="206"/>
      <c r="M716" s="207"/>
      <c r="N716" s="208"/>
      <c r="O716" s="208"/>
      <c r="P716" s="208"/>
      <c r="Q716" s="208"/>
      <c r="R716" s="208"/>
      <c r="S716" s="208"/>
      <c r="T716" s="209"/>
      <c r="AT716" s="210" t="s">
        <v>192</v>
      </c>
      <c r="AU716" s="210" t="s">
        <v>81</v>
      </c>
      <c r="AV716" s="13" t="s">
        <v>81</v>
      </c>
      <c r="AW716" s="13" t="s">
        <v>33</v>
      </c>
      <c r="AX716" s="13" t="s">
        <v>72</v>
      </c>
      <c r="AY716" s="210" t="s">
        <v>180</v>
      </c>
    </row>
    <row r="717" spans="2:51" s="13" customFormat="1" ht="11.25">
      <c r="B717" s="199"/>
      <c r="C717" s="200"/>
      <c r="D717" s="201" t="s">
        <v>192</v>
      </c>
      <c r="E717" s="202" t="s">
        <v>19</v>
      </c>
      <c r="F717" s="203" t="s">
        <v>1955</v>
      </c>
      <c r="G717" s="200"/>
      <c r="H717" s="204">
        <v>5.504</v>
      </c>
      <c r="I717" s="205"/>
      <c r="J717" s="200"/>
      <c r="K717" s="200"/>
      <c r="L717" s="206"/>
      <c r="M717" s="207"/>
      <c r="N717" s="208"/>
      <c r="O717" s="208"/>
      <c r="P717" s="208"/>
      <c r="Q717" s="208"/>
      <c r="R717" s="208"/>
      <c r="S717" s="208"/>
      <c r="T717" s="209"/>
      <c r="AT717" s="210" t="s">
        <v>192</v>
      </c>
      <c r="AU717" s="210" t="s">
        <v>81</v>
      </c>
      <c r="AV717" s="13" t="s">
        <v>81</v>
      </c>
      <c r="AW717" s="13" t="s">
        <v>33</v>
      </c>
      <c r="AX717" s="13" t="s">
        <v>72</v>
      </c>
      <c r="AY717" s="210" t="s">
        <v>180</v>
      </c>
    </row>
    <row r="718" spans="2:51" s="13" customFormat="1" ht="11.25">
      <c r="B718" s="199"/>
      <c r="C718" s="200"/>
      <c r="D718" s="201" t="s">
        <v>192</v>
      </c>
      <c r="E718" s="202" t="s">
        <v>19</v>
      </c>
      <c r="F718" s="203" t="s">
        <v>1970</v>
      </c>
      <c r="G718" s="200"/>
      <c r="H718" s="204">
        <v>-6.8</v>
      </c>
      <c r="I718" s="205"/>
      <c r="J718" s="200"/>
      <c r="K718" s="200"/>
      <c r="L718" s="206"/>
      <c r="M718" s="207"/>
      <c r="N718" s="208"/>
      <c r="O718" s="208"/>
      <c r="P718" s="208"/>
      <c r="Q718" s="208"/>
      <c r="R718" s="208"/>
      <c r="S718" s="208"/>
      <c r="T718" s="209"/>
      <c r="AT718" s="210" t="s">
        <v>192</v>
      </c>
      <c r="AU718" s="210" t="s">
        <v>81</v>
      </c>
      <c r="AV718" s="13" t="s">
        <v>81</v>
      </c>
      <c r="AW718" s="13" t="s">
        <v>33</v>
      </c>
      <c r="AX718" s="13" t="s">
        <v>72</v>
      </c>
      <c r="AY718" s="210" t="s">
        <v>180</v>
      </c>
    </row>
    <row r="719" spans="2:51" s="15" customFormat="1" ht="11.25">
      <c r="B719" s="222"/>
      <c r="C719" s="223"/>
      <c r="D719" s="201" t="s">
        <v>192</v>
      </c>
      <c r="E719" s="224" t="s">
        <v>19</v>
      </c>
      <c r="F719" s="225" t="s">
        <v>1971</v>
      </c>
      <c r="G719" s="223"/>
      <c r="H719" s="224" t="s">
        <v>19</v>
      </c>
      <c r="I719" s="226"/>
      <c r="J719" s="223"/>
      <c r="K719" s="223"/>
      <c r="L719" s="227"/>
      <c r="M719" s="228"/>
      <c r="N719" s="229"/>
      <c r="O719" s="229"/>
      <c r="P719" s="229"/>
      <c r="Q719" s="229"/>
      <c r="R719" s="229"/>
      <c r="S719" s="229"/>
      <c r="T719" s="230"/>
      <c r="AT719" s="231" t="s">
        <v>192</v>
      </c>
      <c r="AU719" s="231" t="s">
        <v>81</v>
      </c>
      <c r="AV719" s="15" t="s">
        <v>79</v>
      </c>
      <c r="AW719" s="15" t="s">
        <v>33</v>
      </c>
      <c r="AX719" s="15" t="s">
        <v>72</v>
      </c>
      <c r="AY719" s="231" t="s">
        <v>180</v>
      </c>
    </row>
    <row r="720" spans="2:51" s="13" customFormat="1" ht="11.25">
      <c r="B720" s="199"/>
      <c r="C720" s="200"/>
      <c r="D720" s="201" t="s">
        <v>192</v>
      </c>
      <c r="E720" s="202" t="s">
        <v>19</v>
      </c>
      <c r="F720" s="203" t="s">
        <v>1972</v>
      </c>
      <c r="G720" s="200"/>
      <c r="H720" s="204">
        <v>108.928</v>
      </c>
      <c r="I720" s="205"/>
      <c r="J720" s="200"/>
      <c r="K720" s="200"/>
      <c r="L720" s="206"/>
      <c r="M720" s="207"/>
      <c r="N720" s="208"/>
      <c r="O720" s="208"/>
      <c r="P720" s="208"/>
      <c r="Q720" s="208"/>
      <c r="R720" s="208"/>
      <c r="S720" s="208"/>
      <c r="T720" s="209"/>
      <c r="AT720" s="210" t="s">
        <v>192</v>
      </c>
      <c r="AU720" s="210" t="s">
        <v>81</v>
      </c>
      <c r="AV720" s="13" t="s">
        <v>81</v>
      </c>
      <c r="AW720" s="13" t="s">
        <v>33</v>
      </c>
      <c r="AX720" s="13" t="s">
        <v>72</v>
      </c>
      <c r="AY720" s="210" t="s">
        <v>180</v>
      </c>
    </row>
    <row r="721" spans="2:51" s="13" customFormat="1" ht="11.25">
      <c r="B721" s="199"/>
      <c r="C721" s="200"/>
      <c r="D721" s="201" t="s">
        <v>192</v>
      </c>
      <c r="E721" s="202" t="s">
        <v>19</v>
      </c>
      <c r="F721" s="203" t="s">
        <v>1955</v>
      </c>
      <c r="G721" s="200"/>
      <c r="H721" s="204">
        <v>5.504</v>
      </c>
      <c r="I721" s="205"/>
      <c r="J721" s="200"/>
      <c r="K721" s="200"/>
      <c r="L721" s="206"/>
      <c r="M721" s="207"/>
      <c r="N721" s="208"/>
      <c r="O721" s="208"/>
      <c r="P721" s="208"/>
      <c r="Q721" s="208"/>
      <c r="R721" s="208"/>
      <c r="S721" s="208"/>
      <c r="T721" s="209"/>
      <c r="AT721" s="210" t="s">
        <v>192</v>
      </c>
      <c r="AU721" s="210" t="s">
        <v>81</v>
      </c>
      <c r="AV721" s="13" t="s">
        <v>81</v>
      </c>
      <c r="AW721" s="13" t="s">
        <v>33</v>
      </c>
      <c r="AX721" s="13" t="s">
        <v>72</v>
      </c>
      <c r="AY721" s="210" t="s">
        <v>180</v>
      </c>
    </row>
    <row r="722" spans="2:51" s="13" customFormat="1" ht="11.25">
      <c r="B722" s="199"/>
      <c r="C722" s="200"/>
      <c r="D722" s="201" t="s">
        <v>192</v>
      </c>
      <c r="E722" s="202" t="s">
        <v>19</v>
      </c>
      <c r="F722" s="203" t="s">
        <v>1948</v>
      </c>
      <c r="G722" s="200"/>
      <c r="H722" s="204">
        <v>-1.4</v>
      </c>
      <c r="I722" s="205"/>
      <c r="J722" s="200"/>
      <c r="K722" s="200"/>
      <c r="L722" s="206"/>
      <c r="M722" s="207"/>
      <c r="N722" s="208"/>
      <c r="O722" s="208"/>
      <c r="P722" s="208"/>
      <c r="Q722" s="208"/>
      <c r="R722" s="208"/>
      <c r="S722" s="208"/>
      <c r="T722" s="209"/>
      <c r="AT722" s="210" t="s">
        <v>192</v>
      </c>
      <c r="AU722" s="210" t="s">
        <v>81</v>
      </c>
      <c r="AV722" s="13" t="s">
        <v>81</v>
      </c>
      <c r="AW722" s="13" t="s">
        <v>33</v>
      </c>
      <c r="AX722" s="13" t="s">
        <v>72</v>
      </c>
      <c r="AY722" s="210" t="s">
        <v>180</v>
      </c>
    </row>
    <row r="723" spans="2:51" s="13" customFormat="1" ht="11.25">
      <c r="B723" s="199"/>
      <c r="C723" s="200"/>
      <c r="D723" s="201" t="s">
        <v>192</v>
      </c>
      <c r="E723" s="202" t="s">
        <v>19</v>
      </c>
      <c r="F723" s="203" t="s">
        <v>1970</v>
      </c>
      <c r="G723" s="200"/>
      <c r="H723" s="204">
        <v>-6.8</v>
      </c>
      <c r="I723" s="205"/>
      <c r="J723" s="200"/>
      <c r="K723" s="200"/>
      <c r="L723" s="206"/>
      <c r="M723" s="207"/>
      <c r="N723" s="208"/>
      <c r="O723" s="208"/>
      <c r="P723" s="208"/>
      <c r="Q723" s="208"/>
      <c r="R723" s="208"/>
      <c r="S723" s="208"/>
      <c r="T723" s="209"/>
      <c r="AT723" s="210" t="s">
        <v>192</v>
      </c>
      <c r="AU723" s="210" t="s">
        <v>81</v>
      </c>
      <c r="AV723" s="13" t="s">
        <v>81</v>
      </c>
      <c r="AW723" s="13" t="s">
        <v>33</v>
      </c>
      <c r="AX723" s="13" t="s">
        <v>72</v>
      </c>
      <c r="AY723" s="210" t="s">
        <v>180</v>
      </c>
    </row>
    <row r="724" spans="2:51" s="15" customFormat="1" ht="11.25">
      <c r="B724" s="222"/>
      <c r="C724" s="223"/>
      <c r="D724" s="201" t="s">
        <v>192</v>
      </c>
      <c r="E724" s="224" t="s">
        <v>19</v>
      </c>
      <c r="F724" s="225" t="s">
        <v>1973</v>
      </c>
      <c r="G724" s="223"/>
      <c r="H724" s="224" t="s">
        <v>19</v>
      </c>
      <c r="I724" s="226"/>
      <c r="J724" s="223"/>
      <c r="K724" s="223"/>
      <c r="L724" s="227"/>
      <c r="M724" s="228"/>
      <c r="N724" s="229"/>
      <c r="O724" s="229"/>
      <c r="P724" s="229"/>
      <c r="Q724" s="229"/>
      <c r="R724" s="229"/>
      <c r="S724" s="229"/>
      <c r="T724" s="230"/>
      <c r="AT724" s="231" t="s">
        <v>192</v>
      </c>
      <c r="AU724" s="231" t="s">
        <v>81</v>
      </c>
      <c r="AV724" s="15" t="s">
        <v>79</v>
      </c>
      <c r="AW724" s="15" t="s">
        <v>33</v>
      </c>
      <c r="AX724" s="15" t="s">
        <v>72</v>
      </c>
      <c r="AY724" s="231" t="s">
        <v>180</v>
      </c>
    </row>
    <row r="725" spans="2:51" s="13" customFormat="1" ht="11.25">
      <c r="B725" s="199"/>
      <c r="C725" s="200"/>
      <c r="D725" s="201" t="s">
        <v>192</v>
      </c>
      <c r="E725" s="202" t="s">
        <v>19</v>
      </c>
      <c r="F725" s="203" t="s">
        <v>1974</v>
      </c>
      <c r="G725" s="200"/>
      <c r="H725" s="204">
        <v>109.536</v>
      </c>
      <c r="I725" s="205"/>
      <c r="J725" s="200"/>
      <c r="K725" s="200"/>
      <c r="L725" s="206"/>
      <c r="M725" s="207"/>
      <c r="N725" s="208"/>
      <c r="O725" s="208"/>
      <c r="P725" s="208"/>
      <c r="Q725" s="208"/>
      <c r="R725" s="208"/>
      <c r="S725" s="208"/>
      <c r="T725" s="209"/>
      <c r="AT725" s="210" t="s">
        <v>192</v>
      </c>
      <c r="AU725" s="210" t="s">
        <v>81</v>
      </c>
      <c r="AV725" s="13" t="s">
        <v>81</v>
      </c>
      <c r="AW725" s="13" t="s">
        <v>33</v>
      </c>
      <c r="AX725" s="13" t="s">
        <v>72</v>
      </c>
      <c r="AY725" s="210" t="s">
        <v>180</v>
      </c>
    </row>
    <row r="726" spans="2:51" s="13" customFormat="1" ht="11.25">
      <c r="B726" s="199"/>
      <c r="C726" s="200"/>
      <c r="D726" s="201" t="s">
        <v>192</v>
      </c>
      <c r="E726" s="202" t="s">
        <v>19</v>
      </c>
      <c r="F726" s="203" t="s">
        <v>1955</v>
      </c>
      <c r="G726" s="200"/>
      <c r="H726" s="204">
        <v>5.504</v>
      </c>
      <c r="I726" s="205"/>
      <c r="J726" s="200"/>
      <c r="K726" s="200"/>
      <c r="L726" s="206"/>
      <c r="M726" s="207"/>
      <c r="N726" s="208"/>
      <c r="O726" s="208"/>
      <c r="P726" s="208"/>
      <c r="Q726" s="208"/>
      <c r="R726" s="208"/>
      <c r="S726" s="208"/>
      <c r="T726" s="209"/>
      <c r="AT726" s="210" t="s">
        <v>192</v>
      </c>
      <c r="AU726" s="210" t="s">
        <v>81</v>
      </c>
      <c r="AV726" s="13" t="s">
        <v>81</v>
      </c>
      <c r="AW726" s="13" t="s">
        <v>33</v>
      </c>
      <c r="AX726" s="13" t="s">
        <v>72</v>
      </c>
      <c r="AY726" s="210" t="s">
        <v>180</v>
      </c>
    </row>
    <row r="727" spans="2:51" s="13" customFormat="1" ht="11.25">
      <c r="B727" s="199"/>
      <c r="C727" s="200"/>
      <c r="D727" s="201" t="s">
        <v>192</v>
      </c>
      <c r="E727" s="202" t="s">
        <v>19</v>
      </c>
      <c r="F727" s="203" t="s">
        <v>1970</v>
      </c>
      <c r="G727" s="200"/>
      <c r="H727" s="204">
        <v>-6.8</v>
      </c>
      <c r="I727" s="205"/>
      <c r="J727" s="200"/>
      <c r="K727" s="200"/>
      <c r="L727" s="206"/>
      <c r="M727" s="207"/>
      <c r="N727" s="208"/>
      <c r="O727" s="208"/>
      <c r="P727" s="208"/>
      <c r="Q727" s="208"/>
      <c r="R727" s="208"/>
      <c r="S727" s="208"/>
      <c r="T727" s="209"/>
      <c r="AT727" s="210" t="s">
        <v>192</v>
      </c>
      <c r="AU727" s="210" t="s">
        <v>81</v>
      </c>
      <c r="AV727" s="13" t="s">
        <v>81</v>
      </c>
      <c r="AW727" s="13" t="s">
        <v>33</v>
      </c>
      <c r="AX727" s="13" t="s">
        <v>72</v>
      </c>
      <c r="AY727" s="210" t="s">
        <v>180</v>
      </c>
    </row>
    <row r="728" spans="2:51" s="15" customFormat="1" ht="11.25">
      <c r="B728" s="222"/>
      <c r="C728" s="223"/>
      <c r="D728" s="201" t="s">
        <v>192</v>
      </c>
      <c r="E728" s="224" t="s">
        <v>19</v>
      </c>
      <c r="F728" s="225" t="s">
        <v>1975</v>
      </c>
      <c r="G728" s="223"/>
      <c r="H728" s="224" t="s">
        <v>19</v>
      </c>
      <c r="I728" s="226"/>
      <c r="J728" s="223"/>
      <c r="K728" s="223"/>
      <c r="L728" s="227"/>
      <c r="M728" s="228"/>
      <c r="N728" s="229"/>
      <c r="O728" s="229"/>
      <c r="P728" s="229"/>
      <c r="Q728" s="229"/>
      <c r="R728" s="229"/>
      <c r="S728" s="229"/>
      <c r="T728" s="230"/>
      <c r="AT728" s="231" t="s">
        <v>192</v>
      </c>
      <c r="AU728" s="231" t="s">
        <v>81</v>
      </c>
      <c r="AV728" s="15" t="s">
        <v>79</v>
      </c>
      <c r="AW728" s="15" t="s">
        <v>33</v>
      </c>
      <c r="AX728" s="15" t="s">
        <v>72</v>
      </c>
      <c r="AY728" s="231" t="s">
        <v>180</v>
      </c>
    </row>
    <row r="729" spans="2:51" s="13" customFormat="1" ht="11.25">
      <c r="B729" s="199"/>
      <c r="C729" s="200"/>
      <c r="D729" s="201" t="s">
        <v>192</v>
      </c>
      <c r="E729" s="202" t="s">
        <v>19</v>
      </c>
      <c r="F729" s="203" t="s">
        <v>1976</v>
      </c>
      <c r="G729" s="200"/>
      <c r="H729" s="204">
        <v>112.128</v>
      </c>
      <c r="I729" s="205"/>
      <c r="J729" s="200"/>
      <c r="K729" s="200"/>
      <c r="L729" s="206"/>
      <c r="M729" s="207"/>
      <c r="N729" s="208"/>
      <c r="O729" s="208"/>
      <c r="P729" s="208"/>
      <c r="Q729" s="208"/>
      <c r="R729" s="208"/>
      <c r="S729" s="208"/>
      <c r="T729" s="209"/>
      <c r="AT729" s="210" t="s">
        <v>192</v>
      </c>
      <c r="AU729" s="210" t="s">
        <v>81</v>
      </c>
      <c r="AV729" s="13" t="s">
        <v>81</v>
      </c>
      <c r="AW729" s="13" t="s">
        <v>33</v>
      </c>
      <c r="AX729" s="13" t="s">
        <v>72</v>
      </c>
      <c r="AY729" s="210" t="s">
        <v>180</v>
      </c>
    </row>
    <row r="730" spans="2:51" s="13" customFormat="1" ht="11.25">
      <c r="B730" s="199"/>
      <c r="C730" s="200"/>
      <c r="D730" s="201" t="s">
        <v>192</v>
      </c>
      <c r="E730" s="202" t="s">
        <v>19</v>
      </c>
      <c r="F730" s="203" t="s">
        <v>1955</v>
      </c>
      <c r="G730" s="200"/>
      <c r="H730" s="204">
        <v>5.504</v>
      </c>
      <c r="I730" s="205"/>
      <c r="J730" s="200"/>
      <c r="K730" s="200"/>
      <c r="L730" s="206"/>
      <c r="M730" s="207"/>
      <c r="N730" s="208"/>
      <c r="O730" s="208"/>
      <c r="P730" s="208"/>
      <c r="Q730" s="208"/>
      <c r="R730" s="208"/>
      <c r="S730" s="208"/>
      <c r="T730" s="209"/>
      <c r="AT730" s="210" t="s">
        <v>192</v>
      </c>
      <c r="AU730" s="210" t="s">
        <v>81</v>
      </c>
      <c r="AV730" s="13" t="s">
        <v>81</v>
      </c>
      <c r="AW730" s="13" t="s">
        <v>33</v>
      </c>
      <c r="AX730" s="13" t="s">
        <v>72</v>
      </c>
      <c r="AY730" s="210" t="s">
        <v>180</v>
      </c>
    </row>
    <row r="731" spans="2:51" s="13" customFormat="1" ht="11.25">
      <c r="B731" s="199"/>
      <c r="C731" s="200"/>
      <c r="D731" s="201" t="s">
        <v>192</v>
      </c>
      <c r="E731" s="202" t="s">
        <v>19</v>
      </c>
      <c r="F731" s="203" t="s">
        <v>1948</v>
      </c>
      <c r="G731" s="200"/>
      <c r="H731" s="204">
        <v>-1.4</v>
      </c>
      <c r="I731" s="205"/>
      <c r="J731" s="200"/>
      <c r="K731" s="200"/>
      <c r="L731" s="206"/>
      <c r="M731" s="207"/>
      <c r="N731" s="208"/>
      <c r="O731" s="208"/>
      <c r="P731" s="208"/>
      <c r="Q731" s="208"/>
      <c r="R731" s="208"/>
      <c r="S731" s="208"/>
      <c r="T731" s="209"/>
      <c r="AT731" s="210" t="s">
        <v>192</v>
      </c>
      <c r="AU731" s="210" t="s">
        <v>81</v>
      </c>
      <c r="AV731" s="13" t="s">
        <v>81</v>
      </c>
      <c r="AW731" s="13" t="s">
        <v>33</v>
      </c>
      <c r="AX731" s="13" t="s">
        <v>72</v>
      </c>
      <c r="AY731" s="210" t="s">
        <v>180</v>
      </c>
    </row>
    <row r="732" spans="2:51" s="13" customFormat="1" ht="11.25">
      <c r="B732" s="199"/>
      <c r="C732" s="200"/>
      <c r="D732" s="201" t="s">
        <v>192</v>
      </c>
      <c r="E732" s="202" t="s">
        <v>19</v>
      </c>
      <c r="F732" s="203" t="s">
        <v>1970</v>
      </c>
      <c r="G732" s="200"/>
      <c r="H732" s="204">
        <v>-6.8</v>
      </c>
      <c r="I732" s="205"/>
      <c r="J732" s="200"/>
      <c r="K732" s="200"/>
      <c r="L732" s="206"/>
      <c r="M732" s="207"/>
      <c r="N732" s="208"/>
      <c r="O732" s="208"/>
      <c r="P732" s="208"/>
      <c r="Q732" s="208"/>
      <c r="R732" s="208"/>
      <c r="S732" s="208"/>
      <c r="T732" s="209"/>
      <c r="AT732" s="210" t="s">
        <v>192</v>
      </c>
      <c r="AU732" s="210" t="s">
        <v>81</v>
      </c>
      <c r="AV732" s="13" t="s">
        <v>81</v>
      </c>
      <c r="AW732" s="13" t="s">
        <v>33</v>
      </c>
      <c r="AX732" s="13" t="s">
        <v>72</v>
      </c>
      <c r="AY732" s="210" t="s">
        <v>180</v>
      </c>
    </row>
    <row r="733" spans="2:51" s="15" customFormat="1" ht="11.25">
      <c r="B733" s="222"/>
      <c r="C733" s="223"/>
      <c r="D733" s="201" t="s">
        <v>192</v>
      </c>
      <c r="E733" s="224" t="s">
        <v>19</v>
      </c>
      <c r="F733" s="225" t="s">
        <v>1977</v>
      </c>
      <c r="G733" s="223"/>
      <c r="H733" s="224" t="s">
        <v>19</v>
      </c>
      <c r="I733" s="226"/>
      <c r="J733" s="223"/>
      <c r="K733" s="223"/>
      <c r="L733" s="227"/>
      <c r="M733" s="228"/>
      <c r="N733" s="229"/>
      <c r="O733" s="229"/>
      <c r="P733" s="229"/>
      <c r="Q733" s="229"/>
      <c r="R733" s="229"/>
      <c r="S733" s="229"/>
      <c r="T733" s="230"/>
      <c r="AT733" s="231" t="s">
        <v>192</v>
      </c>
      <c r="AU733" s="231" t="s">
        <v>81</v>
      </c>
      <c r="AV733" s="15" t="s">
        <v>79</v>
      </c>
      <c r="AW733" s="15" t="s">
        <v>33</v>
      </c>
      <c r="AX733" s="15" t="s">
        <v>72</v>
      </c>
      <c r="AY733" s="231" t="s">
        <v>180</v>
      </c>
    </row>
    <row r="734" spans="2:51" s="13" customFormat="1" ht="11.25">
      <c r="B734" s="199"/>
      <c r="C734" s="200"/>
      <c r="D734" s="201" t="s">
        <v>192</v>
      </c>
      <c r="E734" s="202" t="s">
        <v>19</v>
      </c>
      <c r="F734" s="203" t="s">
        <v>1978</v>
      </c>
      <c r="G734" s="200"/>
      <c r="H734" s="204">
        <v>167.104</v>
      </c>
      <c r="I734" s="205"/>
      <c r="J734" s="200"/>
      <c r="K734" s="200"/>
      <c r="L734" s="206"/>
      <c r="M734" s="207"/>
      <c r="N734" s="208"/>
      <c r="O734" s="208"/>
      <c r="P734" s="208"/>
      <c r="Q734" s="208"/>
      <c r="R734" s="208"/>
      <c r="S734" s="208"/>
      <c r="T734" s="209"/>
      <c r="AT734" s="210" t="s">
        <v>192</v>
      </c>
      <c r="AU734" s="210" t="s">
        <v>81</v>
      </c>
      <c r="AV734" s="13" t="s">
        <v>81</v>
      </c>
      <c r="AW734" s="13" t="s">
        <v>33</v>
      </c>
      <c r="AX734" s="13" t="s">
        <v>72</v>
      </c>
      <c r="AY734" s="210" t="s">
        <v>180</v>
      </c>
    </row>
    <row r="735" spans="2:51" s="13" customFormat="1" ht="11.25">
      <c r="B735" s="199"/>
      <c r="C735" s="200"/>
      <c r="D735" s="201" t="s">
        <v>192</v>
      </c>
      <c r="E735" s="202" t="s">
        <v>19</v>
      </c>
      <c r="F735" s="203" t="s">
        <v>1979</v>
      </c>
      <c r="G735" s="200"/>
      <c r="H735" s="204">
        <v>4.816</v>
      </c>
      <c r="I735" s="205"/>
      <c r="J735" s="200"/>
      <c r="K735" s="200"/>
      <c r="L735" s="206"/>
      <c r="M735" s="207"/>
      <c r="N735" s="208"/>
      <c r="O735" s="208"/>
      <c r="P735" s="208"/>
      <c r="Q735" s="208"/>
      <c r="R735" s="208"/>
      <c r="S735" s="208"/>
      <c r="T735" s="209"/>
      <c r="AT735" s="210" t="s">
        <v>192</v>
      </c>
      <c r="AU735" s="210" t="s">
        <v>81</v>
      </c>
      <c r="AV735" s="13" t="s">
        <v>81</v>
      </c>
      <c r="AW735" s="13" t="s">
        <v>33</v>
      </c>
      <c r="AX735" s="13" t="s">
        <v>72</v>
      </c>
      <c r="AY735" s="210" t="s">
        <v>180</v>
      </c>
    </row>
    <row r="736" spans="2:51" s="13" customFormat="1" ht="11.25">
      <c r="B736" s="199"/>
      <c r="C736" s="200"/>
      <c r="D736" s="201" t="s">
        <v>192</v>
      </c>
      <c r="E736" s="202" t="s">
        <v>19</v>
      </c>
      <c r="F736" s="203" t="s">
        <v>1980</v>
      </c>
      <c r="G736" s="200"/>
      <c r="H736" s="204">
        <v>-1.32</v>
      </c>
      <c r="I736" s="205"/>
      <c r="J736" s="200"/>
      <c r="K736" s="200"/>
      <c r="L736" s="206"/>
      <c r="M736" s="207"/>
      <c r="N736" s="208"/>
      <c r="O736" s="208"/>
      <c r="P736" s="208"/>
      <c r="Q736" s="208"/>
      <c r="R736" s="208"/>
      <c r="S736" s="208"/>
      <c r="T736" s="209"/>
      <c r="AT736" s="210" t="s">
        <v>192</v>
      </c>
      <c r="AU736" s="210" t="s">
        <v>81</v>
      </c>
      <c r="AV736" s="13" t="s">
        <v>81</v>
      </c>
      <c r="AW736" s="13" t="s">
        <v>33</v>
      </c>
      <c r="AX736" s="13" t="s">
        <v>72</v>
      </c>
      <c r="AY736" s="210" t="s">
        <v>180</v>
      </c>
    </row>
    <row r="737" spans="2:51" s="13" customFormat="1" ht="11.25">
      <c r="B737" s="199"/>
      <c r="C737" s="200"/>
      <c r="D737" s="201" t="s">
        <v>192</v>
      </c>
      <c r="E737" s="202" t="s">
        <v>19</v>
      </c>
      <c r="F737" s="203" t="s">
        <v>1981</v>
      </c>
      <c r="G737" s="200"/>
      <c r="H737" s="204">
        <v>-6.4</v>
      </c>
      <c r="I737" s="205"/>
      <c r="J737" s="200"/>
      <c r="K737" s="200"/>
      <c r="L737" s="206"/>
      <c r="M737" s="207"/>
      <c r="N737" s="208"/>
      <c r="O737" s="208"/>
      <c r="P737" s="208"/>
      <c r="Q737" s="208"/>
      <c r="R737" s="208"/>
      <c r="S737" s="208"/>
      <c r="T737" s="209"/>
      <c r="AT737" s="210" t="s">
        <v>192</v>
      </c>
      <c r="AU737" s="210" t="s">
        <v>81</v>
      </c>
      <c r="AV737" s="13" t="s">
        <v>81</v>
      </c>
      <c r="AW737" s="13" t="s">
        <v>33</v>
      </c>
      <c r="AX737" s="13" t="s">
        <v>72</v>
      </c>
      <c r="AY737" s="210" t="s">
        <v>180</v>
      </c>
    </row>
    <row r="738" spans="2:51" s="13" customFormat="1" ht="11.25">
      <c r="B738" s="199"/>
      <c r="C738" s="200"/>
      <c r="D738" s="201" t="s">
        <v>192</v>
      </c>
      <c r="E738" s="202" t="s">
        <v>19</v>
      </c>
      <c r="F738" s="203" t="s">
        <v>1982</v>
      </c>
      <c r="G738" s="200"/>
      <c r="H738" s="204">
        <v>91.233</v>
      </c>
      <c r="I738" s="205"/>
      <c r="J738" s="200"/>
      <c r="K738" s="200"/>
      <c r="L738" s="206"/>
      <c r="M738" s="207"/>
      <c r="N738" s="208"/>
      <c r="O738" s="208"/>
      <c r="P738" s="208"/>
      <c r="Q738" s="208"/>
      <c r="R738" s="208"/>
      <c r="S738" s="208"/>
      <c r="T738" s="209"/>
      <c r="AT738" s="210" t="s">
        <v>192</v>
      </c>
      <c r="AU738" s="210" t="s">
        <v>81</v>
      </c>
      <c r="AV738" s="13" t="s">
        <v>81</v>
      </c>
      <c r="AW738" s="13" t="s">
        <v>33</v>
      </c>
      <c r="AX738" s="13" t="s">
        <v>72</v>
      </c>
      <c r="AY738" s="210" t="s">
        <v>180</v>
      </c>
    </row>
    <row r="739" spans="2:51" s="13" customFormat="1" ht="11.25">
      <c r="B739" s="199"/>
      <c r="C739" s="200"/>
      <c r="D739" s="201" t="s">
        <v>192</v>
      </c>
      <c r="E739" s="202" t="s">
        <v>19</v>
      </c>
      <c r="F739" s="203" t="s">
        <v>1983</v>
      </c>
      <c r="G739" s="200"/>
      <c r="H739" s="204">
        <v>5.148</v>
      </c>
      <c r="I739" s="205"/>
      <c r="J739" s="200"/>
      <c r="K739" s="200"/>
      <c r="L739" s="206"/>
      <c r="M739" s="207"/>
      <c r="N739" s="208"/>
      <c r="O739" s="208"/>
      <c r="P739" s="208"/>
      <c r="Q739" s="208"/>
      <c r="R739" s="208"/>
      <c r="S739" s="208"/>
      <c r="T739" s="209"/>
      <c r="AT739" s="210" t="s">
        <v>192</v>
      </c>
      <c r="AU739" s="210" t="s">
        <v>81</v>
      </c>
      <c r="AV739" s="13" t="s">
        <v>81</v>
      </c>
      <c r="AW739" s="13" t="s">
        <v>33</v>
      </c>
      <c r="AX739" s="13" t="s">
        <v>72</v>
      </c>
      <c r="AY739" s="210" t="s">
        <v>180</v>
      </c>
    </row>
    <row r="740" spans="2:51" s="13" customFormat="1" ht="11.25">
      <c r="B740" s="199"/>
      <c r="C740" s="200"/>
      <c r="D740" s="201" t="s">
        <v>192</v>
      </c>
      <c r="E740" s="202" t="s">
        <v>19</v>
      </c>
      <c r="F740" s="203" t="s">
        <v>1984</v>
      </c>
      <c r="G740" s="200"/>
      <c r="H740" s="204">
        <v>10.664</v>
      </c>
      <c r="I740" s="205"/>
      <c r="J740" s="200"/>
      <c r="K740" s="200"/>
      <c r="L740" s="206"/>
      <c r="M740" s="207"/>
      <c r="N740" s="208"/>
      <c r="O740" s="208"/>
      <c r="P740" s="208"/>
      <c r="Q740" s="208"/>
      <c r="R740" s="208"/>
      <c r="S740" s="208"/>
      <c r="T740" s="209"/>
      <c r="AT740" s="210" t="s">
        <v>192</v>
      </c>
      <c r="AU740" s="210" t="s">
        <v>81</v>
      </c>
      <c r="AV740" s="13" t="s">
        <v>81</v>
      </c>
      <c r="AW740" s="13" t="s">
        <v>33</v>
      </c>
      <c r="AX740" s="13" t="s">
        <v>72</v>
      </c>
      <c r="AY740" s="210" t="s">
        <v>180</v>
      </c>
    </row>
    <row r="741" spans="2:51" s="13" customFormat="1" ht="11.25">
      <c r="B741" s="199"/>
      <c r="C741" s="200"/>
      <c r="D741" s="201" t="s">
        <v>192</v>
      </c>
      <c r="E741" s="202" t="s">
        <v>19</v>
      </c>
      <c r="F741" s="203" t="s">
        <v>1970</v>
      </c>
      <c r="G741" s="200"/>
      <c r="H741" s="204">
        <v>-6.8</v>
      </c>
      <c r="I741" s="205"/>
      <c r="J741" s="200"/>
      <c r="K741" s="200"/>
      <c r="L741" s="206"/>
      <c r="M741" s="207"/>
      <c r="N741" s="208"/>
      <c r="O741" s="208"/>
      <c r="P741" s="208"/>
      <c r="Q741" s="208"/>
      <c r="R741" s="208"/>
      <c r="S741" s="208"/>
      <c r="T741" s="209"/>
      <c r="AT741" s="210" t="s">
        <v>192</v>
      </c>
      <c r="AU741" s="210" t="s">
        <v>81</v>
      </c>
      <c r="AV741" s="13" t="s">
        <v>81</v>
      </c>
      <c r="AW741" s="13" t="s">
        <v>33</v>
      </c>
      <c r="AX741" s="13" t="s">
        <v>72</v>
      </c>
      <c r="AY741" s="210" t="s">
        <v>180</v>
      </c>
    </row>
    <row r="742" spans="2:51" s="13" customFormat="1" ht="11.25">
      <c r="B742" s="199"/>
      <c r="C742" s="200"/>
      <c r="D742" s="201" t="s">
        <v>192</v>
      </c>
      <c r="E742" s="202" t="s">
        <v>19</v>
      </c>
      <c r="F742" s="203" t="s">
        <v>1948</v>
      </c>
      <c r="G742" s="200"/>
      <c r="H742" s="204">
        <v>-1.4</v>
      </c>
      <c r="I742" s="205"/>
      <c r="J742" s="200"/>
      <c r="K742" s="200"/>
      <c r="L742" s="206"/>
      <c r="M742" s="207"/>
      <c r="N742" s="208"/>
      <c r="O742" s="208"/>
      <c r="P742" s="208"/>
      <c r="Q742" s="208"/>
      <c r="R742" s="208"/>
      <c r="S742" s="208"/>
      <c r="T742" s="209"/>
      <c r="AT742" s="210" t="s">
        <v>192</v>
      </c>
      <c r="AU742" s="210" t="s">
        <v>81</v>
      </c>
      <c r="AV742" s="13" t="s">
        <v>81</v>
      </c>
      <c r="AW742" s="13" t="s">
        <v>33</v>
      </c>
      <c r="AX742" s="13" t="s">
        <v>72</v>
      </c>
      <c r="AY742" s="210" t="s">
        <v>180</v>
      </c>
    </row>
    <row r="743" spans="2:51" s="13" customFormat="1" ht="11.25">
      <c r="B743" s="199"/>
      <c r="C743" s="200"/>
      <c r="D743" s="201" t="s">
        <v>192</v>
      </c>
      <c r="E743" s="202" t="s">
        <v>19</v>
      </c>
      <c r="F743" s="203" t="s">
        <v>1948</v>
      </c>
      <c r="G743" s="200"/>
      <c r="H743" s="204">
        <v>-1.4</v>
      </c>
      <c r="I743" s="205"/>
      <c r="J743" s="200"/>
      <c r="K743" s="200"/>
      <c r="L743" s="206"/>
      <c r="M743" s="207"/>
      <c r="N743" s="208"/>
      <c r="O743" s="208"/>
      <c r="P743" s="208"/>
      <c r="Q743" s="208"/>
      <c r="R743" s="208"/>
      <c r="S743" s="208"/>
      <c r="T743" s="209"/>
      <c r="AT743" s="210" t="s">
        <v>192</v>
      </c>
      <c r="AU743" s="210" t="s">
        <v>81</v>
      </c>
      <c r="AV743" s="13" t="s">
        <v>81</v>
      </c>
      <c r="AW743" s="13" t="s">
        <v>33</v>
      </c>
      <c r="AX743" s="13" t="s">
        <v>72</v>
      </c>
      <c r="AY743" s="210" t="s">
        <v>180</v>
      </c>
    </row>
    <row r="744" spans="2:51" s="15" customFormat="1" ht="11.25">
      <c r="B744" s="222"/>
      <c r="C744" s="223"/>
      <c r="D744" s="201" t="s">
        <v>192</v>
      </c>
      <c r="E744" s="224" t="s">
        <v>19</v>
      </c>
      <c r="F744" s="225" t="s">
        <v>1741</v>
      </c>
      <c r="G744" s="223"/>
      <c r="H744" s="224" t="s">
        <v>19</v>
      </c>
      <c r="I744" s="226"/>
      <c r="J744" s="223"/>
      <c r="K744" s="223"/>
      <c r="L744" s="227"/>
      <c r="M744" s="228"/>
      <c r="N744" s="229"/>
      <c r="O744" s="229"/>
      <c r="P744" s="229"/>
      <c r="Q744" s="229"/>
      <c r="R744" s="229"/>
      <c r="S744" s="229"/>
      <c r="T744" s="230"/>
      <c r="AT744" s="231" t="s">
        <v>192</v>
      </c>
      <c r="AU744" s="231" t="s">
        <v>81</v>
      </c>
      <c r="AV744" s="15" t="s">
        <v>79</v>
      </c>
      <c r="AW744" s="15" t="s">
        <v>33</v>
      </c>
      <c r="AX744" s="15" t="s">
        <v>72</v>
      </c>
      <c r="AY744" s="231" t="s">
        <v>180</v>
      </c>
    </row>
    <row r="745" spans="2:51" s="15" customFormat="1" ht="11.25">
      <c r="B745" s="222"/>
      <c r="C745" s="223"/>
      <c r="D745" s="201" t="s">
        <v>192</v>
      </c>
      <c r="E745" s="224" t="s">
        <v>19</v>
      </c>
      <c r="F745" s="225" t="s">
        <v>1985</v>
      </c>
      <c r="G745" s="223"/>
      <c r="H745" s="224" t="s">
        <v>19</v>
      </c>
      <c r="I745" s="226"/>
      <c r="J745" s="223"/>
      <c r="K745" s="223"/>
      <c r="L745" s="227"/>
      <c r="M745" s="228"/>
      <c r="N745" s="229"/>
      <c r="O745" s="229"/>
      <c r="P745" s="229"/>
      <c r="Q745" s="229"/>
      <c r="R745" s="229"/>
      <c r="S745" s="229"/>
      <c r="T745" s="230"/>
      <c r="AT745" s="231" t="s">
        <v>192</v>
      </c>
      <c r="AU745" s="231" t="s">
        <v>81</v>
      </c>
      <c r="AV745" s="15" t="s">
        <v>79</v>
      </c>
      <c r="AW745" s="15" t="s">
        <v>33</v>
      </c>
      <c r="AX745" s="15" t="s">
        <v>72</v>
      </c>
      <c r="AY745" s="231" t="s">
        <v>180</v>
      </c>
    </row>
    <row r="746" spans="2:51" s="13" customFormat="1" ht="11.25">
      <c r="B746" s="199"/>
      <c r="C746" s="200"/>
      <c r="D746" s="201" t="s">
        <v>192</v>
      </c>
      <c r="E746" s="202" t="s">
        <v>19</v>
      </c>
      <c r="F746" s="203" t="s">
        <v>1986</v>
      </c>
      <c r="G746" s="200"/>
      <c r="H746" s="204">
        <v>75.584</v>
      </c>
      <c r="I746" s="205"/>
      <c r="J746" s="200"/>
      <c r="K746" s="200"/>
      <c r="L746" s="206"/>
      <c r="M746" s="207"/>
      <c r="N746" s="208"/>
      <c r="O746" s="208"/>
      <c r="P746" s="208"/>
      <c r="Q746" s="208"/>
      <c r="R746" s="208"/>
      <c r="S746" s="208"/>
      <c r="T746" s="209"/>
      <c r="AT746" s="210" t="s">
        <v>192</v>
      </c>
      <c r="AU746" s="210" t="s">
        <v>81</v>
      </c>
      <c r="AV746" s="13" t="s">
        <v>81</v>
      </c>
      <c r="AW746" s="13" t="s">
        <v>33</v>
      </c>
      <c r="AX746" s="13" t="s">
        <v>72</v>
      </c>
      <c r="AY746" s="210" t="s">
        <v>180</v>
      </c>
    </row>
    <row r="747" spans="2:51" s="13" customFormat="1" ht="11.25">
      <c r="B747" s="199"/>
      <c r="C747" s="200"/>
      <c r="D747" s="201" t="s">
        <v>192</v>
      </c>
      <c r="E747" s="202" t="s">
        <v>19</v>
      </c>
      <c r="F747" s="203" t="s">
        <v>1970</v>
      </c>
      <c r="G747" s="200"/>
      <c r="H747" s="204">
        <v>-6.8</v>
      </c>
      <c r="I747" s="205"/>
      <c r="J747" s="200"/>
      <c r="K747" s="200"/>
      <c r="L747" s="206"/>
      <c r="M747" s="207"/>
      <c r="N747" s="208"/>
      <c r="O747" s="208"/>
      <c r="P747" s="208"/>
      <c r="Q747" s="208"/>
      <c r="R747" s="208"/>
      <c r="S747" s="208"/>
      <c r="T747" s="209"/>
      <c r="AT747" s="210" t="s">
        <v>192</v>
      </c>
      <c r="AU747" s="210" t="s">
        <v>81</v>
      </c>
      <c r="AV747" s="13" t="s">
        <v>81</v>
      </c>
      <c r="AW747" s="13" t="s">
        <v>33</v>
      </c>
      <c r="AX747" s="13" t="s">
        <v>72</v>
      </c>
      <c r="AY747" s="210" t="s">
        <v>180</v>
      </c>
    </row>
    <row r="748" spans="2:51" s="15" customFormat="1" ht="11.25">
      <c r="B748" s="222"/>
      <c r="C748" s="223"/>
      <c r="D748" s="201" t="s">
        <v>192</v>
      </c>
      <c r="E748" s="224" t="s">
        <v>19</v>
      </c>
      <c r="F748" s="225" t="s">
        <v>1987</v>
      </c>
      <c r="G748" s="223"/>
      <c r="H748" s="224" t="s">
        <v>19</v>
      </c>
      <c r="I748" s="226"/>
      <c r="J748" s="223"/>
      <c r="K748" s="223"/>
      <c r="L748" s="227"/>
      <c r="M748" s="228"/>
      <c r="N748" s="229"/>
      <c r="O748" s="229"/>
      <c r="P748" s="229"/>
      <c r="Q748" s="229"/>
      <c r="R748" s="229"/>
      <c r="S748" s="229"/>
      <c r="T748" s="230"/>
      <c r="AT748" s="231" t="s">
        <v>192</v>
      </c>
      <c r="AU748" s="231" t="s">
        <v>81</v>
      </c>
      <c r="AV748" s="15" t="s">
        <v>79</v>
      </c>
      <c r="AW748" s="15" t="s">
        <v>33</v>
      </c>
      <c r="AX748" s="15" t="s">
        <v>72</v>
      </c>
      <c r="AY748" s="231" t="s">
        <v>180</v>
      </c>
    </row>
    <row r="749" spans="2:51" s="13" customFormat="1" ht="11.25">
      <c r="B749" s="199"/>
      <c r="C749" s="200"/>
      <c r="D749" s="201" t="s">
        <v>192</v>
      </c>
      <c r="E749" s="202" t="s">
        <v>19</v>
      </c>
      <c r="F749" s="203" t="s">
        <v>1988</v>
      </c>
      <c r="G749" s="200"/>
      <c r="H749" s="204">
        <v>52.608</v>
      </c>
      <c r="I749" s="205"/>
      <c r="J749" s="200"/>
      <c r="K749" s="200"/>
      <c r="L749" s="206"/>
      <c r="M749" s="207"/>
      <c r="N749" s="208"/>
      <c r="O749" s="208"/>
      <c r="P749" s="208"/>
      <c r="Q749" s="208"/>
      <c r="R749" s="208"/>
      <c r="S749" s="208"/>
      <c r="T749" s="209"/>
      <c r="AT749" s="210" t="s">
        <v>192</v>
      </c>
      <c r="AU749" s="210" t="s">
        <v>81</v>
      </c>
      <c r="AV749" s="13" t="s">
        <v>81</v>
      </c>
      <c r="AW749" s="13" t="s">
        <v>33</v>
      </c>
      <c r="AX749" s="13" t="s">
        <v>72</v>
      </c>
      <c r="AY749" s="210" t="s">
        <v>180</v>
      </c>
    </row>
    <row r="750" spans="2:51" s="13" customFormat="1" ht="11.25">
      <c r="B750" s="199"/>
      <c r="C750" s="200"/>
      <c r="D750" s="201" t="s">
        <v>192</v>
      </c>
      <c r="E750" s="202" t="s">
        <v>19</v>
      </c>
      <c r="F750" s="203" t="s">
        <v>1948</v>
      </c>
      <c r="G750" s="200"/>
      <c r="H750" s="204">
        <v>-1.4</v>
      </c>
      <c r="I750" s="205"/>
      <c r="J750" s="200"/>
      <c r="K750" s="200"/>
      <c r="L750" s="206"/>
      <c r="M750" s="207"/>
      <c r="N750" s="208"/>
      <c r="O750" s="208"/>
      <c r="P750" s="208"/>
      <c r="Q750" s="208"/>
      <c r="R750" s="208"/>
      <c r="S750" s="208"/>
      <c r="T750" s="209"/>
      <c r="AT750" s="210" t="s">
        <v>192</v>
      </c>
      <c r="AU750" s="210" t="s">
        <v>81</v>
      </c>
      <c r="AV750" s="13" t="s">
        <v>81</v>
      </c>
      <c r="AW750" s="13" t="s">
        <v>33</v>
      </c>
      <c r="AX750" s="13" t="s">
        <v>72</v>
      </c>
      <c r="AY750" s="210" t="s">
        <v>180</v>
      </c>
    </row>
    <row r="751" spans="2:51" s="15" customFormat="1" ht="11.25">
      <c r="B751" s="222"/>
      <c r="C751" s="223"/>
      <c r="D751" s="201" t="s">
        <v>192</v>
      </c>
      <c r="E751" s="224" t="s">
        <v>19</v>
      </c>
      <c r="F751" s="225" t="s">
        <v>1989</v>
      </c>
      <c r="G751" s="223"/>
      <c r="H751" s="224" t="s">
        <v>19</v>
      </c>
      <c r="I751" s="226"/>
      <c r="J751" s="223"/>
      <c r="K751" s="223"/>
      <c r="L751" s="227"/>
      <c r="M751" s="228"/>
      <c r="N751" s="229"/>
      <c r="O751" s="229"/>
      <c r="P751" s="229"/>
      <c r="Q751" s="229"/>
      <c r="R751" s="229"/>
      <c r="S751" s="229"/>
      <c r="T751" s="230"/>
      <c r="AT751" s="231" t="s">
        <v>192</v>
      </c>
      <c r="AU751" s="231" t="s">
        <v>81</v>
      </c>
      <c r="AV751" s="15" t="s">
        <v>79</v>
      </c>
      <c r="AW751" s="15" t="s">
        <v>33</v>
      </c>
      <c r="AX751" s="15" t="s">
        <v>72</v>
      </c>
      <c r="AY751" s="231" t="s">
        <v>180</v>
      </c>
    </row>
    <row r="752" spans="2:51" s="13" customFormat="1" ht="11.25">
      <c r="B752" s="199"/>
      <c r="C752" s="200"/>
      <c r="D752" s="201" t="s">
        <v>192</v>
      </c>
      <c r="E752" s="202" t="s">
        <v>19</v>
      </c>
      <c r="F752" s="203" t="s">
        <v>1990</v>
      </c>
      <c r="G752" s="200"/>
      <c r="H752" s="204">
        <v>50.816</v>
      </c>
      <c r="I752" s="205"/>
      <c r="J752" s="200"/>
      <c r="K752" s="200"/>
      <c r="L752" s="206"/>
      <c r="M752" s="207"/>
      <c r="N752" s="208"/>
      <c r="O752" s="208"/>
      <c r="P752" s="208"/>
      <c r="Q752" s="208"/>
      <c r="R752" s="208"/>
      <c r="S752" s="208"/>
      <c r="T752" s="209"/>
      <c r="AT752" s="210" t="s">
        <v>192</v>
      </c>
      <c r="AU752" s="210" t="s">
        <v>81</v>
      </c>
      <c r="AV752" s="13" t="s">
        <v>81</v>
      </c>
      <c r="AW752" s="13" t="s">
        <v>33</v>
      </c>
      <c r="AX752" s="13" t="s">
        <v>72</v>
      </c>
      <c r="AY752" s="210" t="s">
        <v>180</v>
      </c>
    </row>
    <row r="753" spans="2:51" s="15" customFormat="1" ht="11.25">
      <c r="B753" s="222"/>
      <c r="C753" s="223"/>
      <c r="D753" s="201" t="s">
        <v>192</v>
      </c>
      <c r="E753" s="224" t="s">
        <v>19</v>
      </c>
      <c r="F753" s="225" t="s">
        <v>1991</v>
      </c>
      <c r="G753" s="223"/>
      <c r="H753" s="224" t="s">
        <v>19</v>
      </c>
      <c r="I753" s="226"/>
      <c r="J753" s="223"/>
      <c r="K753" s="223"/>
      <c r="L753" s="227"/>
      <c r="M753" s="228"/>
      <c r="N753" s="229"/>
      <c r="O753" s="229"/>
      <c r="P753" s="229"/>
      <c r="Q753" s="229"/>
      <c r="R753" s="229"/>
      <c r="S753" s="229"/>
      <c r="T753" s="230"/>
      <c r="AT753" s="231" t="s">
        <v>192</v>
      </c>
      <c r="AU753" s="231" t="s">
        <v>81</v>
      </c>
      <c r="AV753" s="15" t="s">
        <v>79</v>
      </c>
      <c r="AW753" s="15" t="s">
        <v>33</v>
      </c>
      <c r="AX753" s="15" t="s">
        <v>72</v>
      </c>
      <c r="AY753" s="231" t="s">
        <v>180</v>
      </c>
    </row>
    <row r="754" spans="2:51" s="13" customFormat="1" ht="11.25">
      <c r="B754" s="199"/>
      <c r="C754" s="200"/>
      <c r="D754" s="201" t="s">
        <v>192</v>
      </c>
      <c r="E754" s="202" t="s">
        <v>19</v>
      </c>
      <c r="F754" s="203" t="s">
        <v>1992</v>
      </c>
      <c r="G754" s="200"/>
      <c r="H754" s="204">
        <v>74.016</v>
      </c>
      <c r="I754" s="205"/>
      <c r="J754" s="200"/>
      <c r="K754" s="200"/>
      <c r="L754" s="206"/>
      <c r="M754" s="207"/>
      <c r="N754" s="208"/>
      <c r="O754" s="208"/>
      <c r="P754" s="208"/>
      <c r="Q754" s="208"/>
      <c r="R754" s="208"/>
      <c r="S754" s="208"/>
      <c r="T754" s="209"/>
      <c r="AT754" s="210" t="s">
        <v>192</v>
      </c>
      <c r="AU754" s="210" t="s">
        <v>81</v>
      </c>
      <c r="AV754" s="13" t="s">
        <v>81</v>
      </c>
      <c r="AW754" s="13" t="s">
        <v>33</v>
      </c>
      <c r="AX754" s="13" t="s">
        <v>72</v>
      </c>
      <c r="AY754" s="210" t="s">
        <v>180</v>
      </c>
    </row>
    <row r="755" spans="2:51" s="13" customFormat="1" ht="11.25">
      <c r="B755" s="199"/>
      <c r="C755" s="200"/>
      <c r="D755" s="201" t="s">
        <v>192</v>
      </c>
      <c r="E755" s="202" t="s">
        <v>19</v>
      </c>
      <c r="F755" s="203" t="s">
        <v>1970</v>
      </c>
      <c r="G755" s="200"/>
      <c r="H755" s="204">
        <v>-6.8</v>
      </c>
      <c r="I755" s="205"/>
      <c r="J755" s="200"/>
      <c r="K755" s="200"/>
      <c r="L755" s="206"/>
      <c r="M755" s="207"/>
      <c r="N755" s="208"/>
      <c r="O755" s="208"/>
      <c r="P755" s="208"/>
      <c r="Q755" s="208"/>
      <c r="R755" s="208"/>
      <c r="S755" s="208"/>
      <c r="T755" s="209"/>
      <c r="AT755" s="210" t="s">
        <v>192</v>
      </c>
      <c r="AU755" s="210" t="s">
        <v>81</v>
      </c>
      <c r="AV755" s="13" t="s">
        <v>81</v>
      </c>
      <c r="AW755" s="13" t="s">
        <v>33</v>
      </c>
      <c r="AX755" s="13" t="s">
        <v>72</v>
      </c>
      <c r="AY755" s="210" t="s">
        <v>180</v>
      </c>
    </row>
    <row r="756" spans="2:51" s="15" customFormat="1" ht="11.25">
      <c r="B756" s="222"/>
      <c r="C756" s="223"/>
      <c r="D756" s="201" t="s">
        <v>192</v>
      </c>
      <c r="E756" s="224" t="s">
        <v>19</v>
      </c>
      <c r="F756" s="225" t="s">
        <v>1998</v>
      </c>
      <c r="G756" s="223"/>
      <c r="H756" s="224" t="s">
        <v>19</v>
      </c>
      <c r="I756" s="226"/>
      <c r="J756" s="223"/>
      <c r="K756" s="223"/>
      <c r="L756" s="227"/>
      <c r="M756" s="228"/>
      <c r="N756" s="229"/>
      <c r="O756" s="229"/>
      <c r="P756" s="229"/>
      <c r="Q756" s="229"/>
      <c r="R756" s="229"/>
      <c r="S756" s="229"/>
      <c r="T756" s="230"/>
      <c r="AT756" s="231" t="s">
        <v>192</v>
      </c>
      <c r="AU756" s="231" t="s">
        <v>81</v>
      </c>
      <c r="AV756" s="15" t="s">
        <v>79</v>
      </c>
      <c r="AW756" s="15" t="s">
        <v>33</v>
      </c>
      <c r="AX756" s="15" t="s">
        <v>72</v>
      </c>
      <c r="AY756" s="231" t="s">
        <v>180</v>
      </c>
    </row>
    <row r="757" spans="2:51" s="13" customFormat="1" ht="11.25">
      <c r="B757" s="199"/>
      <c r="C757" s="200"/>
      <c r="D757" s="201" t="s">
        <v>192</v>
      </c>
      <c r="E757" s="202" t="s">
        <v>19</v>
      </c>
      <c r="F757" s="203" t="s">
        <v>1967</v>
      </c>
      <c r="G757" s="200"/>
      <c r="H757" s="204">
        <v>35.712</v>
      </c>
      <c r="I757" s="205"/>
      <c r="J757" s="200"/>
      <c r="K757" s="200"/>
      <c r="L757" s="206"/>
      <c r="M757" s="207"/>
      <c r="N757" s="208"/>
      <c r="O757" s="208"/>
      <c r="P757" s="208"/>
      <c r="Q757" s="208"/>
      <c r="R757" s="208"/>
      <c r="S757" s="208"/>
      <c r="T757" s="209"/>
      <c r="AT757" s="210" t="s">
        <v>192</v>
      </c>
      <c r="AU757" s="210" t="s">
        <v>81</v>
      </c>
      <c r="AV757" s="13" t="s">
        <v>81</v>
      </c>
      <c r="AW757" s="13" t="s">
        <v>33</v>
      </c>
      <c r="AX757" s="13" t="s">
        <v>72</v>
      </c>
      <c r="AY757" s="210" t="s">
        <v>180</v>
      </c>
    </row>
    <row r="758" spans="2:51" s="15" customFormat="1" ht="11.25">
      <c r="B758" s="222"/>
      <c r="C758" s="223"/>
      <c r="D758" s="201" t="s">
        <v>192</v>
      </c>
      <c r="E758" s="224" t="s">
        <v>19</v>
      </c>
      <c r="F758" s="225" t="s">
        <v>1999</v>
      </c>
      <c r="G758" s="223"/>
      <c r="H758" s="224" t="s">
        <v>19</v>
      </c>
      <c r="I758" s="226"/>
      <c r="J758" s="223"/>
      <c r="K758" s="223"/>
      <c r="L758" s="227"/>
      <c r="M758" s="228"/>
      <c r="N758" s="229"/>
      <c r="O758" s="229"/>
      <c r="P758" s="229"/>
      <c r="Q758" s="229"/>
      <c r="R758" s="229"/>
      <c r="S758" s="229"/>
      <c r="T758" s="230"/>
      <c r="AT758" s="231" t="s">
        <v>192</v>
      </c>
      <c r="AU758" s="231" t="s">
        <v>81</v>
      </c>
      <c r="AV758" s="15" t="s">
        <v>79</v>
      </c>
      <c r="AW758" s="15" t="s">
        <v>33</v>
      </c>
      <c r="AX758" s="15" t="s">
        <v>72</v>
      </c>
      <c r="AY758" s="231" t="s">
        <v>180</v>
      </c>
    </row>
    <row r="759" spans="2:51" s="13" customFormat="1" ht="11.25">
      <c r="B759" s="199"/>
      <c r="C759" s="200"/>
      <c r="D759" s="201" t="s">
        <v>192</v>
      </c>
      <c r="E759" s="202" t="s">
        <v>19</v>
      </c>
      <c r="F759" s="203" t="s">
        <v>1969</v>
      </c>
      <c r="G759" s="200"/>
      <c r="H759" s="204">
        <v>110.944</v>
      </c>
      <c r="I759" s="205"/>
      <c r="J759" s="200"/>
      <c r="K759" s="200"/>
      <c r="L759" s="206"/>
      <c r="M759" s="207"/>
      <c r="N759" s="208"/>
      <c r="O759" s="208"/>
      <c r="P759" s="208"/>
      <c r="Q759" s="208"/>
      <c r="R759" s="208"/>
      <c r="S759" s="208"/>
      <c r="T759" s="209"/>
      <c r="AT759" s="210" t="s">
        <v>192</v>
      </c>
      <c r="AU759" s="210" t="s">
        <v>81</v>
      </c>
      <c r="AV759" s="13" t="s">
        <v>81</v>
      </c>
      <c r="AW759" s="13" t="s">
        <v>33</v>
      </c>
      <c r="AX759" s="13" t="s">
        <v>72</v>
      </c>
      <c r="AY759" s="210" t="s">
        <v>180</v>
      </c>
    </row>
    <row r="760" spans="2:51" s="13" customFormat="1" ht="11.25">
      <c r="B760" s="199"/>
      <c r="C760" s="200"/>
      <c r="D760" s="201" t="s">
        <v>192</v>
      </c>
      <c r="E760" s="202" t="s">
        <v>19</v>
      </c>
      <c r="F760" s="203" t="s">
        <v>1955</v>
      </c>
      <c r="G760" s="200"/>
      <c r="H760" s="204">
        <v>5.504</v>
      </c>
      <c r="I760" s="205"/>
      <c r="J760" s="200"/>
      <c r="K760" s="200"/>
      <c r="L760" s="206"/>
      <c r="M760" s="207"/>
      <c r="N760" s="208"/>
      <c r="O760" s="208"/>
      <c r="P760" s="208"/>
      <c r="Q760" s="208"/>
      <c r="R760" s="208"/>
      <c r="S760" s="208"/>
      <c r="T760" s="209"/>
      <c r="AT760" s="210" t="s">
        <v>192</v>
      </c>
      <c r="AU760" s="210" t="s">
        <v>81</v>
      </c>
      <c r="AV760" s="13" t="s">
        <v>81</v>
      </c>
      <c r="AW760" s="13" t="s">
        <v>33</v>
      </c>
      <c r="AX760" s="13" t="s">
        <v>72</v>
      </c>
      <c r="AY760" s="210" t="s">
        <v>180</v>
      </c>
    </row>
    <row r="761" spans="2:51" s="13" customFormat="1" ht="11.25">
      <c r="B761" s="199"/>
      <c r="C761" s="200"/>
      <c r="D761" s="201" t="s">
        <v>192</v>
      </c>
      <c r="E761" s="202" t="s">
        <v>19</v>
      </c>
      <c r="F761" s="203" t="s">
        <v>1970</v>
      </c>
      <c r="G761" s="200"/>
      <c r="H761" s="204">
        <v>-6.8</v>
      </c>
      <c r="I761" s="205"/>
      <c r="J761" s="200"/>
      <c r="K761" s="200"/>
      <c r="L761" s="206"/>
      <c r="M761" s="207"/>
      <c r="N761" s="208"/>
      <c r="O761" s="208"/>
      <c r="P761" s="208"/>
      <c r="Q761" s="208"/>
      <c r="R761" s="208"/>
      <c r="S761" s="208"/>
      <c r="T761" s="209"/>
      <c r="AT761" s="210" t="s">
        <v>192</v>
      </c>
      <c r="AU761" s="210" t="s">
        <v>81</v>
      </c>
      <c r="AV761" s="13" t="s">
        <v>81</v>
      </c>
      <c r="AW761" s="13" t="s">
        <v>33</v>
      </c>
      <c r="AX761" s="13" t="s">
        <v>72</v>
      </c>
      <c r="AY761" s="210" t="s">
        <v>180</v>
      </c>
    </row>
    <row r="762" spans="2:51" s="15" customFormat="1" ht="11.25">
      <c r="B762" s="222"/>
      <c r="C762" s="223"/>
      <c r="D762" s="201" t="s">
        <v>192</v>
      </c>
      <c r="E762" s="224" t="s">
        <v>19</v>
      </c>
      <c r="F762" s="225" t="s">
        <v>2000</v>
      </c>
      <c r="G762" s="223"/>
      <c r="H762" s="224" t="s">
        <v>19</v>
      </c>
      <c r="I762" s="226"/>
      <c r="J762" s="223"/>
      <c r="K762" s="223"/>
      <c r="L762" s="227"/>
      <c r="M762" s="228"/>
      <c r="N762" s="229"/>
      <c r="O762" s="229"/>
      <c r="P762" s="229"/>
      <c r="Q762" s="229"/>
      <c r="R762" s="229"/>
      <c r="S762" s="229"/>
      <c r="T762" s="230"/>
      <c r="AT762" s="231" t="s">
        <v>192</v>
      </c>
      <c r="AU762" s="231" t="s">
        <v>81</v>
      </c>
      <c r="AV762" s="15" t="s">
        <v>79</v>
      </c>
      <c r="AW762" s="15" t="s">
        <v>33</v>
      </c>
      <c r="AX762" s="15" t="s">
        <v>72</v>
      </c>
      <c r="AY762" s="231" t="s">
        <v>180</v>
      </c>
    </row>
    <row r="763" spans="2:51" s="13" customFormat="1" ht="11.25">
      <c r="B763" s="199"/>
      <c r="C763" s="200"/>
      <c r="D763" s="201" t="s">
        <v>192</v>
      </c>
      <c r="E763" s="202" t="s">
        <v>19</v>
      </c>
      <c r="F763" s="203" t="s">
        <v>1972</v>
      </c>
      <c r="G763" s="200"/>
      <c r="H763" s="204">
        <v>108.928</v>
      </c>
      <c r="I763" s="205"/>
      <c r="J763" s="200"/>
      <c r="K763" s="200"/>
      <c r="L763" s="206"/>
      <c r="M763" s="207"/>
      <c r="N763" s="208"/>
      <c r="O763" s="208"/>
      <c r="P763" s="208"/>
      <c r="Q763" s="208"/>
      <c r="R763" s="208"/>
      <c r="S763" s="208"/>
      <c r="T763" s="209"/>
      <c r="AT763" s="210" t="s">
        <v>192</v>
      </c>
      <c r="AU763" s="210" t="s">
        <v>81</v>
      </c>
      <c r="AV763" s="13" t="s">
        <v>81</v>
      </c>
      <c r="AW763" s="13" t="s">
        <v>33</v>
      </c>
      <c r="AX763" s="13" t="s">
        <v>72</v>
      </c>
      <c r="AY763" s="210" t="s">
        <v>180</v>
      </c>
    </row>
    <row r="764" spans="2:51" s="13" customFormat="1" ht="11.25">
      <c r="B764" s="199"/>
      <c r="C764" s="200"/>
      <c r="D764" s="201" t="s">
        <v>192</v>
      </c>
      <c r="E764" s="202" t="s">
        <v>19</v>
      </c>
      <c r="F764" s="203" t="s">
        <v>1955</v>
      </c>
      <c r="G764" s="200"/>
      <c r="H764" s="204">
        <v>5.504</v>
      </c>
      <c r="I764" s="205"/>
      <c r="J764" s="200"/>
      <c r="K764" s="200"/>
      <c r="L764" s="206"/>
      <c r="M764" s="207"/>
      <c r="N764" s="208"/>
      <c r="O764" s="208"/>
      <c r="P764" s="208"/>
      <c r="Q764" s="208"/>
      <c r="R764" s="208"/>
      <c r="S764" s="208"/>
      <c r="T764" s="209"/>
      <c r="AT764" s="210" t="s">
        <v>192</v>
      </c>
      <c r="AU764" s="210" t="s">
        <v>81</v>
      </c>
      <c r="AV764" s="13" t="s">
        <v>81</v>
      </c>
      <c r="AW764" s="13" t="s">
        <v>33</v>
      </c>
      <c r="AX764" s="13" t="s">
        <v>72</v>
      </c>
      <c r="AY764" s="210" t="s">
        <v>180</v>
      </c>
    </row>
    <row r="765" spans="2:51" s="13" customFormat="1" ht="11.25">
      <c r="B765" s="199"/>
      <c r="C765" s="200"/>
      <c r="D765" s="201" t="s">
        <v>192</v>
      </c>
      <c r="E765" s="202" t="s">
        <v>19</v>
      </c>
      <c r="F765" s="203" t="s">
        <v>1948</v>
      </c>
      <c r="G765" s="200"/>
      <c r="H765" s="204">
        <v>-1.4</v>
      </c>
      <c r="I765" s="205"/>
      <c r="J765" s="200"/>
      <c r="K765" s="200"/>
      <c r="L765" s="206"/>
      <c r="M765" s="207"/>
      <c r="N765" s="208"/>
      <c r="O765" s="208"/>
      <c r="P765" s="208"/>
      <c r="Q765" s="208"/>
      <c r="R765" s="208"/>
      <c r="S765" s="208"/>
      <c r="T765" s="209"/>
      <c r="AT765" s="210" t="s">
        <v>192</v>
      </c>
      <c r="AU765" s="210" t="s">
        <v>81</v>
      </c>
      <c r="AV765" s="13" t="s">
        <v>81</v>
      </c>
      <c r="AW765" s="13" t="s">
        <v>33</v>
      </c>
      <c r="AX765" s="13" t="s">
        <v>72</v>
      </c>
      <c r="AY765" s="210" t="s">
        <v>180</v>
      </c>
    </row>
    <row r="766" spans="2:51" s="13" customFormat="1" ht="11.25">
      <c r="B766" s="199"/>
      <c r="C766" s="200"/>
      <c r="D766" s="201" t="s">
        <v>192</v>
      </c>
      <c r="E766" s="202" t="s">
        <v>19</v>
      </c>
      <c r="F766" s="203" t="s">
        <v>1970</v>
      </c>
      <c r="G766" s="200"/>
      <c r="H766" s="204">
        <v>-6.8</v>
      </c>
      <c r="I766" s="205"/>
      <c r="J766" s="200"/>
      <c r="K766" s="200"/>
      <c r="L766" s="206"/>
      <c r="M766" s="207"/>
      <c r="N766" s="208"/>
      <c r="O766" s="208"/>
      <c r="P766" s="208"/>
      <c r="Q766" s="208"/>
      <c r="R766" s="208"/>
      <c r="S766" s="208"/>
      <c r="T766" s="209"/>
      <c r="AT766" s="210" t="s">
        <v>192</v>
      </c>
      <c r="AU766" s="210" t="s">
        <v>81</v>
      </c>
      <c r="AV766" s="13" t="s">
        <v>81</v>
      </c>
      <c r="AW766" s="13" t="s">
        <v>33</v>
      </c>
      <c r="AX766" s="13" t="s">
        <v>72</v>
      </c>
      <c r="AY766" s="210" t="s">
        <v>180</v>
      </c>
    </row>
    <row r="767" spans="2:51" s="15" customFormat="1" ht="11.25">
      <c r="B767" s="222"/>
      <c r="C767" s="223"/>
      <c r="D767" s="201" t="s">
        <v>192</v>
      </c>
      <c r="E767" s="224" t="s">
        <v>19</v>
      </c>
      <c r="F767" s="225" t="s">
        <v>2001</v>
      </c>
      <c r="G767" s="223"/>
      <c r="H767" s="224" t="s">
        <v>19</v>
      </c>
      <c r="I767" s="226"/>
      <c r="J767" s="223"/>
      <c r="K767" s="223"/>
      <c r="L767" s="227"/>
      <c r="M767" s="228"/>
      <c r="N767" s="229"/>
      <c r="O767" s="229"/>
      <c r="P767" s="229"/>
      <c r="Q767" s="229"/>
      <c r="R767" s="229"/>
      <c r="S767" s="229"/>
      <c r="T767" s="230"/>
      <c r="AT767" s="231" t="s">
        <v>192</v>
      </c>
      <c r="AU767" s="231" t="s">
        <v>81</v>
      </c>
      <c r="AV767" s="15" t="s">
        <v>79</v>
      </c>
      <c r="AW767" s="15" t="s">
        <v>33</v>
      </c>
      <c r="AX767" s="15" t="s">
        <v>72</v>
      </c>
      <c r="AY767" s="231" t="s">
        <v>180</v>
      </c>
    </row>
    <row r="768" spans="2:51" s="13" customFormat="1" ht="11.25">
      <c r="B768" s="199"/>
      <c r="C768" s="200"/>
      <c r="D768" s="201" t="s">
        <v>192</v>
      </c>
      <c r="E768" s="202" t="s">
        <v>19</v>
      </c>
      <c r="F768" s="203" t="s">
        <v>2002</v>
      </c>
      <c r="G768" s="200"/>
      <c r="H768" s="204">
        <v>109.472</v>
      </c>
      <c r="I768" s="205"/>
      <c r="J768" s="200"/>
      <c r="K768" s="200"/>
      <c r="L768" s="206"/>
      <c r="M768" s="207"/>
      <c r="N768" s="208"/>
      <c r="O768" s="208"/>
      <c r="P768" s="208"/>
      <c r="Q768" s="208"/>
      <c r="R768" s="208"/>
      <c r="S768" s="208"/>
      <c r="T768" s="209"/>
      <c r="AT768" s="210" t="s">
        <v>192</v>
      </c>
      <c r="AU768" s="210" t="s">
        <v>81</v>
      </c>
      <c r="AV768" s="13" t="s">
        <v>81</v>
      </c>
      <c r="AW768" s="13" t="s">
        <v>33</v>
      </c>
      <c r="AX768" s="13" t="s">
        <v>72</v>
      </c>
      <c r="AY768" s="210" t="s">
        <v>180</v>
      </c>
    </row>
    <row r="769" spans="2:51" s="13" customFormat="1" ht="11.25">
      <c r="B769" s="199"/>
      <c r="C769" s="200"/>
      <c r="D769" s="201" t="s">
        <v>192</v>
      </c>
      <c r="E769" s="202" t="s">
        <v>19</v>
      </c>
      <c r="F769" s="203" t="s">
        <v>1955</v>
      </c>
      <c r="G769" s="200"/>
      <c r="H769" s="204">
        <v>5.504</v>
      </c>
      <c r="I769" s="205"/>
      <c r="J769" s="200"/>
      <c r="K769" s="200"/>
      <c r="L769" s="206"/>
      <c r="M769" s="207"/>
      <c r="N769" s="208"/>
      <c r="O769" s="208"/>
      <c r="P769" s="208"/>
      <c r="Q769" s="208"/>
      <c r="R769" s="208"/>
      <c r="S769" s="208"/>
      <c r="T769" s="209"/>
      <c r="AT769" s="210" t="s">
        <v>192</v>
      </c>
      <c r="AU769" s="210" t="s">
        <v>81</v>
      </c>
      <c r="AV769" s="13" t="s">
        <v>81</v>
      </c>
      <c r="AW769" s="13" t="s">
        <v>33</v>
      </c>
      <c r="AX769" s="13" t="s">
        <v>72</v>
      </c>
      <c r="AY769" s="210" t="s">
        <v>180</v>
      </c>
    </row>
    <row r="770" spans="2:51" s="13" customFormat="1" ht="11.25">
      <c r="B770" s="199"/>
      <c r="C770" s="200"/>
      <c r="D770" s="201" t="s">
        <v>192</v>
      </c>
      <c r="E770" s="202" t="s">
        <v>19</v>
      </c>
      <c r="F770" s="203" t="s">
        <v>1970</v>
      </c>
      <c r="G770" s="200"/>
      <c r="H770" s="204">
        <v>-6.8</v>
      </c>
      <c r="I770" s="205"/>
      <c r="J770" s="200"/>
      <c r="K770" s="200"/>
      <c r="L770" s="206"/>
      <c r="M770" s="207"/>
      <c r="N770" s="208"/>
      <c r="O770" s="208"/>
      <c r="P770" s="208"/>
      <c r="Q770" s="208"/>
      <c r="R770" s="208"/>
      <c r="S770" s="208"/>
      <c r="T770" s="209"/>
      <c r="AT770" s="210" t="s">
        <v>192</v>
      </c>
      <c r="AU770" s="210" t="s">
        <v>81</v>
      </c>
      <c r="AV770" s="13" t="s">
        <v>81</v>
      </c>
      <c r="AW770" s="13" t="s">
        <v>33</v>
      </c>
      <c r="AX770" s="13" t="s">
        <v>72</v>
      </c>
      <c r="AY770" s="210" t="s">
        <v>180</v>
      </c>
    </row>
    <row r="771" spans="2:51" s="15" customFormat="1" ht="11.25">
      <c r="B771" s="222"/>
      <c r="C771" s="223"/>
      <c r="D771" s="201" t="s">
        <v>192</v>
      </c>
      <c r="E771" s="224" t="s">
        <v>19</v>
      </c>
      <c r="F771" s="225" t="s">
        <v>2003</v>
      </c>
      <c r="G771" s="223"/>
      <c r="H771" s="224" t="s">
        <v>19</v>
      </c>
      <c r="I771" s="226"/>
      <c r="J771" s="223"/>
      <c r="K771" s="223"/>
      <c r="L771" s="227"/>
      <c r="M771" s="228"/>
      <c r="N771" s="229"/>
      <c r="O771" s="229"/>
      <c r="P771" s="229"/>
      <c r="Q771" s="229"/>
      <c r="R771" s="229"/>
      <c r="S771" s="229"/>
      <c r="T771" s="230"/>
      <c r="AT771" s="231" t="s">
        <v>192</v>
      </c>
      <c r="AU771" s="231" t="s">
        <v>81</v>
      </c>
      <c r="AV771" s="15" t="s">
        <v>79</v>
      </c>
      <c r="AW771" s="15" t="s">
        <v>33</v>
      </c>
      <c r="AX771" s="15" t="s">
        <v>72</v>
      </c>
      <c r="AY771" s="231" t="s">
        <v>180</v>
      </c>
    </row>
    <row r="772" spans="2:51" s="13" customFormat="1" ht="11.25">
      <c r="B772" s="199"/>
      <c r="C772" s="200"/>
      <c r="D772" s="201" t="s">
        <v>192</v>
      </c>
      <c r="E772" s="202" t="s">
        <v>19</v>
      </c>
      <c r="F772" s="203" t="s">
        <v>2004</v>
      </c>
      <c r="G772" s="200"/>
      <c r="H772" s="204">
        <v>118.08</v>
      </c>
      <c r="I772" s="205"/>
      <c r="J772" s="200"/>
      <c r="K772" s="200"/>
      <c r="L772" s="206"/>
      <c r="M772" s="207"/>
      <c r="N772" s="208"/>
      <c r="O772" s="208"/>
      <c r="P772" s="208"/>
      <c r="Q772" s="208"/>
      <c r="R772" s="208"/>
      <c r="S772" s="208"/>
      <c r="T772" s="209"/>
      <c r="AT772" s="210" t="s">
        <v>192</v>
      </c>
      <c r="AU772" s="210" t="s">
        <v>81</v>
      </c>
      <c r="AV772" s="13" t="s">
        <v>81</v>
      </c>
      <c r="AW772" s="13" t="s">
        <v>33</v>
      </c>
      <c r="AX772" s="13" t="s">
        <v>72</v>
      </c>
      <c r="AY772" s="210" t="s">
        <v>180</v>
      </c>
    </row>
    <row r="773" spans="2:51" s="13" customFormat="1" ht="11.25">
      <c r="B773" s="199"/>
      <c r="C773" s="200"/>
      <c r="D773" s="201" t="s">
        <v>192</v>
      </c>
      <c r="E773" s="202" t="s">
        <v>19</v>
      </c>
      <c r="F773" s="203" t="s">
        <v>1955</v>
      </c>
      <c r="G773" s="200"/>
      <c r="H773" s="204">
        <v>5.504</v>
      </c>
      <c r="I773" s="205"/>
      <c r="J773" s="200"/>
      <c r="K773" s="200"/>
      <c r="L773" s="206"/>
      <c r="M773" s="207"/>
      <c r="N773" s="208"/>
      <c r="O773" s="208"/>
      <c r="P773" s="208"/>
      <c r="Q773" s="208"/>
      <c r="R773" s="208"/>
      <c r="S773" s="208"/>
      <c r="T773" s="209"/>
      <c r="AT773" s="210" t="s">
        <v>192</v>
      </c>
      <c r="AU773" s="210" t="s">
        <v>81</v>
      </c>
      <c r="AV773" s="13" t="s">
        <v>81</v>
      </c>
      <c r="AW773" s="13" t="s">
        <v>33</v>
      </c>
      <c r="AX773" s="13" t="s">
        <v>72</v>
      </c>
      <c r="AY773" s="210" t="s">
        <v>180</v>
      </c>
    </row>
    <row r="774" spans="2:51" s="13" customFormat="1" ht="11.25">
      <c r="B774" s="199"/>
      <c r="C774" s="200"/>
      <c r="D774" s="201" t="s">
        <v>192</v>
      </c>
      <c r="E774" s="202" t="s">
        <v>19</v>
      </c>
      <c r="F774" s="203" t="s">
        <v>1948</v>
      </c>
      <c r="G774" s="200"/>
      <c r="H774" s="204">
        <v>-1.4</v>
      </c>
      <c r="I774" s="205"/>
      <c r="J774" s="200"/>
      <c r="K774" s="200"/>
      <c r="L774" s="206"/>
      <c r="M774" s="207"/>
      <c r="N774" s="208"/>
      <c r="O774" s="208"/>
      <c r="P774" s="208"/>
      <c r="Q774" s="208"/>
      <c r="R774" s="208"/>
      <c r="S774" s="208"/>
      <c r="T774" s="209"/>
      <c r="AT774" s="210" t="s">
        <v>192</v>
      </c>
      <c r="AU774" s="210" t="s">
        <v>81</v>
      </c>
      <c r="AV774" s="13" t="s">
        <v>81</v>
      </c>
      <c r="AW774" s="13" t="s">
        <v>33</v>
      </c>
      <c r="AX774" s="13" t="s">
        <v>72</v>
      </c>
      <c r="AY774" s="210" t="s">
        <v>180</v>
      </c>
    </row>
    <row r="775" spans="2:51" s="13" customFormat="1" ht="11.25">
      <c r="B775" s="199"/>
      <c r="C775" s="200"/>
      <c r="D775" s="201" t="s">
        <v>192</v>
      </c>
      <c r="E775" s="202" t="s">
        <v>19</v>
      </c>
      <c r="F775" s="203" t="s">
        <v>1970</v>
      </c>
      <c r="G775" s="200"/>
      <c r="H775" s="204">
        <v>-6.8</v>
      </c>
      <c r="I775" s="205"/>
      <c r="J775" s="200"/>
      <c r="K775" s="200"/>
      <c r="L775" s="206"/>
      <c r="M775" s="207"/>
      <c r="N775" s="208"/>
      <c r="O775" s="208"/>
      <c r="P775" s="208"/>
      <c r="Q775" s="208"/>
      <c r="R775" s="208"/>
      <c r="S775" s="208"/>
      <c r="T775" s="209"/>
      <c r="AT775" s="210" t="s">
        <v>192</v>
      </c>
      <c r="AU775" s="210" t="s">
        <v>81</v>
      </c>
      <c r="AV775" s="13" t="s">
        <v>81</v>
      </c>
      <c r="AW775" s="13" t="s">
        <v>33</v>
      </c>
      <c r="AX775" s="13" t="s">
        <v>72</v>
      </c>
      <c r="AY775" s="210" t="s">
        <v>180</v>
      </c>
    </row>
    <row r="776" spans="2:51" s="15" customFormat="1" ht="11.25">
      <c r="B776" s="222"/>
      <c r="C776" s="223"/>
      <c r="D776" s="201" t="s">
        <v>192</v>
      </c>
      <c r="E776" s="224" t="s">
        <v>19</v>
      </c>
      <c r="F776" s="225" t="s">
        <v>2005</v>
      </c>
      <c r="G776" s="223"/>
      <c r="H776" s="224" t="s">
        <v>19</v>
      </c>
      <c r="I776" s="226"/>
      <c r="J776" s="223"/>
      <c r="K776" s="223"/>
      <c r="L776" s="227"/>
      <c r="M776" s="228"/>
      <c r="N776" s="229"/>
      <c r="O776" s="229"/>
      <c r="P776" s="229"/>
      <c r="Q776" s="229"/>
      <c r="R776" s="229"/>
      <c r="S776" s="229"/>
      <c r="T776" s="230"/>
      <c r="AT776" s="231" t="s">
        <v>192</v>
      </c>
      <c r="AU776" s="231" t="s">
        <v>81</v>
      </c>
      <c r="AV776" s="15" t="s">
        <v>79</v>
      </c>
      <c r="AW776" s="15" t="s">
        <v>33</v>
      </c>
      <c r="AX776" s="15" t="s">
        <v>72</v>
      </c>
      <c r="AY776" s="231" t="s">
        <v>180</v>
      </c>
    </row>
    <row r="777" spans="2:51" s="13" customFormat="1" ht="11.25">
      <c r="B777" s="199"/>
      <c r="C777" s="200"/>
      <c r="D777" s="201" t="s">
        <v>192</v>
      </c>
      <c r="E777" s="202" t="s">
        <v>19</v>
      </c>
      <c r="F777" s="203" t="s">
        <v>2006</v>
      </c>
      <c r="G777" s="200"/>
      <c r="H777" s="204">
        <v>50.964</v>
      </c>
      <c r="I777" s="205"/>
      <c r="J777" s="200"/>
      <c r="K777" s="200"/>
      <c r="L777" s="206"/>
      <c r="M777" s="207"/>
      <c r="N777" s="208"/>
      <c r="O777" s="208"/>
      <c r="P777" s="208"/>
      <c r="Q777" s="208"/>
      <c r="R777" s="208"/>
      <c r="S777" s="208"/>
      <c r="T777" s="209"/>
      <c r="AT777" s="210" t="s">
        <v>192</v>
      </c>
      <c r="AU777" s="210" t="s">
        <v>81</v>
      </c>
      <c r="AV777" s="13" t="s">
        <v>81</v>
      </c>
      <c r="AW777" s="13" t="s">
        <v>33</v>
      </c>
      <c r="AX777" s="13" t="s">
        <v>72</v>
      </c>
      <c r="AY777" s="210" t="s">
        <v>180</v>
      </c>
    </row>
    <row r="778" spans="2:51" s="13" customFormat="1" ht="11.25">
      <c r="B778" s="199"/>
      <c r="C778" s="200"/>
      <c r="D778" s="201" t="s">
        <v>192</v>
      </c>
      <c r="E778" s="202" t="s">
        <v>19</v>
      </c>
      <c r="F778" s="203" t="s">
        <v>1970</v>
      </c>
      <c r="G778" s="200"/>
      <c r="H778" s="204">
        <v>-6.8</v>
      </c>
      <c r="I778" s="205"/>
      <c r="J778" s="200"/>
      <c r="K778" s="200"/>
      <c r="L778" s="206"/>
      <c r="M778" s="207"/>
      <c r="N778" s="208"/>
      <c r="O778" s="208"/>
      <c r="P778" s="208"/>
      <c r="Q778" s="208"/>
      <c r="R778" s="208"/>
      <c r="S778" s="208"/>
      <c r="T778" s="209"/>
      <c r="AT778" s="210" t="s">
        <v>192</v>
      </c>
      <c r="AU778" s="210" t="s">
        <v>81</v>
      </c>
      <c r="AV778" s="13" t="s">
        <v>81</v>
      </c>
      <c r="AW778" s="13" t="s">
        <v>33</v>
      </c>
      <c r="AX778" s="13" t="s">
        <v>72</v>
      </c>
      <c r="AY778" s="210" t="s">
        <v>180</v>
      </c>
    </row>
    <row r="779" spans="2:51" s="13" customFormat="1" ht="11.25">
      <c r="B779" s="199"/>
      <c r="C779" s="200"/>
      <c r="D779" s="201" t="s">
        <v>192</v>
      </c>
      <c r="E779" s="202" t="s">
        <v>19</v>
      </c>
      <c r="F779" s="203" t="s">
        <v>2007</v>
      </c>
      <c r="G779" s="200"/>
      <c r="H779" s="204">
        <v>138.152</v>
      </c>
      <c r="I779" s="205"/>
      <c r="J779" s="200"/>
      <c r="K779" s="200"/>
      <c r="L779" s="206"/>
      <c r="M779" s="207"/>
      <c r="N779" s="208"/>
      <c r="O779" s="208"/>
      <c r="P779" s="208"/>
      <c r="Q779" s="208"/>
      <c r="R779" s="208"/>
      <c r="S779" s="208"/>
      <c r="T779" s="209"/>
      <c r="AT779" s="210" t="s">
        <v>192</v>
      </c>
      <c r="AU779" s="210" t="s">
        <v>81</v>
      </c>
      <c r="AV779" s="13" t="s">
        <v>81</v>
      </c>
      <c r="AW779" s="13" t="s">
        <v>33</v>
      </c>
      <c r="AX779" s="13" t="s">
        <v>72</v>
      </c>
      <c r="AY779" s="210" t="s">
        <v>180</v>
      </c>
    </row>
    <row r="780" spans="2:51" s="13" customFormat="1" ht="11.25">
      <c r="B780" s="199"/>
      <c r="C780" s="200"/>
      <c r="D780" s="201" t="s">
        <v>192</v>
      </c>
      <c r="E780" s="202" t="s">
        <v>19</v>
      </c>
      <c r="F780" s="203" t="s">
        <v>1979</v>
      </c>
      <c r="G780" s="200"/>
      <c r="H780" s="204">
        <v>4.816</v>
      </c>
      <c r="I780" s="205"/>
      <c r="J780" s="200"/>
      <c r="K780" s="200"/>
      <c r="L780" s="206"/>
      <c r="M780" s="207"/>
      <c r="N780" s="208"/>
      <c r="O780" s="208"/>
      <c r="P780" s="208"/>
      <c r="Q780" s="208"/>
      <c r="R780" s="208"/>
      <c r="S780" s="208"/>
      <c r="T780" s="209"/>
      <c r="AT780" s="210" t="s">
        <v>192</v>
      </c>
      <c r="AU780" s="210" t="s">
        <v>81</v>
      </c>
      <c r="AV780" s="13" t="s">
        <v>81</v>
      </c>
      <c r="AW780" s="13" t="s">
        <v>33</v>
      </c>
      <c r="AX780" s="13" t="s">
        <v>72</v>
      </c>
      <c r="AY780" s="210" t="s">
        <v>180</v>
      </c>
    </row>
    <row r="781" spans="2:51" s="13" customFormat="1" ht="11.25">
      <c r="B781" s="199"/>
      <c r="C781" s="200"/>
      <c r="D781" s="201" t="s">
        <v>192</v>
      </c>
      <c r="E781" s="202" t="s">
        <v>19</v>
      </c>
      <c r="F781" s="203" t="s">
        <v>1980</v>
      </c>
      <c r="G781" s="200"/>
      <c r="H781" s="204">
        <v>-1.32</v>
      </c>
      <c r="I781" s="205"/>
      <c r="J781" s="200"/>
      <c r="K781" s="200"/>
      <c r="L781" s="206"/>
      <c r="M781" s="207"/>
      <c r="N781" s="208"/>
      <c r="O781" s="208"/>
      <c r="P781" s="208"/>
      <c r="Q781" s="208"/>
      <c r="R781" s="208"/>
      <c r="S781" s="208"/>
      <c r="T781" s="209"/>
      <c r="AT781" s="210" t="s">
        <v>192</v>
      </c>
      <c r="AU781" s="210" t="s">
        <v>81</v>
      </c>
      <c r="AV781" s="13" t="s">
        <v>81</v>
      </c>
      <c r="AW781" s="13" t="s">
        <v>33</v>
      </c>
      <c r="AX781" s="13" t="s">
        <v>72</v>
      </c>
      <c r="AY781" s="210" t="s">
        <v>180</v>
      </c>
    </row>
    <row r="782" spans="2:51" s="13" customFormat="1" ht="11.25">
      <c r="B782" s="199"/>
      <c r="C782" s="200"/>
      <c r="D782" s="201" t="s">
        <v>192</v>
      </c>
      <c r="E782" s="202" t="s">
        <v>19</v>
      </c>
      <c r="F782" s="203" t="s">
        <v>2008</v>
      </c>
      <c r="G782" s="200"/>
      <c r="H782" s="204">
        <v>-4.8</v>
      </c>
      <c r="I782" s="205"/>
      <c r="J782" s="200"/>
      <c r="K782" s="200"/>
      <c r="L782" s="206"/>
      <c r="M782" s="207"/>
      <c r="N782" s="208"/>
      <c r="O782" s="208"/>
      <c r="P782" s="208"/>
      <c r="Q782" s="208"/>
      <c r="R782" s="208"/>
      <c r="S782" s="208"/>
      <c r="T782" s="209"/>
      <c r="AT782" s="210" t="s">
        <v>192</v>
      </c>
      <c r="AU782" s="210" t="s">
        <v>81</v>
      </c>
      <c r="AV782" s="13" t="s">
        <v>81</v>
      </c>
      <c r="AW782" s="13" t="s">
        <v>33</v>
      </c>
      <c r="AX782" s="13" t="s">
        <v>72</v>
      </c>
      <c r="AY782" s="210" t="s">
        <v>180</v>
      </c>
    </row>
    <row r="783" spans="2:51" s="13" customFormat="1" ht="11.25">
      <c r="B783" s="199"/>
      <c r="C783" s="200"/>
      <c r="D783" s="201" t="s">
        <v>192</v>
      </c>
      <c r="E783" s="202" t="s">
        <v>19</v>
      </c>
      <c r="F783" s="203" t="s">
        <v>2009</v>
      </c>
      <c r="G783" s="200"/>
      <c r="H783" s="204">
        <v>-0.9</v>
      </c>
      <c r="I783" s="205"/>
      <c r="J783" s="200"/>
      <c r="K783" s="200"/>
      <c r="L783" s="206"/>
      <c r="M783" s="207"/>
      <c r="N783" s="208"/>
      <c r="O783" s="208"/>
      <c r="P783" s="208"/>
      <c r="Q783" s="208"/>
      <c r="R783" s="208"/>
      <c r="S783" s="208"/>
      <c r="T783" s="209"/>
      <c r="AT783" s="210" t="s">
        <v>192</v>
      </c>
      <c r="AU783" s="210" t="s">
        <v>81</v>
      </c>
      <c r="AV783" s="13" t="s">
        <v>81</v>
      </c>
      <c r="AW783" s="13" t="s">
        <v>33</v>
      </c>
      <c r="AX783" s="13" t="s">
        <v>72</v>
      </c>
      <c r="AY783" s="210" t="s">
        <v>180</v>
      </c>
    </row>
    <row r="784" spans="2:51" s="15" customFormat="1" ht="11.25">
      <c r="B784" s="222"/>
      <c r="C784" s="223"/>
      <c r="D784" s="201" t="s">
        <v>192</v>
      </c>
      <c r="E784" s="224" t="s">
        <v>19</v>
      </c>
      <c r="F784" s="225" t="s">
        <v>2010</v>
      </c>
      <c r="G784" s="223"/>
      <c r="H784" s="224" t="s">
        <v>19</v>
      </c>
      <c r="I784" s="226"/>
      <c r="J784" s="223"/>
      <c r="K784" s="223"/>
      <c r="L784" s="227"/>
      <c r="M784" s="228"/>
      <c r="N784" s="229"/>
      <c r="O784" s="229"/>
      <c r="P784" s="229"/>
      <c r="Q784" s="229"/>
      <c r="R784" s="229"/>
      <c r="S784" s="229"/>
      <c r="T784" s="230"/>
      <c r="AT784" s="231" t="s">
        <v>192</v>
      </c>
      <c r="AU784" s="231" t="s">
        <v>81</v>
      </c>
      <c r="AV784" s="15" t="s">
        <v>79</v>
      </c>
      <c r="AW784" s="15" t="s">
        <v>33</v>
      </c>
      <c r="AX784" s="15" t="s">
        <v>72</v>
      </c>
      <c r="AY784" s="231" t="s">
        <v>180</v>
      </c>
    </row>
    <row r="785" spans="2:51" s="13" customFormat="1" ht="11.25">
      <c r="B785" s="199"/>
      <c r="C785" s="200"/>
      <c r="D785" s="201" t="s">
        <v>192</v>
      </c>
      <c r="E785" s="202" t="s">
        <v>19</v>
      </c>
      <c r="F785" s="203" t="s">
        <v>2011</v>
      </c>
      <c r="G785" s="200"/>
      <c r="H785" s="204">
        <v>115.537</v>
      </c>
      <c r="I785" s="205"/>
      <c r="J785" s="200"/>
      <c r="K785" s="200"/>
      <c r="L785" s="206"/>
      <c r="M785" s="207"/>
      <c r="N785" s="208"/>
      <c r="O785" s="208"/>
      <c r="P785" s="208"/>
      <c r="Q785" s="208"/>
      <c r="R785" s="208"/>
      <c r="S785" s="208"/>
      <c r="T785" s="209"/>
      <c r="AT785" s="210" t="s">
        <v>192</v>
      </c>
      <c r="AU785" s="210" t="s">
        <v>81</v>
      </c>
      <c r="AV785" s="13" t="s">
        <v>81</v>
      </c>
      <c r="AW785" s="13" t="s">
        <v>33</v>
      </c>
      <c r="AX785" s="13" t="s">
        <v>72</v>
      </c>
      <c r="AY785" s="210" t="s">
        <v>180</v>
      </c>
    </row>
    <row r="786" spans="2:51" s="13" customFormat="1" ht="11.25">
      <c r="B786" s="199"/>
      <c r="C786" s="200"/>
      <c r="D786" s="201" t="s">
        <v>192</v>
      </c>
      <c r="E786" s="202" t="s">
        <v>19</v>
      </c>
      <c r="F786" s="203" t="s">
        <v>2012</v>
      </c>
      <c r="G786" s="200"/>
      <c r="H786" s="204">
        <v>15.996</v>
      </c>
      <c r="I786" s="205"/>
      <c r="J786" s="200"/>
      <c r="K786" s="200"/>
      <c r="L786" s="206"/>
      <c r="M786" s="207"/>
      <c r="N786" s="208"/>
      <c r="O786" s="208"/>
      <c r="P786" s="208"/>
      <c r="Q786" s="208"/>
      <c r="R786" s="208"/>
      <c r="S786" s="208"/>
      <c r="T786" s="209"/>
      <c r="AT786" s="210" t="s">
        <v>192</v>
      </c>
      <c r="AU786" s="210" t="s">
        <v>81</v>
      </c>
      <c r="AV786" s="13" t="s">
        <v>81</v>
      </c>
      <c r="AW786" s="13" t="s">
        <v>33</v>
      </c>
      <c r="AX786" s="13" t="s">
        <v>72</v>
      </c>
      <c r="AY786" s="210" t="s">
        <v>180</v>
      </c>
    </row>
    <row r="787" spans="2:51" s="13" customFormat="1" ht="11.25">
      <c r="B787" s="199"/>
      <c r="C787" s="200"/>
      <c r="D787" s="201" t="s">
        <v>192</v>
      </c>
      <c r="E787" s="202" t="s">
        <v>19</v>
      </c>
      <c r="F787" s="203" t="s">
        <v>1970</v>
      </c>
      <c r="G787" s="200"/>
      <c r="H787" s="204">
        <v>-6.8</v>
      </c>
      <c r="I787" s="205"/>
      <c r="J787" s="200"/>
      <c r="K787" s="200"/>
      <c r="L787" s="206"/>
      <c r="M787" s="207"/>
      <c r="N787" s="208"/>
      <c r="O787" s="208"/>
      <c r="P787" s="208"/>
      <c r="Q787" s="208"/>
      <c r="R787" s="208"/>
      <c r="S787" s="208"/>
      <c r="T787" s="209"/>
      <c r="AT787" s="210" t="s">
        <v>192</v>
      </c>
      <c r="AU787" s="210" t="s">
        <v>81</v>
      </c>
      <c r="AV787" s="13" t="s">
        <v>81</v>
      </c>
      <c r="AW787" s="13" t="s">
        <v>33</v>
      </c>
      <c r="AX787" s="13" t="s">
        <v>72</v>
      </c>
      <c r="AY787" s="210" t="s">
        <v>180</v>
      </c>
    </row>
    <row r="788" spans="2:51" s="13" customFormat="1" ht="11.25">
      <c r="B788" s="199"/>
      <c r="C788" s="200"/>
      <c r="D788" s="201" t="s">
        <v>192</v>
      </c>
      <c r="E788" s="202" t="s">
        <v>19</v>
      </c>
      <c r="F788" s="203" t="s">
        <v>1948</v>
      </c>
      <c r="G788" s="200"/>
      <c r="H788" s="204">
        <v>-1.4</v>
      </c>
      <c r="I788" s="205"/>
      <c r="J788" s="200"/>
      <c r="K788" s="200"/>
      <c r="L788" s="206"/>
      <c r="M788" s="207"/>
      <c r="N788" s="208"/>
      <c r="O788" s="208"/>
      <c r="P788" s="208"/>
      <c r="Q788" s="208"/>
      <c r="R788" s="208"/>
      <c r="S788" s="208"/>
      <c r="T788" s="209"/>
      <c r="AT788" s="210" t="s">
        <v>192</v>
      </c>
      <c r="AU788" s="210" t="s">
        <v>81</v>
      </c>
      <c r="AV788" s="13" t="s">
        <v>81</v>
      </c>
      <c r="AW788" s="13" t="s">
        <v>33</v>
      </c>
      <c r="AX788" s="13" t="s">
        <v>72</v>
      </c>
      <c r="AY788" s="210" t="s">
        <v>180</v>
      </c>
    </row>
    <row r="789" spans="2:51" s="13" customFormat="1" ht="11.25">
      <c r="B789" s="199"/>
      <c r="C789" s="200"/>
      <c r="D789" s="201" t="s">
        <v>192</v>
      </c>
      <c r="E789" s="202" t="s">
        <v>19</v>
      </c>
      <c r="F789" s="203" t="s">
        <v>1948</v>
      </c>
      <c r="G789" s="200"/>
      <c r="H789" s="204">
        <v>-1.4</v>
      </c>
      <c r="I789" s="205"/>
      <c r="J789" s="200"/>
      <c r="K789" s="200"/>
      <c r="L789" s="206"/>
      <c r="M789" s="207"/>
      <c r="N789" s="208"/>
      <c r="O789" s="208"/>
      <c r="P789" s="208"/>
      <c r="Q789" s="208"/>
      <c r="R789" s="208"/>
      <c r="S789" s="208"/>
      <c r="T789" s="209"/>
      <c r="AT789" s="210" t="s">
        <v>192</v>
      </c>
      <c r="AU789" s="210" t="s">
        <v>81</v>
      </c>
      <c r="AV789" s="13" t="s">
        <v>81</v>
      </c>
      <c r="AW789" s="13" t="s">
        <v>33</v>
      </c>
      <c r="AX789" s="13" t="s">
        <v>72</v>
      </c>
      <c r="AY789" s="210" t="s">
        <v>180</v>
      </c>
    </row>
    <row r="790" spans="2:51" s="13" customFormat="1" ht="11.25">
      <c r="B790" s="199"/>
      <c r="C790" s="200"/>
      <c r="D790" s="201" t="s">
        <v>192</v>
      </c>
      <c r="E790" s="202" t="s">
        <v>19</v>
      </c>
      <c r="F790" s="203" t="s">
        <v>2013</v>
      </c>
      <c r="G790" s="200"/>
      <c r="H790" s="204">
        <v>-1.425</v>
      </c>
      <c r="I790" s="205"/>
      <c r="J790" s="200"/>
      <c r="K790" s="200"/>
      <c r="L790" s="206"/>
      <c r="M790" s="207"/>
      <c r="N790" s="208"/>
      <c r="O790" s="208"/>
      <c r="P790" s="208"/>
      <c r="Q790" s="208"/>
      <c r="R790" s="208"/>
      <c r="S790" s="208"/>
      <c r="T790" s="209"/>
      <c r="AT790" s="210" t="s">
        <v>192</v>
      </c>
      <c r="AU790" s="210" t="s">
        <v>81</v>
      </c>
      <c r="AV790" s="13" t="s">
        <v>81</v>
      </c>
      <c r="AW790" s="13" t="s">
        <v>33</v>
      </c>
      <c r="AX790" s="13" t="s">
        <v>72</v>
      </c>
      <c r="AY790" s="210" t="s">
        <v>180</v>
      </c>
    </row>
    <row r="791" spans="2:51" s="16" customFormat="1" ht="11.25">
      <c r="B791" s="242"/>
      <c r="C791" s="243"/>
      <c r="D791" s="201" t="s">
        <v>192</v>
      </c>
      <c r="E791" s="244" t="s">
        <v>19</v>
      </c>
      <c r="F791" s="245" t="s">
        <v>966</v>
      </c>
      <c r="G791" s="243"/>
      <c r="H791" s="246">
        <v>2145.758</v>
      </c>
      <c r="I791" s="247"/>
      <c r="J791" s="243"/>
      <c r="K791" s="243"/>
      <c r="L791" s="248"/>
      <c r="M791" s="249"/>
      <c r="N791" s="250"/>
      <c r="O791" s="250"/>
      <c r="P791" s="250"/>
      <c r="Q791" s="250"/>
      <c r="R791" s="250"/>
      <c r="S791" s="250"/>
      <c r="T791" s="251"/>
      <c r="AT791" s="252" t="s">
        <v>192</v>
      </c>
      <c r="AU791" s="252" t="s">
        <v>81</v>
      </c>
      <c r="AV791" s="16" t="s">
        <v>92</v>
      </c>
      <c r="AW791" s="16" t="s">
        <v>33</v>
      </c>
      <c r="AX791" s="16" t="s">
        <v>72</v>
      </c>
      <c r="AY791" s="252" t="s">
        <v>180</v>
      </c>
    </row>
    <row r="792" spans="2:51" s="15" customFormat="1" ht="11.25">
      <c r="B792" s="222"/>
      <c r="C792" s="223"/>
      <c r="D792" s="201" t="s">
        <v>192</v>
      </c>
      <c r="E792" s="224" t="s">
        <v>19</v>
      </c>
      <c r="F792" s="225" t="s">
        <v>2049</v>
      </c>
      <c r="G792" s="223"/>
      <c r="H792" s="224" t="s">
        <v>19</v>
      </c>
      <c r="I792" s="226"/>
      <c r="J792" s="223"/>
      <c r="K792" s="223"/>
      <c r="L792" s="227"/>
      <c r="M792" s="228"/>
      <c r="N792" s="229"/>
      <c r="O792" s="229"/>
      <c r="P792" s="229"/>
      <c r="Q792" s="229"/>
      <c r="R792" s="229"/>
      <c r="S792" s="229"/>
      <c r="T792" s="230"/>
      <c r="AT792" s="231" t="s">
        <v>192</v>
      </c>
      <c r="AU792" s="231" t="s">
        <v>81</v>
      </c>
      <c r="AV792" s="15" t="s">
        <v>79</v>
      </c>
      <c r="AW792" s="15" t="s">
        <v>33</v>
      </c>
      <c r="AX792" s="15" t="s">
        <v>72</v>
      </c>
      <c r="AY792" s="231" t="s">
        <v>180</v>
      </c>
    </row>
    <row r="793" spans="2:51" s="15" customFormat="1" ht="11.25">
      <c r="B793" s="222"/>
      <c r="C793" s="223"/>
      <c r="D793" s="201" t="s">
        <v>192</v>
      </c>
      <c r="E793" s="224" t="s">
        <v>19</v>
      </c>
      <c r="F793" s="225" t="s">
        <v>1720</v>
      </c>
      <c r="G793" s="223"/>
      <c r="H793" s="224" t="s">
        <v>19</v>
      </c>
      <c r="I793" s="226"/>
      <c r="J793" s="223"/>
      <c r="K793" s="223"/>
      <c r="L793" s="227"/>
      <c r="M793" s="228"/>
      <c r="N793" s="229"/>
      <c r="O793" s="229"/>
      <c r="P793" s="229"/>
      <c r="Q793" s="229"/>
      <c r="R793" s="229"/>
      <c r="S793" s="229"/>
      <c r="T793" s="230"/>
      <c r="AT793" s="231" t="s">
        <v>192</v>
      </c>
      <c r="AU793" s="231" t="s">
        <v>81</v>
      </c>
      <c r="AV793" s="15" t="s">
        <v>79</v>
      </c>
      <c r="AW793" s="15" t="s">
        <v>33</v>
      </c>
      <c r="AX793" s="15" t="s">
        <v>72</v>
      </c>
      <c r="AY793" s="231" t="s">
        <v>180</v>
      </c>
    </row>
    <row r="794" spans="2:51" s="15" customFormat="1" ht="11.25">
      <c r="B794" s="222"/>
      <c r="C794" s="223"/>
      <c r="D794" s="201" t="s">
        <v>192</v>
      </c>
      <c r="E794" s="224" t="s">
        <v>19</v>
      </c>
      <c r="F794" s="225" t="s">
        <v>2038</v>
      </c>
      <c r="G794" s="223"/>
      <c r="H794" s="224" t="s">
        <v>19</v>
      </c>
      <c r="I794" s="226"/>
      <c r="J794" s="223"/>
      <c r="K794" s="223"/>
      <c r="L794" s="227"/>
      <c r="M794" s="228"/>
      <c r="N794" s="229"/>
      <c r="O794" s="229"/>
      <c r="P794" s="229"/>
      <c r="Q794" s="229"/>
      <c r="R794" s="229"/>
      <c r="S794" s="229"/>
      <c r="T794" s="230"/>
      <c r="AT794" s="231" t="s">
        <v>192</v>
      </c>
      <c r="AU794" s="231" t="s">
        <v>81</v>
      </c>
      <c r="AV794" s="15" t="s">
        <v>79</v>
      </c>
      <c r="AW794" s="15" t="s">
        <v>33</v>
      </c>
      <c r="AX794" s="15" t="s">
        <v>72</v>
      </c>
      <c r="AY794" s="231" t="s">
        <v>180</v>
      </c>
    </row>
    <row r="795" spans="2:51" s="13" customFormat="1" ht="11.25">
      <c r="B795" s="199"/>
      <c r="C795" s="200"/>
      <c r="D795" s="201" t="s">
        <v>192</v>
      </c>
      <c r="E795" s="202" t="s">
        <v>19</v>
      </c>
      <c r="F795" s="203" t="s">
        <v>2039</v>
      </c>
      <c r="G795" s="200"/>
      <c r="H795" s="204">
        <v>12.795</v>
      </c>
      <c r="I795" s="205"/>
      <c r="J795" s="200"/>
      <c r="K795" s="200"/>
      <c r="L795" s="206"/>
      <c r="M795" s="207"/>
      <c r="N795" s="208"/>
      <c r="O795" s="208"/>
      <c r="P795" s="208"/>
      <c r="Q795" s="208"/>
      <c r="R795" s="208"/>
      <c r="S795" s="208"/>
      <c r="T795" s="209"/>
      <c r="AT795" s="210" t="s">
        <v>192</v>
      </c>
      <c r="AU795" s="210" t="s">
        <v>81</v>
      </c>
      <c r="AV795" s="13" t="s">
        <v>81</v>
      </c>
      <c r="AW795" s="13" t="s">
        <v>33</v>
      </c>
      <c r="AX795" s="13" t="s">
        <v>72</v>
      </c>
      <c r="AY795" s="210" t="s">
        <v>180</v>
      </c>
    </row>
    <row r="796" spans="2:51" s="13" customFormat="1" ht="11.25">
      <c r="B796" s="199"/>
      <c r="C796" s="200"/>
      <c r="D796" s="201" t="s">
        <v>192</v>
      </c>
      <c r="E796" s="202" t="s">
        <v>19</v>
      </c>
      <c r="F796" s="203" t="s">
        <v>2040</v>
      </c>
      <c r="G796" s="200"/>
      <c r="H796" s="204">
        <v>4.98</v>
      </c>
      <c r="I796" s="205"/>
      <c r="J796" s="200"/>
      <c r="K796" s="200"/>
      <c r="L796" s="206"/>
      <c r="M796" s="207"/>
      <c r="N796" s="208"/>
      <c r="O796" s="208"/>
      <c r="P796" s="208"/>
      <c r="Q796" s="208"/>
      <c r="R796" s="208"/>
      <c r="S796" s="208"/>
      <c r="T796" s="209"/>
      <c r="AT796" s="210" t="s">
        <v>192</v>
      </c>
      <c r="AU796" s="210" t="s">
        <v>81</v>
      </c>
      <c r="AV796" s="13" t="s">
        <v>81</v>
      </c>
      <c r="AW796" s="13" t="s">
        <v>33</v>
      </c>
      <c r="AX796" s="13" t="s">
        <v>72</v>
      </c>
      <c r="AY796" s="210" t="s">
        <v>180</v>
      </c>
    </row>
    <row r="797" spans="2:51" s="13" customFormat="1" ht="11.25">
      <c r="B797" s="199"/>
      <c r="C797" s="200"/>
      <c r="D797" s="201" t="s">
        <v>192</v>
      </c>
      <c r="E797" s="202" t="s">
        <v>19</v>
      </c>
      <c r="F797" s="203" t="s">
        <v>2041</v>
      </c>
      <c r="G797" s="200"/>
      <c r="H797" s="204">
        <v>15.84</v>
      </c>
      <c r="I797" s="205"/>
      <c r="J797" s="200"/>
      <c r="K797" s="200"/>
      <c r="L797" s="206"/>
      <c r="M797" s="207"/>
      <c r="N797" s="208"/>
      <c r="O797" s="208"/>
      <c r="P797" s="208"/>
      <c r="Q797" s="208"/>
      <c r="R797" s="208"/>
      <c r="S797" s="208"/>
      <c r="T797" s="209"/>
      <c r="AT797" s="210" t="s">
        <v>192</v>
      </c>
      <c r="AU797" s="210" t="s">
        <v>81</v>
      </c>
      <c r="AV797" s="13" t="s">
        <v>81</v>
      </c>
      <c r="AW797" s="13" t="s">
        <v>33</v>
      </c>
      <c r="AX797" s="13" t="s">
        <v>72</v>
      </c>
      <c r="AY797" s="210" t="s">
        <v>180</v>
      </c>
    </row>
    <row r="798" spans="2:51" s="13" customFormat="1" ht="11.25">
      <c r="B798" s="199"/>
      <c r="C798" s="200"/>
      <c r="D798" s="201" t="s">
        <v>192</v>
      </c>
      <c r="E798" s="202" t="s">
        <v>19</v>
      </c>
      <c r="F798" s="203" t="s">
        <v>2042</v>
      </c>
      <c r="G798" s="200"/>
      <c r="H798" s="204">
        <v>3.87</v>
      </c>
      <c r="I798" s="205"/>
      <c r="J798" s="200"/>
      <c r="K798" s="200"/>
      <c r="L798" s="206"/>
      <c r="M798" s="207"/>
      <c r="N798" s="208"/>
      <c r="O798" s="208"/>
      <c r="P798" s="208"/>
      <c r="Q798" s="208"/>
      <c r="R798" s="208"/>
      <c r="S798" s="208"/>
      <c r="T798" s="209"/>
      <c r="AT798" s="210" t="s">
        <v>192</v>
      </c>
      <c r="AU798" s="210" t="s">
        <v>81</v>
      </c>
      <c r="AV798" s="13" t="s">
        <v>81</v>
      </c>
      <c r="AW798" s="13" t="s">
        <v>33</v>
      </c>
      <c r="AX798" s="13" t="s">
        <v>72</v>
      </c>
      <c r="AY798" s="210" t="s">
        <v>180</v>
      </c>
    </row>
    <row r="799" spans="2:51" s="15" customFormat="1" ht="11.25">
      <c r="B799" s="222"/>
      <c r="C799" s="223"/>
      <c r="D799" s="201" t="s">
        <v>192</v>
      </c>
      <c r="E799" s="224" t="s">
        <v>19</v>
      </c>
      <c r="F799" s="225" t="s">
        <v>1726</v>
      </c>
      <c r="G799" s="223"/>
      <c r="H799" s="224" t="s">
        <v>19</v>
      </c>
      <c r="I799" s="226"/>
      <c r="J799" s="223"/>
      <c r="K799" s="223"/>
      <c r="L799" s="227"/>
      <c r="M799" s="228"/>
      <c r="N799" s="229"/>
      <c r="O799" s="229"/>
      <c r="P799" s="229"/>
      <c r="Q799" s="229"/>
      <c r="R799" s="229"/>
      <c r="S799" s="229"/>
      <c r="T799" s="230"/>
      <c r="AT799" s="231" t="s">
        <v>192</v>
      </c>
      <c r="AU799" s="231" t="s">
        <v>81</v>
      </c>
      <c r="AV799" s="15" t="s">
        <v>79</v>
      </c>
      <c r="AW799" s="15" t="s">
        <v>33</v>
      </c>
      <c r="AX799" s="15" t="s">
        <v>72</v>
      </c>
      <c r="AY799" s="231" t="s">
        <v>180</v>
      </c>
    </row>
    <row r="800" spans="2:51" s="15" customFormat="1" ht="11.25">
      <c r="B800" s="222"/>
      <c r="C800" s="223"/>
      <c r="D800" s="201" t="s">
        <v>192</v>
      </c>
      <c r="E800" s="224" t="s">
        <v>19</v>
      </c>
      <c r="F800" s="225" t="s">
        <v>2043</v>
      </c>
      <c r="G800" s="223"/>
      <c r="H800" s="224" t="s">
        <v>19</v>
      </c>
      <c r="I800" s="226"/>
      <c r="J800" s="223"/>
      <c r="K800" s="223"/>
      <c r="L800" s="227"/>
      <c r="M800" s="228"/>
      <c r="N800" s="229"/>
      <c r="O800" s="229"/>
      <c r="P800" s="229"/>
      <c r="Q800" s="229"/>
      <c r="R800" s="229"/>
      <c r="S800" s="229"/>
      <c r="T800" s="230"/>
      <c r="AT800" s="231" t="s">
        <v>192</v>
      </c>
      <c r="AU800" s="231" t="s">
        <v>81</v>
      </c>
      <c r="AV800" s="15" t="s">
        <v>79</v>
      </c>
      <c r="AW800" s="15" t="s">
        <v>33</v>
      </c>
      <c r="AX800" s="15" t="s">
        <v>72</v>
      </c>
      <c r="AY800" s="231" t="s">
        <v>180</v>
      </c>
    </row>
    <row r="801" spans="2:51" s="13" customFormat="1" ht="11.25">
      <c r="B801" s="199"/>
      <c r="C801" s="200"/>
      <c r="D801" s="201" t="s">
        <v>192</v>
      </c>
      <c r="E801" s="202" t="s">
        <v>19</v>
      </c>
      <c r="F801" s="203" t="s">
        <v>2039</v>
      </c>
      <c r="G801" s="200"/>
      <c r="H801" s="204">
        <v>12.795</v>
      </c>
      <c r="I801" s="205"/>
      <c r="J801" s="200"/>
      <c r="K801" s="200"/>
      <c r="L801" s="206"/>
      <c r="M801" s="207"/>
      <c r="N801" s="208"/>
      <c r="O801" s="208"/>
      <c r="P801" s="208"/>
      <c r="Q801" s="208"/>
      <c r="R801" s="208"/>
      <c r="S801" s="208"/>
      <c r="T801" s="209"/>
      <c r="AT801" s="210" t="s">
        <v>192</v>
      </c>
      <c r="AU801" s="210" t="s">
        <v>81</v>
      </c>
      <c r="AV801" s="13" t="s">
        <v>81</v>
      </c>
      <c r="AW801" s="13" t="s">
        <v>33</v>
      </c>
      <c r="AX801" s="13" t="s">
        <v>72</v>
      </c>
      <c r="AY801" s="210" t="s">
        <v>180</v>
      </c>
    </row>
    <row r="802" spans="2:51" s="13" customFormat="1" ht="11.25">
      <c r="B802" s="199"/>
      <c r="C802" s="200"/>
      <c r="D802" s="201" t="s">
        <v>192</v>
      </c>
      <c r="E802" s="202" t="s">
        <v>19</v>
      </c>
      <c r="F802" s="203" t="s">
        <v>2040</v>
      </c>
      <c r="G802" s="200"/>
      <c r="H802" s="204">
        <v>4.98</v>
      </c>
      <c r="I802" s="205"/>
      <c r="J802" s="200"/>
      <c r="K802" s="200"/>
      <c r="L802" s="206"/>
      <c r="M802" s="207"/>
      <c r="N802" s="208"/>
      <c r="O802" s="208"/>
      <c r="P802" s="208"/>
      <c r="Q802" s="208"/>
      <c r="R802" s="208"/>
      <c r="S802" s="208"/>
      <c r="T802" s="209"/>
      <c r="AT802" s="210" t="s">
        <v>192</v>
      </c>
      <c r="AU802" s="210" t="s">
        <v>81</v>
      </c>
      <c r="AV802" s="13" t="s">
        <v>81</v>
      </c>
      <c r="AW802" s="13" t="s">
        <v>33</v>
      </c>
      <c r="AX802" s="13" t="s">
        <v>72</v>
      </c>
      <c r="AY802" s="210" t="s">
        <v>180</v>
      </c>
    </row>
    <row r="803" spans="2:51" s="13" customFormat="1" ht="11.25">
      <c r="B803" s="199"/>
      <c r="C803" s="200"/>
      <c r="D803" s="201" t="s">
        <v>192</v>
      </c>
      <c r="E803" s="202" t="s">
        <v>19</v>
      </c>
      <c r="F803" s="203" t="s">
        <v>2044</v>
      </c>
      <c r="G803" s="200"/>
      <c r="H803" s="204">
        <v>12.69</v>
      </c>
      <c r="I803" s="205"/>
      <c r="J803" s="200"/>
      <c r="K803" s="200"/>
      <c r="L803" s="206"/>
      <c r="M803" s="207"/>
      <c r="N803" s="208"/>
      <c r="O803" s="208"/>
      <c r="P803" s="208"/>
      <c r="Q803" s="208"/>
      <c r="R803" s="208"/>
      <c r="S803" s="208"/>
      <c r="T803" s="209"/>
      <c r="AT803" s="210" t="s">
        <v>192</v>
      </c>
      <c r="AU803" s="210" t="s">
        <v>81</v>
      </c>
      <c r="AV803" s="13" t="s">
        <v>81</v>
      </c>
      <c r="AW803" s="13" t="s">
        <v>33</v>
      </c>
      <c r="AX803" s="13" t="s">
        <v>72</v>
      </c>
      <c r="AY803" s="210" t="s">
        <v>180</v>
      </c>
    </row>
    <row r="804" spans="2:51" s="13" customFormat="1" ht="11.25">
      <c r="B804" s="199"/>
      <c r="C804" s="200"/>
      <c r="D804" s="201" t="s">
        <v>192</v>
      </c>
      <c r="E804" s="202" t="s">
        <v>19</v>
      </c>
      <c r="F804" s="203" t="s">
        <v>2042</v>
      </c>
      <c r="G804" s="200"/>
      <c r="H804" s="204">
        <v>3.87</v>
      </c>
      <c r="I804" s="205"/>
      <c r="J804" s="200"/>
      <c r="K804" s="200"/>
      <c r="L804" s="206"/>
      <c r="M804" s="207"/>
      <c r="N804" s="208"/>
      <c r="O804" s="208"/>
      <c r="P804" s="208"/>
      <c r="Q804" s="208"/>
      <c r="R804" s="208"/>
      <c r="S804" s="208"/>
      <c r="T804" s="209"/>
      <c r="AT804" s="210" t="s">
        <v>192</v>
      </c>
      <c r="AU804" s="210" t="s">
        <v>81</v>
      </c>
      <c r="AV804" s="13" t="s">
        <v>81</v>
      </c>
      <c r="AW804" s="13" t="s">
        <v>33</v>
      </c>
      <c r="AX804" s="13" t="s">
        <v>72</v>
      </c>
      <c r="AY804" s="210" t="s">
        <v>180</v>
      </c>
    </row>
    <row r="805" spans="2:51" s="16" customFormat="1" ht="11.25">
      <c r="B805" s="242"/>
      <c r="C805" s="243"/>
      <c r="D805" s="201" t="s">
        <v>192</v>
      </c>
      <c r="E805" s="244" t="s">
        <v>19</v>
      </c>
      <c r="F805" s="245" t="s">
        <v>966</v>
      </c>
      <c r="G805" s="243"/>
      <c r="H805" s="246">
        <v>71.82</v>
      </c>
      <c r="I805" s="247"/>
      <c r="J805" s="243"/>
      <c r="K805" s="243"/>
      <c r="L805" s="248"/>
      <c r="M805" s="249"/>
      <c r="N805" s="250"/>
      <c r="O805" s="250"/>
      <c r="P805" s="250"/>
      <c r="Q805" s="250"/>
      <c r="R805" s="250"/>
      <c r="S805" s="250"/>
      <c r="T805" s="251"/>
      <c r="AT805" s="252" t="s">
        <v>192</v>
      </c>
      <c r="AU805" s="252" t="s">
        <v>81</v>
      </c>
      <c r="AV805" s="16" t="s">
        <v>92</v>
      </c>
      <c r="AW805" s="16" t="s">
        <v>33</v>
      </c>
      <c r="AX805" s="16" t="s">
        <v>72</v>
      </c>
      <c r="AY805" s="252" t="s">
        <v>180</v>
      </c>
    </row>
    <row r="806" spans="2:51" s="14" customFormat="1" ht="11.25">
      <c r="B806" s="211"/>
      <c r="C806" s="212"/>
      <c r="D806" s="201" t="s">
        <v>192</v>
      </c>
      <c r="E806" s="213" t="s">
        <v>19</v>
      </c>
      <c r="F806" s="214" t="s">
        <v>211</v>
      </c>
      <c r="G806" s="212"/>
      <c r="H806" s="215">
        <v>2217.578</v>
      </c>
      <c r="I806" s="216"/>
      <c r="J806" s="212"/>
      <c r="K806" s="212"/>
      <c r="L806" s="217"/>
      <c r="M806" s="253"/>
      <c r="N806" s="254"/>
      <c r="O806" s="254"/>
      <c r="P806" s="254"/>
      <c r="Q806" s="254"/>
      <c r="R806" s="254"/>
      <c r="S806" s="254"/>
      <c r="T806" s="255"/>
      <c r="AT806" s="221" t="s">
        <v>192</v>
      </c>
      <c r="AU806" s="221" t="s">
        <v>81</v>
      </c>
      <c r="AV806" s="14" t="s">
        <v>188</v>
      </c>
      <c r="AW806" s="14" t="s">
        <v>33</v>
      </c>
      <c r="AX806" s="14" t="s">
        <v>79</v>
      </c>
      <c r="AY806" s="221" t="s">
        <v>180</v>
      </c>
    </row>
    <row r="807" spans="1:31" s="2" customFormat="1" ht="6.95" customHeight="1">
      <c r="A807" s="37"/>
      <c r="B807" s="50"/>
      <c r="C807" s="51"/>
      <c r="D807" s="51"/>
      <c r="E807" s="51"/>
      <c r="F807" s="51"/>
      <c r="G807" s="51"/>
      <c r="H807" s="51"/>
      <c r="I807" s="51"/>
      <c r="J807" s="51"/>
      <c r="K807" s="51"/>
      <c r="L807" s="42"/>
      <c r="M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</row>
  </sheetData>
  <sheetProtection algorithmName="SHA-512" hashValue="J7e3Jdxto4z1OOMZcBrUN7Ud+qot9B9fpDKkjMwyU2TcHztCw0ktdMi9DwYev2De68llaoJ3KGaLTMfHyfjwsw==" saltValue="2cknxBclvobErLyc9U7G8rVVw2Sn7yggUajNTgPTAlYsyHfOEzXe4i63M69x0MMYaH2m4HCnUp5eK4t02w4vZQ==" spinCount="100000" sheet="1" objects="1" scenarios="1" formatColumns="0" formatRows="0" autoFilter="0"/>
  <autoFilter ref="C95:K806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41" r:id="rId1" display="https://podminky.urs.cz/item/CS_URS_2024_01/949101111"/>
    <hyperlink ref="F178" r:id="rId2" display="https://podminky.urs.cz/item/CS_URS_2024_01/949101112"/>
    <hyperlink ref="F187" r:id="rId3" display="https://podminky.urs.cz/item/CS_URS_2024_01/952901111"/>
    <hyperlink ref="F196" r:id="rId4" display="https://podminky.urs.cz/item/CS_URS_2024_01/968072455"/>
    <hyperlink ref="F208" r:id="rId5" display="https://podminky.urs.cz/item/CS_URS_2024_01/997013213"/>
    <hyperlink ref="F210" r:id="rId6" display="https://podminky.urs.cz/item/CS_URS_2024_01/997013501"/>
    <hyperlink ref="F212" r:id="rId7" display="https://podminky.urs.cz/item/CS_URS_2024_01/997013509"/>
    <hyperlink ref="F215" r:id="rId8" display="https://podminky.urs.cz/item/CS_URS_2024_01/997013631"/>
    <hyperlink ref="F218" r:id="rId9" display="https://podminky.urs.cz/item/CS_URS_2024_01/998018002"/>
    <hyperlink ref="F222" r:id="rId10" display="https://podminky.urs.cz/item/CS_URS_2024_01/763111314"/>
    <hyperlink ref="F229" r:id="rId11" display="https://podminky.urs.cz/item/CS_URS_2024_01/763131411"/>
    <hyperlink ref="F263" r:id="rId12" display="https://podminky.urs.cz/item/CS_URS_2024_01/763131431"/>
    <hyperlink ref="F278" r:id="rId13" display="https://podminky.urs.cz/item/CS_URS_2024_01/763131451"/>
    <hyperlink ref="F300" r:id="rId14" display="https://podminky.urs.cz/item/CS_URS_2024_01/763131714"/>
    <hyperlink ref="F313" r:id="rId15" display="https://podminky.urs.cz/item/CS_URS_2024_01/763131761"/>
    <hyperlink ref="F320" r:id="rId16" display="https://podminky.urs.cz/item/CS_URS_2024_01/763131765"/>
    <hyperlink ref="F324" r:id="rId17" display="https://podminky.urs.cz/item/CS_URS_2024_01/763172452"/>
    <hyperlink ref="F331" r:id="rId18" display="https://podminky.urs.cz/item/CS_URS_2024_01/763181311"/>
    <hyperlink ref="F337" r:id="rId19" display="https://podminky.urs.cz/item/CS_URS_2024_01/998763412"/>
    <hyperlink ref="F340" r:id="rId20" display="https://podminky.urs.cz/item/CS_URS_2024_01/766111820"/>
    <hyperlink ref="F347" r:id="rId21" display="https://podminky.urs.cz/item/CS_URS_2024_01/766660001"/>
    <hyperlink ref="F353" r:id="rId22" display="https://podminky.urs.cz/item/CS_URS_2024_01/766660728"/>
    <hyperlink ref="F357" r:id="rId23" display="https://podminky.urs.cz/item/CS_URS_2024_01/766660729"/>
    <hyperlink ref="F360" r:id="rId24" display="https://podminky.urs.cz/item/CS_URS_2024_01/998766212"/>
    <hyperlink ref="F363" r:id="rId25" display="https://podminky.urs.cz/item/CS_URS_2024_01/767581802"/>
    <hyperlink ref="F369" r:id="rId26" display="https://podminky.urs.cz/item/CS_URS_2024_01/767582800"/>
    <hyperlink ref="F380" r:id="rId27" display="https://podminky.urs.cz/item/CS_URS_2024_01/998767212"/>
    <hyperlink ref="F383" r:id="rId28" display="https://podminky.urs.cz/item/CS_URS_2024_01/784111001"/>
    <hyperlink ref="F506" r:id="rId29" display="https://podminky.urs.cz/item/CS_URS_2024_01/784111007"/>
    <hyperlink ref="F508" r:id="rId30" display="https://podminky.urs.cz/item/CS_URS_2024_01/784181101"/>
    <hyperlink ref="F510" r:id="rId31" display="https://podminky.urs.cz/item/CS_URS_2024_01/784181107"/>
    <hyperlink ref="F512" r:id="rId32" display="https://podminky.urs.cz/item/CS_URS_2024_01/784211101"/>
    <hyperlink ref="F673" r:id="rId33" display="https://podminky.urs.cz/item/CS_URS_2024_01/784211107"/>
    <hyperlink ref="F688" r:id="rId34" display="https://podminky.urs.cz/item/CS_URS_2024_01/78421116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20" t="s">
        <v>126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4" t="str">
        <f>'Rekapitulace stavby'!K6</f>
        <v>ZŠ Opava, Šrámkova 4 - zařízení silnoproudé a slaboproudé elektrotechniky a stavební úpravy</v>
      </c>
      <c r="F7" s="395"/>
      <c r="G7" s="395"/>
      <c r="H7" s="395"/>
      <c r="L7" s="23"/>
    </row>
    <row r="8" spans="2:12" s="1" customFormat="1" ht="12" customHeight="1">
      <c r="B8" s="23"/>
      <c r="D8" s="115" t="s">
        <v>137</v>
      </c>
      <c r="L8" s="23"/>
    </row>
    <row r="9" spans="1:31" s="2" customFormat="1" ht="16.5" customHeight="1">
      <c r="A9" s="37"/>
      <c r="B9" s="42"/>
      <c r="C9" s="37"/>
      <c r="D9" s="37"/>
      <c r="E9" s="394" t="s">
        <v>1711</v>
      </c>
      <c r="F9" s="396"/>
      <c r="G9" s="396"/>
      <c r="H9" s="396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139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7" t="s">
        <v>2050</v>
      </c>
      <c r="F11" s="396"/>
      <c r="G11" s="396"/>
      <c r="H11" s="396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 t="str">
        <f>'Rekapitulace stavby'!AN8</f>
        <v>5. 2. 2024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25</v>
      </c>
      <c r="E16" s="37"/>
      <c r="F16" s="37"/>
      <c r="G16" s="37"/>
      <c r="H16" s="37"/>
      <c r="I16" s="115" t="s">
        <v>26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27</v>
      </c>
      <c r="F17" s="37"/>
      <c r="G17" s="37"/>
      <c r="H17" s="37"/>
      <c r="I17" s="115" t="s">
        <v>28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29</v>
      </c>
      <c r="E19" s="37"/>
      <c r="F19" s="37"/>
      <c r="G19" s="37"/>
      <c r="H19" s="37"/>
      <c r="I19" s="115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8" t="str">
        <f>'Rekapitulace stavby'!E14</f>
        <v>Vyplň údaj</v>
      </c>
      <c r="F20" s="399"/>
      <c r="G20" s="399"/>
      <c r="H20" s="399"/>
      <c r="I20" s="115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31</v>
      </c>
      <c r="E22" s="37"/>
      <c r="F22" s="37"/>
      <c r="G22" s="37"/>
      <c r="H22" s="37"/>
      <c r="I22" s="115" t="s">
        <v>26</v>
      </c>
      <c r="J22" s="106" t="s">
        <v>19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32</v>
      </c>
      <c r="F23" s="37"/>
      <c r="G23" s="37"/>
      <c r="H23" s="37"/>
      <c r="I23" s="115" t="s">
        <v>28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34</v>
      </c>
      <c r="E25" s="37"/>
      <c r="F25" s="37"/>
      <c r="G25" s="37"/>
      <c r="H25" s="37"/>
      <c r="I25" s="115" t="s">
        <v>26</v>
      </c>
      <c r="J25" s="106" t="str">
        <f>IF('Rekapitulace stavby'!AN19="","",'Rekapitulace stavby'!AN19)</f>
        <v/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tr">
        <f>IF('Rekapitulace stavby'!E20="","",'Rekapitulace stavby'!E20)</f>
        <v xml:space="preserve"> </v>
      </c>
      <c r="F26" s="37"/>
      <c r="G26" s="37"/>
      <c r="H26" s="37"/>
      <c r="I26" s="115" t="s">
        <v>28</v>
      </c>
      <c r="J26" s="106" t="str">
        <f>IF('Rekapitulace stavby'!AN20="","",'Rekapitulace stavby'!AN20)</f>
        <v/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47.25" customHeight="1">
      <c r="A29" s="118"/>
      <c r="B29" s="119"/>
      <c r="C29" s="118"/>
      <c r="D29" s="118"/>
      <c r="E29" s="400" t="s">
        <v>37</v>
      </c>
      <c r="F29" s="400"/>
      <c r="G29" s="400"/>
      <c r="H29" s="40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ROUND(J95,2)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ROUND((SUM(BE95:BE453)),2)</f>
        <v>0</v>
      </c>
      <c r="G35" s="37"/>
      <c r="H35" s="37"/>
      <c r="I35" s="127">
        <v>0.21</v>
      </c>
      <c r="J35" s="126">
        <f>ROUND(((SUM(BE95:BE453))*I35),2)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ROUND((SUM(BF95:BF453)),2)</f>
        <v>0</v>
      </c>
      <c r="G36" s="37"/>
      <c r="H36" s="37"/>
      <c r="I36" s="127">
        <v>0.12</v>
      </c>
      <c r="J36" s="126">
        <f>ROUND(((SUM(BF95:BF453))*I36),2)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ROUND((SUM(BG95:BG453)),2)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ROUND((SUM(BH95:BH453)),2)</f>
        <v>0</v>
      </c>
      <c r="G38" s="37"/>
      <c r="H38" s="37"/>
      <c r="I38" s="127">
        <v>0.12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ROUND((SUM(BI95:BI453)),2)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142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1" t="str">
        <f>E7</f>
        <v>ZŠ Opava, Šrámkova 4 - zařízení silnoproudé a slaboproudé elektrotechniky a stavební úpravy</v>
      </c>
      <c r="F50" s="402"/>
      <c r="G50" s="402"/>
      <c r="H50" s="402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137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1" t="s">
        <v>1711</v>
      </c>
      <c r="F52" s="403"/>
      <c r="G52" s="403"/>
      <c r="H52" s="403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139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54" t="str">
        <f>E11</f>
        <v>D.2.2 - Pavilon K2VZ-A</v>
      </c>
      <c r="F54" s="403"/>
      <c r="G54" s="403"/>
      <c r="H54" s="403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k.ú. Kateřinky u Opavy</v>
      </c>
      <c r="G56" s="39"/>
      <c r="H56" s="39"/>
      <c r="I56" s="32" t="s">
        <v>23</v>
      </c>
      <c r="J56" s="62" t="str">
        <f>IF(J14="","",J14)</f>
        <v>5. 2. 2024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2" customHeight="1">
      <c r="A58" s="37"/>
      <c r="B58" s="38"/>
      <c r="C58" s="32" t="s">
        <v>25</v>
      </c>
      <c r="D58" s="39"/>
      <c r="E58" s="39"/>
      <c r="F58" s="30" t="str">
        <f>E17</f>
        <v xml:space="preserve">ZŠ Opava, Šrámkova 4, příspěvková organizace </v>
      </c>
      <c r="G58" s="39"/>
      <c r="H58" s="39"/>
      <c r="I58" s="32" t="s">
        <v>31</v>
      </c>
      <c r="J58" s="35" t="str">
        <f>E23</f>
        <v>INDETAIL s.r.o.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32" t="s">
        <v>34</v>
      </c>
      <c r="J59" s="35" t="str">
        <f>E26</f>
        <v xml:space="preserve"> 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143</v>
      </c>
      <c r="D61" s="140"/>
      <c r="E61" s="140"/>
      <c r="F61" s="140"/>
      <c r="G61" s="140"/>
      <c r="H61" s="140"/>
      <c r="I61" s="140"/>
      <c r="J61" s="141" t="s">
        <v>144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J95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145</v>
      </c>
    </row>
    <row r="64" spans="2:12" s="9" customFormat="1" ht="24.95" customHeight="1">
      <c r="B64" s="143"/>
      <c r="C64" s="144"/>
      <c r="D64" s="145" t="s">
        <v>146</v>
      </c>
      <c r="E64" s="146"/>
      <c r="F64" s="146"/>
      <c r="G64" s="146"/>
      <c r="H64" s="146"/>
      <c r="I64" s="146"/>
      <c r="J64" s="147">
        <f>J96</f>
        <v>0</v>
      </c>
      <c r="K64" s="144"/>
      <c r="L64" s="148"/>
    </row>
    <row r="65" spans="2:12" s="10" customFormat="1" ht="19.9" customHeight="1">
      <c r="B65" s="149"/>
      <c r="C65" s="100"/>
      <c r="D65" s="150" t="s">
        <v>147</v>
      </c>
      <c r="E65" s="151"/>
      <c r="F65" s="151"/>
      <c r="G65" s="151"/>
      <c r="H65" s="151"/>
      <c r="I65" s="151"/>
      <c r="J65" s="152">
        <f>J97</f>
        <v>0</v>
      </c>
      <c r="K65" s="100"/>
      <c r="L65" s="153"/>
    </row>
    <row r="66" spans="2:12" s="10" customFormat="1" ht="19.9" customHeight="1">
      <c r="B66" s="149"/>
      <c r="C66" s="100"/>
      <c r="D66" s="150" t="s">
        <v>148</v>
      </c>
      <c r="E66" s="151"/>
      <c r="F66" s="151"/>
      <c r="G66" s="151"/>
      <c r="H66" s="151"/>
      <c r="I66" s="151"/>
      <c r="J66" s="152">
        <f>J139</f>
        <v>0</v>
      </c>
      <c r="K66" s="100"/>
      <c r="L66" s="153"/>
    </row>
    <row r="67" spans="2:12" s="10" customFormat="1" ht="19.9" customHeight="1">
      <c r="B67" s="149"/>
      <c r="C67" s="100"/>
      <c r="D67" s="150" t="s">
        <v>1713</v>
      </c>
      <c r="E67" s="151"/>
      <c r="F67" s="151"/>
      <c r="G67" s="151"/>
      <c r="H67" s="151"/>
      <c r="I67" s="151"/>
      <c r="J67" s="152">
        <f>J168</f>
        <v>0</v>
      </c>
      <c r="K67" s="100"/>
      <c r="L67" s="153"/>
    </row>
    <row r="68" spans="2:12" s="10" customFormat="1" ht="19.9" customHeight="1">
      <c r="B68" s="149"/>
      <c r="C68" s="100"/>
      <c r="D68" s="150" t="s">
        <v>150</v>
      </c>
      <c r="E68" s="151"/>
      <c r="F68" s="151"/>
      <c r="G68" s="151"/>
      <c r="H68" s="151"/>
      <c r="I68" s="151"/>
      <c r="J68" s="152">
        <f>J174</f>
        <v>0</v>
      </c>
      <c r="K68" s="100"/>
      <c r="L68" s="153"/>
    </row>
    <row r="69" spans="2:12" s="10" customFormat="1" ht="19.9" customHeight="1">
      <c r="B69" s="149"/>
      <c r="C69" s="100"/>
      <c r="D69" s="150" t="s">
        <v>151</v>
      </c>
      <c r="E69" s="151"/>
      <c r="F69" s="151"/>
      <c r="G69" s="151"/>
      <c r="H69" s="151"/>
      <c r="I69" s="151"/>
      <c r="J69" s="152">
        <f>J184</f>
        <v>0</v>
      </c>
      <c r="K69" s="100"/>
      <c r="L69" s="153"/>
    </row>
    <row r="70" spans="2:12" s="9" customFormat="1" ht="24.95" customHeight="1">
      <c r="B70" s="143"/>
      <c r="C70" s="144"/>
      <c r="D70" s="145" t="s">
        <v>981</v>
      </c>
      <c r="E70" s="146"/>
      <c r="F70" s="146"/>
      <c r="G70" s="146"/>
      <c r="H70" s="146"/>
      <c r="I70" s="146"/>
      <c r="J70" s="147">
        <f>J187</f>
        <v>0</v>
      </c>
      <c r="K70" s="144"/>
      <c r="L70" s="148"/>
    </row>
    <row r="71" spans="2:12" s="10" customFormat="1" ht="19.9" customHeight="1">
      <c r="B71" s="149"/>
      <c r="C71" s="100"/>
      <c r="D71" s="150" t="s">
        <v>1714</v>
      </c>
      <c r="E71" s="151"/>
      <c r="F71" s="151"/>
      <c r="G71" s="151"/>
      <c r="H71" s="151"/>
      <c r="I71" s="151"/>
      <c r="J71" s="152">
        <f>J188</f>
        <v>0</v>
      </c>
      <c r="K71" s="100"/>
      <c r="L71" s="153"/>
    </row>
    <row r="72" spans="2:12" s="10" customFormat="1" ht="19.9" customHeight="1">
      <c r="B72" s="149"/>
      <c r="C72" s="100"/>
      <c r="D72" s="150" t="s">
        <v>1716</v>
      </c>
      <c r="E72" s="151"/>
      <c r="F72" s="151"/>
      <c r="G72" s="151"/>
      <c r="H72" s="151"/>
      <c r="I72" s="151"/>
      <c r="J72" s="152">
        <f>J234</f>
        <v>0</v>
      </c>
      <c r="K72" s="100"/>
      <c r="L72" s="153"/>
    </row>
    <row r="73" spans="2:12" s="10" customFormat="1" ht="19.9" customHeight="1">
      <c r="B73" s="149"/>
      <c r="C73" s="100"/>
      <c r="D73" s="150" t="s">
        <v>164</v>
      </c>
      <c r="E73" s="151"/>
      <c r="F73" s="151"/>
      <c r="G73" s="151"/>
      <c r="H73" s="151"/>
      <c r="I73" s="151"/>
      <c r="J73" s="152">
        <f>J256</f>
        <v>0</v>
      </c>
      <c r="K73" s="100"/>
      <c r="L73" s="153"/>
    </row>
    <row r="74" spans="1:31" s="2" customFormat="1" ht="21.7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9" spans="1:31" s="2" customFormat="1" ht="6.95" customHeight="1">
      <c r="A79" s="37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4.95" customHeight="1">
      <c r="A80" s="37"/>
      <c r="B80" s="38"/>
      <c r="C80" s="26" t="s">
        <v>165</v>
      </c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16</v>
      </c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401" t="str">
        <f>E7</f>
        <v>ZŠ Opava, Šrámkova 4 - zařízení silnoproudé a slaboproudé elektrotechniky a stavební úpravy</v>
      </c>
      <c r="F83" s="402"/>
      <c r="G83" s="402"/>
      <c r="H83" s="402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2:12" s="1" customFormat="1" ht="12" customHeight="1">
      <c r="B84" s="24"/>
      <c r="C84" s="32" t="s">
        <v>137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1:31" s="2" customFormat="1" ht="16.5" customHeight="1">
      <c r="A85" s="37"/>
      <c r="B85" s="38"/>
      <c r="C85" s="39"/>
      <c r="D85" s="39"/>
      <c r="E85" s="401" t="s">
        <v>1711</v>
      </c>
      <c r="F85" s="403"/>
      <c r="G85" s="403"/>
      <c r="H85" s="403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139</v>
      </c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354" t="str">
        <f>E11</f>
        <v>D.2.2 - Pavilon K2VZ-A</v>
      </c>
      <c r="F87" s="403"/>
      <c r="G87" s="403"/>
      <c r="H87" s="403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2" t="s">
        <v>21</v>
      </c>
      <c r="D89" s="39"/>
      <c r="E89" s="39"/>
      <c r="F89" s="30" t="str">
        <f>F14</f>
        <v>k.ú. Kateřinky u Opavy</v>
      </c>
      <c r="G89" s="39"/>
      <c r="H89" s="39"/>
      <c r="I89" s="32" t="s">
        <v>23</v>
      </c>
      <c r="J89" s="62" t="str">
        <f>IF(J14="","",J14)</f>
        <v>5. 2. 2024</v>
      </c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2" customHeight="1">
      <c r="A91" s="37"/>
      <c r="B91" s="38"/>
      <c r="C91" s="32" t="s">
        <v>25</v>
      </c>
      <c r="D91" s="39"/>
      <c r="E91" s="39"/>
      <c r="F91" s="30" t="str">
        <f>E17</f>
        <v xml:space="preserve">ZŠ Opava, Šrámkova 4, příspěvková organizace </v>
      </c>
      <c r="G91" s="39"/>
      <c r="H91" s="39"/>
      <c r="I91" s="32" t="s">
        <v>31</v>
      </c>
      <c r="J91" s="35" t="str">
        <f>E23</f>
        <v>INDETAIL s.r.o.</v>
      </c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2" customHeight="1">
      <c r="A92" s="37"/>
      <c r="B92" s="38"/>
      <c r="C92" s="32" t="s">
        <v>29</v>
      </c>
      <c r="D92" s="39"/>
      <c r="E92" s="39"/>
      <c r="F92" s="30" t="str">
        <f>IF(E20="","",E20)</f>
        <v>Vyplň údaj</v>
      </c>
      <c r="G92" s="39"/>
      <c r="H92" s="39"/>
      <c r="I92" s="32" t="s">
        <v>34</v>
      </c>
      <c r="J92" s="35" t="str">
        <f>E26</f>
        <v xml:space="preserve"> </v>
      </c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11" customFormat="1" ht="29.25" customHeight="1">
      <c r="A94" s="154"/>
      <c r="B94" s="155"/>
      <c r="C94" s="156" t="s">
        <v>166</v>
      </c>
      <c r="D94" s="157" t="s">
        <v>57</v>
      </c>
      <c r="E94" s="157" t="s">
        <v>53</v>
      </c>
      <c r="F94" s="157" t="s">
        <v>54</v>
      </c>
      <c r="G94" s="157" t="s">
        <v>167</v>
      </c>
      <c r="H94" s="157" t="s">
        <v>168</v>
      </c>
      <c r="I94" s="157" t="s">
        <v>169</v>
      </c>
      <c r="J94" s="157" t="s">
        <v>144</v>
      </c>
      <c r="K94" s="158" t="s">
        <v>170</v>
      </c>
      <c r="L94" s="159"/>
      <c r="M94" s="71" t="s">
        <v>19</v>
      </c>
      <c r="N94" s="72" t="s">
        <v>42</v>
      </c>
      <c r="O94" s="72" t="s">
        <v>171</v>
      </c>
      <c r="P94" s="72" t="s">
        <v>172</v>
      </c>
      <c r="Q94" s="72" t="s">
        <v>173</v>
      </c>
      <c r="R94" s="72" t="s">
        <v>174</v>
      </c>
      <c r="S94" s="72" t="s">
        <v>175</v>
      </c>
      <c r="T94" s="73" t="s">
        <v>176</v>
      </c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</row>
    <row r="95" spans="1:63" s="2" customFormat="1" ht="22.9" customHeight="1">
      <c r="A95" s="37"/>
      <c r="B95" s="38"/>
      <c r="C95" s="78" t="s">
        <v>177</v>
      </c>
      <c r="D95" s="39"/>
      <c r="E95" s="39"/>
      <c r="F95" s="39"/>
      <c r="G95" s="39"/>
      <c r="H95" s="39"/>
      <c r="I95" s="39"/>
      <c r="J95" s="160">
        <f>BK95</f>
        <v>0</v>
      </c>
      <c r="K95" s="39"/>
      <c r="L95" s="42"/>
      <c r="M95" s="74"/>
      <c r="N95" s="161"/>
      <c r="O95" s="75"/>
      <c r="P95" s="162">
        <f>P96+P187</f>
        <v>0</v>
      </c>
      <c r="Q95" s="75"/>
      <c r="R95" s="162">
        <f>R96+R187</f>
        <v>3.6495490200000003</v>
      </c>
      <c r="S95" s="75"/>
      <c r="T95" s="163">
        <f>T96+T187</f>
        <v>0.41315999999999997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71</v>
      </c>
      <c r="AU95" s="20" t="s">
        <v>145</v>
      </c>
      <c r="BK95" s="164">
        <f>BK96+BK187</f>
        <v>0</v>
      </c>
    </row>
    <row r="96" spans="2:63" s="12" customFormat="1" ht="25.9" customHeight="1">
      <c r="B96" s="165"/>
      <c r="C96" s="166"/>
      <c r="D96" s="167" t="s">
        <v>71</v>
      </c>
      <c r="E96" s="168" t="s">
        <v>178</v>
      </c>
      <c r="F96" s="168" t="s">
        <v>179</v>
      </c>
      <c r="G96" s="166"/>
      <c r="H96" s="166"/>
      <c r="I96" s="169"/>
      <c r="J96" s="170">
        <f>BK96</f>
        <v>0</v>
      </c>
      <c r="K96" s="166"/>
      <c r="L96" s="171"/>
      <c r="M96" s="172"/>
      <c r="N96" s="173"/>
      <c r="O96" s="173"/>
      <c r="P96" s="174">
        <f>P97+P139+P168+P174+P184</f>
        <v>0</v>
      </c>
      <c r="Q96" s="173"/>
      <c r="R96" s="174">
        <f>R97+R139+R168+R174+R184</f>
        <v>0.05998076</v>
      </c>
      <c r="S96" s="173"/>
      <c r="T96" s="175">
        <f>T97+T139+T168+T174+T184</f>
        <v>0</v>
      </c>
      <c r="AR96" s="176" t="s">
        <v>79</v>
      </c>
      <c r="AT96" s="177" t="s">
        <v>71</v>
      </c>
      <c r="AU96" s="177" t="s">
        <v>72</v>
      </c>
      <c r="AY96" s="176" t="s">
        <v>180</v>
      </c>
      <c r="BK96" s="178">
        <f>BK97+BK139+BK168+BK174+BK184</f>
        <v>0</v>
      </c>
    </row>
    <row r="97" spans="2:63" s="12" customFormat="1" ht="22.9" customHeight="1">
      <c r="B97" s="165"/>
      <c r="C97" s="166"/>
      <c r="D97" s="167" t="s">
        <v>71</v>
      </c>
      <c r="E97" s="179" t="s">
        <v>181</v>
      </c>
      <c r="F97" s="179" t="s">
        <v>182</v>
      </c>
      <c r="G97" s="166"/>
      <c r="H97" s="166"/>
      <c r="I97" s="169"/>
      <c r="J97" s="180">
        <f>BK97</f>
        <v>0</v>
      </c>
      <c r="K97" s="166"/>
      <c r="L97" s="171"/>
      <c r="M97" s="172"/>
      <c r="N97" s="173"/>
      <c r="O97" s="173"/>
      <c r="P97" s="174">
        <f>SUM(P98:P138)</f>
        <v>0</v>
      </c>
      <c r="Q97" s="173"/>
      <c r="R97" s="174">
        <f>SUM(R98:R138)</f>
        <v>0</v>
      </c>
      <c r="S97" s="173"/>
      <c r="T97" s="175">
        <f>SUM(T98:T138)</f>
        <v>0</v>
      </c>
      <c r="AR97" s="176" t="s">
        <v>79</v>
      </c>
      <c r="AT97" s="177" t="s">
        <v>71</v>
      </c>
      <c r="AU97" s="177" t="s">
        <v>79</v>
      </c>
      <c r="AY97" s="176" t="s">
        <v>180</v>
      </c>
      <c r="BK97" s="178">
        <f>SUM(BK98:BK138)</f>
        <v>0</v>
      </c>
    </row>
    <row r="98" spans="1:65" s="2" customFormat="1" ht="24.2" customHeight="1">
      <c r="A98" s="37"/>
      <c r="B98" s="38"/>
      <c r="C98" s="181" t="s">
        <v>79</v>
      </c>
      <c r="D98" s="181" t="s">
        <v>183</v>
      </c>
      <c r="E98" s="182" t="s">
        <v>1717</v>
      </c>
      <c r="F98" s="183" t="s">
        <v>1718</v>
      </c>
      <c r="G98" s="184" t="s">
        <v>186</v>
      </c>
      <c r="H98" s="185">
        <v>416.77</v>
      </c>
      <c r="I98" s="186"/>
      <c r="J98" s="187">
        <f>ROUND(I98*H98,2)</f>
        <v>0</v>
      </c>
      <c r="K98" s="183" t="s">
        <v>19</v>
      </c>
      <c r="L98" s="42"/>
      <c r="M98" s="188" t="s">
        <v>19</v>
      </c>
      <c r="N98" s="189" t="s">
        <v>43</v>
      </c>
      <c r="O98" s="67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2" t="s">
        <v>188</v>
      </c>
      <c r="AT98" s="192" t="s">
        <v>183</v>
      </c>
      <c r="AU98" s="192" t="s">
        <v>81</v>
      </c>
      <c r="AY98" s="20" t="s">
        <v>180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0" t="s">
        <v>79</v>
      </c>
      <c r="BK98" s="193">
        <f>ROUND(I98*H98,2)</f>
        <v>0</v>
      </c>
      <c r="BL98" s="20" t="s">
        <v>188</v>
      </c>
      <c r="BM98" s="192" t="s">
        <v>1719</v>
      </c>
    </row>
    <row r="99" spans="2:51" s="15" customFormat="1" ht="11.25">
      <c r="B99" s="222"/>
      <c r="C99" s="223"/>
      <c r="D99" s="201" t="s">
        <v>192</v>
      </c>
      <c r="E99" s="224" t="s">
        <v>19</v>
      </c>
      <c r="F99" s="225" t="s">
        <v>1720</v>
      </c>
      <c r="G99" s="223"/>
      <c r="H99" s="224" t="s">
        <v>19</v>
      </c>
      <c r="I99" s="226"/>
      <c r="J99" s="223"/>
      <c r="K99" s="223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192</v>
      </c>
      <c r="AU99" s="231" t="s">
        <v>81</v>
      </c>
      <c r="AV99" s="15" t="s">
        <v>79</v>
      </c>
      <c r="AW99" s="15" t="s">
        <v>33</v>
      </c>
      <c r="AX99" s="15" t="s">
        <v>72</v>
      </c>
      <c r="AY99" s="231" t="s">
        <v>180</v>
      </c>
    </row>
    <row r="100" spans="2:51" s="13" customFormat="1" ht="11.25">
      <c r="B100" s="199"/>
      <c r="C100" s="200"/>
      <c r="D100" s="201" t="s">
        <v>192</v>
      </c>
      <c r="E100" s="202" t="s">
        <v>19</v>
      </c>
      <c r="F100" s="203" t="s">
        <v>2051</v>
      </c>
      <c r="G100" s="200"/>
      <c r="H100" s="204">
        <v>13.53</v>
      </c>
      <c r="I100" s="205"/>
      <c r="J100" s="200"/>
      <c r="K100" s="200"/>
      <c r="L100" s="206"/>
      <c r="M100" s="207"/>
      <c r="N100" s="208"/>
      <c r="O100" s="208"/>
      <c r="P100" s="208"/>
      <c r="Q100" s="208"/>
      <c r="R100" s="208"/>
      <c r="S100" s="208"/>
      <c r="T100" s="209"/>
      <c r="AT100" s="210" t="s">
        <v>192</v>
      </c>
      <c r="AU100" s="210" t="s">
        <v>81</v>
      </c>
      <c r="AV100" s="13" t="s">
        <v>81</v>
      </c>
      <c r="AW100" s="13" t="s">
        <v>33</v>
      </c>
      <c r="AX100" s="13" t="s">
        <v>72</v>
      </c>
      <c r="AY100" s="210" t="s">
        <v>180</v>
      </c>
    </row>
    <row r="101" spans="2:51" s="13" customFormat="1" ht="11.25">
      <c r="B101" s="199"/>
      <c r="C101" s="200"/>
      <c r="D101" s="201" t="s">
        <v>192</v>
      </c>
      <c r="E101" s="202" t="s">
        <v>19</v>
      </c>
      <c r="F101" s="203" t="s">
        <v>2052</v>
      </c>
      <c r="G101" s="200"/>
      <c r="H101" s="204">
        <v>1.22</v>
      </c>
      <c r="I101" s="205"/>
      <c r="J101" s="200"/>
      <c r="K101" s="200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192</v>
      </c>
      <c r="AU101" s="210" t="s">
        <v>81</v>
      </c>
      <c r="AV101" s="13" t="s">
        <v>81</v>
      </c>
      <c r="AW101" s="13" t="s">
        <v>33</v>
      </c>
      <c r="AX101" s="13" t="s">
        <v>72</v>
      </c>
      <c r="AY101" s="210" t="s">
        <v>180</v>
      </c>
    </row>
    <row r="102" spans="2:51" s="13" customFormat="1" ht="11.25">
      <c r="B102" s="199"/>
      <c r="C102" s="200"/>
      <c r="D102" s="201" t="s">
        <v>192</v>
      </c>
      <c r="E102" s="202" t="s">
        <v>19</v>
      </c>
      <c r="F102" s="203" t="s">
        <v>2053</v>
      </c>
      <c r="G102" s="200"/>
      <c r="H102" s="204">
        <v>0.88</v>
      </c>
      <c r="I102" s="205"/>
      <c r="J102" s="200"/>
      <c r="K102" s="200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192</v>
      </c>
      <c r="AU102" s="210" t="s">
        <v>81</v>
      </c>
      <c r="AV102" s="13" t="s">
        <v>81</v>
      </c>
      <c r="AW102" s="13" t="s">
        <v>33</v>
      </c>
      <c r="AX102" s="13" t="s">
        <v>72</v>
      </c>
      <c r="AY102" s="210" t="s">
        <v>180</v>
      </c>
    </row>
    <row r="103" spans="2:51" s="13" customFormat="1" ht="11.25">
      <c r="B103" s="199"/>
      <c r="C103" s="200"/>
      <c r="D103" s="201" t="s">
        <v>192</v>
      </c>
      <c r="E103" s="202" t="s">
        <v>19</v>
      </c>
      <c r="F103" s="203" t="s">
        <v>2054</v>
      </c>
      <c r="G103" s="200"/>
      <c r="H103" s="204">
        <v>0.88</v>
      </c>
      <c r="I103" s="205"/>
      <c r="J103" s="200"/>
      <c r="K103" s="200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192</v>
      </c>
      <c r="AU103" s="210" t="s">
        <v>81</v>
      </c>
      <c r="AV103" s="13" t="s">
        <v>81</v>
      </c>
      <c r="AW103" s="13" t="s">
        <v>33</v>
      </c>
      <c r="AX103" s="13" t="s">
        <v>72</v>
      </c>
      <c r="AY103" s="210" t="s">
        <v>180</v>
      </c>
    </row>
    <row r="104" spans="2:51" s="13" customFormat="1" ht="11.25">
      <c r="B104" s="199"/>
      <c r="C104" s="200"/>
      <c r="D104" s="201" t="s">
        <v>192</v>
      </c>
      <c r="E104" s="202" t="s">
        <v>19</v>
      </c>
      <c r="F104" s="203" t="s">
        <v>2055</v>
      </c>
      <c r="G104" s="200"/>
      <c r="H104" s="204">
        <v>0.89</v>
      </c>
      <c r="I104" s="205"/>
      <c r="J104" s="200"/>
      <c r="K104" s="200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192</v>
      </c>
      <c r="AU104" s="210" t="s">
        <v>81</v>
      </c>
      <c r="AV104" s="13" t="s">
        <v>81</v>
      </c>
      <c r="AW104" s="13" t="s">
        <v>33</v>
      </c>
      <c r="AX104" s="13" t="s">
        <v>72</v>
      </c>
      <c r="AY104" s="210" t="s">
        <v>180</v>
      </c>
    </row>
    <row r="105" spans="2:51" s="13" customFormat="1" ht="11.25">
      <c r="B105" s="199"/>
      <c r="C105" s="200"/>
      <c r="D105" s="201" t="s">
        <v>192</v>
      </c>
      <c r="E105" s="202" t="s">
        <v>19</v>
      </c>
      <c r="F105" s="203" t="s">
        <v>2056</v>
      </c>
      <c r="G105" s="200"/>
      <c r="H105" s="204">
        <v>0.93</v>
      </c>
      <c r="I105" s="205"/>
      <c r="J105" s="200"/>
      <c r="K105" s="200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192</v>
      </c>
      <c r="AU105" s="210" t="s">
        <v>81</v>
      </c>
      <c r="AV105" s="13" t="s">
        <v>81</v>
      </c>
      <c r="AW105" s="13" t="s">
        <v>33</v>
      </c>
      <c r="AX105" s="13" t="s">
        <v>72</v>
      </c>
      <c r="AY105" s="210" t="s">
        <v>180</v>
      </c>
    </row>
    <row r="106" spans="2:51" s="13" customFormat="1" ht="11.25">
      <c r="B106" s="199"/>
      <c r="C106" s="200"/>
      <c r="D106" s="201" t="s">
        <v>192</v>
      </c>
      <c r="E106" s="202" t="s">
        <v>19</v>
      </c>
      <c r="F106" s="203" t="s">
        <v>2057</v>
      </c>
      <c r="G106" s="200"/>
      <c r="H106" s="204">
        <v>16.57</v>
      </c>
      <c r="I106" s="205"/>
      <c r="J106" s="200"/>
      <c r="K106" s="200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192</v>
      </c>
      <c r="AU106" s="210" t="s">
        <v>81</v>
      </c>
      <c r="AV106" s="13" t="s">
        <v>81</v>
      </c>
      <c r="AW106" s="13" t="s">
        <v>33</v>
      </c>
      <c r="AX106" s="13" t="s">
        <v>72</v>
      </c>
      <c r="AY106" s="210" t="s">
        <v>180</v>
      </c>
    </row>
    <row r="107" spans="2:51" s="13" customFormat="1" ht="11.25">
      <c r="B107" s="199"/>
      <c r="C107" s="200"/>
      <c r="D107" s="201" t="s">
        <v>192</v>
      </c>
      <c r="E107" s="202" t="s">
        <v>19</v>
      </c>
      <c r="F107" s="203" t="s">
        <v>2058</v>
      </c>
      <c r="G107" s="200"/>
      <c r="H107" s="204">
        <v>1.14</v>
      </c>
      <c r="I107" s="205"/>
      <c r="J107" s="200"/>
      <c r="K107" s="200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192</v>
      </c>
      <c r="AU107" s="210" t="s">
        <v>81</v>
      </c>
      <c r="AV107" s="13" t="s">
        <v>81</v>
      </c>
      <c r="AW107" s="13" t="s">
        <v>33</v>
      </c>
      <c r="AX107" s="13" t="s">
        <v>72</v>
      </c>
      <c r="AY107" s="210" t="s">
        <v>180</v>
      </c>
    </row>
    <row r="108" spans="2:51" s="13" customFormat="1" ht="11.25">
      <c r="B108" s="199"/>
      <c r="C108" s="200"/>
      <c r="D108" s="201" t="s">
        <v>192</v>
      </c>
      <c r="E108" s="202" t="s">
        <v>19</v>
      </c>
      <c r="F108" s="203" t="s">
        <v>2059</v>
      </c>
      <c r="G108" s="200"/>
      <c r="H108" s="204">
        <v>2.63</v>
      </c>
      <c r="I108" s="205"/>
      <c r="J108" s="200"/>
      <c r="K108" s="200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192</v>
      </c>
      <c r="AU108" s="210" t="s">
        <v>81</v>
      </c>
      <c r="AV108" s="13" t="s">
        <v>81</v>
      </c>
      <c r="AW108" s="13" t="s">
        <v>33</v>
      </c>
      <c r="AX108" s="13" t="s">
        <v>72</v>
      </c>
      <c r="AY108" s="210" t="s">
        <v>180</v>
      </c>
    </row>
    <row r="109" spans="2:51" s="13" customFormat="1" ht="11.25">
      <c r="B109" s="199"/>
      <c r="C109" s="200"/>
      <c r="D109" s="201" t="s">
        <v>192</v>
      </c>
      <c r="E109" s="202" t="s">
        <v>19</v>
      </c>
      <c r="F109" s="203" t="s">
        <v>2060</v>
      </c>
      <c r="G109" s="200"/>
      <c r="H109" s="204">
        <v>50.08</v>
      </c>
      <c r="I109" s="205"/>
      <c r="J109" s="200"/>
      <c r="K109" s="200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192</v>
      </c>
      <c r="AU109" s="210" t="s">
        <v>81</v>
      </c>
      <c r="AV109" s="13" t="s">
        <v>81</v>
      </c>
      <c r="AW109" s="13" t="s">
        <v>33</v>
      </c>
      <c r="AX109" s="13" t="s">
        <v>72</v>
      </c>
      <c r="AY109" s="210" t="s">
        <v>180</v>
      </c>
    </row>
    <row r="110" spans="2:51" s="13" customFormat="1" ht="11.25">
      <c r="B110" s="199"/>
      <c r="C110" s="200"/>
      <c r="D110" s="201" t="s">
        <v>192</v>
      </c>
      <c r="E110" s="202" t="s">
        <v>19</v>
      </c>
      <c r="F110" s="203" t="s">
        <v>2061</v>
      </c>
      <c r="G110" s="200"/>
      <c r="H110" s="204">
        <v>8.29</v>
      </c>
      <c r="I110" s="205"/>
      <c r="J110" s="200"/>
      <c r="K110" s="200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192</v>
      </c>
      <c r="AU110" s="210" t="s">
        <v>81</v>
      </c>
      <c r="AV110" s="13" t="s">
        <v>81</v>
      </c>
      <c r="AW110" s="13" t="s">
        <v>33</v>
      </c>
      <c r="AX110" s="13" t="s">
        <v>72</v>
      </c>
      <c r="AY110" s="210" t="s">
        <v>180</v>
      </c>
    </row>
    <row r="111" spans="2:51" s="13" customFormat="1" ht="11.25">
      <c r="B111" s="199"/>
      <c r="C111" s="200"/>
      <c r="D111" s="201" t="s">
        <v>192</v>
      </c>
      <c r="E111" s="202" t="s">
        <v>19</v>
      </c>
      <c r="F111" s="203" t="s">
        <v>2062</v>
      </c>
      <c r="G111" s="200"/>
      <c r="H111" s="204">
        <v>41.58</v>
      </c>
      <c r="I111" s="205"/>
      <c r="J111" s="200"/>
      <c r="K111" s="200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192</v>
      </c>
      <c r="AU111" s="210" t="s">
        <v>81</v>
      </c>
      <c r="AV111" s="13" t="s">
        <v>81</v>
      </c>
      <c r="AW111" s="13" t="s">
        <v>33</v>
      </c>
      <c r="AX111" s="13" t="s">
        <v>72</v>
      </c>
      <c r="AY111" s="210" t="s">
        <v>180</v>
      </c>
    </row>
    <row r="112" spans="2:51" s="15" customFormat="1" ht="11.25">
      <c r="B112" s="222"/>
      <c r="C112" s="223"/>
      <c r="D112" s="201" t="s">
        <v>192</v>
      </c>
      <c r="E112" s="224" t="s">
        <v>19</v>
      </c>
      <c r="F112" s="225" t="s">
        <v>1726</v>
      </c>
      <c r="G112" s="223"/>
      <c r="H112" s="224" t="s">
        <v>19</v>
      </c>
      <c r="I112" s="226"/>
      <c r="J112" s="223"/>
      <c r="K112" s="223"/>
      <c r="L112" s="227"/>
      <c r="M112" s="228"/>
      <c r="N112" s="229"/>
      <c r="O112" s="229"/>
      <c r="P112" s="229"/>
      <c r="Q112" s="229"/>
      <c r="R112" s="229"/>
      <c r="S112" s="229"/>
      <c r="T112" s="230"/>
      <c r="AT112" s="231" t="s">
        <v>192</v>
      </c>
      <c r="AU112" s="231" t="s">
        <v>81</v>
      </c>
      <c r="AV112" s="15" t="s">
        <v>79</v>
      </c>
      <c r="AW112" s="15" t="s">
        <v>33</v>
      </c>
      <c r="AX112" s="15" t="s">
        <v>72</v>
      </c>
      <c r="AY112" s="231" t="s">
        <v>180</v>
      </c>
    </row>
    <row r="113" spans="2:51" s="13" customFormat="1" ht="11.25">
      <c r="B113" s="199"/>
      <c r="C113" s="200"/>
      <c r="D113" s="201" t="s">
        <v>192</v>
      </c>
      <c r="E113" s="202" t="s">
        <v>19</v>
      </c>
      <c r="F113" s="203" t="s">
        <v>2063</v>
      </c>
      <c r="G113" s="200"/>
      <c r="H113" s="204">
        <v>13.53</v>
      </c>
      <c r="I113" s="205"/>
      <c r="J113" s="200"/>
      <c r="K113" s="200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192</v>
      </c>
      <c r="AU113" s="210" t="s">
        <v>81</v>
      </c>
      <c r="AV113" s="13" t="s">
        <v>81</v>
      </c>
      <c r="AW113" s="13" t="s">
        <v>33</v>
      </c>
      <c r="AX113" s="13" t="s">
        <v>72</v>
      </c>
      <c r="AY113" s="210" t="s">
        <v>180</v>
      </c>
    </row>
    <row r="114" spans="2:51" s="13" customFormat="1" ht="11.25">
      <c r="B114" s="199"/>
      <c r="C114" s="200"/>
      <c r="D114" s="201" t="s">
        <v>192</v>
      </c>
      <c r="E114" s="202" t="s">
        <v>19</v>
      </c>
      <c r="F114" s="203" t="s">
        <v>2064</v>
      </c>
      <c r="G114" s="200"/>
      <c r="H114" s="204">
        <v>1.22</v>
      </c>
      <c r="I114" s="205"/>
      <c r="J114" s="200"/>
      <c r="K114" s="200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192</v>
      </c>
      <c r="AU114" s="210" t="s">
        <v>81</v>
      </c>
      <c r="AV114" s="13" t="s">
        <v>81</v>
      </c>
      <c r="AW114" s="13" t="s">
        <v>33</v>
      </c>
      <c r="AX114" s="13" t="s">
        <v>72</v>
      </c>
      <c r="AY114" s="210" t="s">
        <v>180</v>
      </c>
    </row>
    <row r="115" spans="2:51" s="13" customFormat="1" ht="11.25">
      <c r="B115" s="199"/>
      <c r="C115" s="200"/>
      <c r="D115" s="201" t="s">
        <v>192</v>
      </c>
      <c r="E115" s="202" t="s">
        <v>19</v>
      </c>
      <c r="F115" s="203" t="s">
        <v>2065</v>
      </c>
      <c r="G115" s="200"/>
      <c r="H115" s="204">
        <v>0.88</v>
      </c>
      <c r="I115" s="205"/>
      <c r="J115" s="200"/>
      <c r="K115" s="200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192</v>
      </c>
      <c r="AU115" s="210" t="s">
        <v>81</v>
      </c>
      <c r="AV115" s="13" t="s">
        <v>81</v>
      </c>
      <c r="AW115" s="13" t="s">
        <v>33</v>
      </c>
      <c r="AX115" s="13" t="s">
        <v>72</v>
      </c>
      <c r="AY115" s="210" t="s">
        <v>180</v>
      </c>
    </row>
    <row r="116" spans="2:51" s="13" customFormat="1" ht="11.25">
      <c r="B116" s="199"/>
      <c r="C116" s="200"/>
      <c r="D116" s="201" t="s">
        <v>192</v>
      </c>
      <c r="E116" s="202" t="s">
        <v>19</v>
      </c>
      <c r="F116" s="203" t="s">
        <v>2066</v>
      </c>
      <c r="G116" s="200"/>
      <c r="H116" s="204">
        <v>0.88</v>
      </c>
      <c r="I116" s="205"/>
      <c r="J116" s="200"/>
      <c r="K116" s="200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192</v>
      </c>
      <c r="AU116" s="210" t="s">
        <v>81</v>
      </c>
      <c r="AV116" s="13" t="s">
        <v>81</v>
      </c>
      <c r="AW116" s="13" t="s">
        <v>33</v>
      </c>
      <c r="AX116" s="13" t="s">
        <v>72</v>
      </c>
      <c r="AY116" s="210" t="s">
        <v>180</v>
      </c>
    </row>
    <row r="117" spans="2:51" s="13" customFormat="1" ht="11.25">
      <c r="B117" s="199"/>
      <c r="C117" s="200"/>
      <c r="D117" s="201" t="s">
        <v>192</v>
      </c>
      <c r="E117" s="202" t="s">
        <v>19</v>
      </c>
      <c r="F117" s="203" t="s">
        <v>2067</v>
      </c>
      <c r="G117" s="200"/>
      <c r="H117" s="204">
        <v>0.89</v>
      </c>
      <c r="I117" s="205"/>
      <c r="J117" s="200"/>
      <c r="K117" s="200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192</v>
      </c>
      <c r="AU117" s="210" t="s">
        <v>81</v>
      </c>
      <c r="AV117" s="13" t="s">
        <v>81</v>
      </c>
      <c r="AW117" s="13" t="s">
        <v>33</v>
      </c>
      <c r="AX117" s="13" t="s">
        <v>72</v>
      </c>
      <c r="AY117" s="210" t="s">
        <v>180</v>
      </c>
    </row>
    <row r="118" spans="2:51" s="13" customFormat="1" ht="11.25">
      <c r="B118" s="199"/>
      <c r="C118" s="200"/>
      <c r="D118" s="201" t="s">
        <v>192</v>
      </c>
      <c r="E118" s="202" t="s">
        <v>19</v>
      </c>
      <c r="F118" s="203" t="s">
        <v>2068</v>
      </c>
      <c r="G118" s="200"/>
      <c r="H118" s="204">
        <v>0.93</v>
      </c>
      <c r="I118" s="205"/>
      <c r="J118" s="200"/>
      <c r="K118" s="200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192</v>
      </c>
      <c r="AU118" s="210" t="s">
        <v>81</v>
      </c>
      <c r="AV118" s="13" t="s">
        <v>81</v>
      </c>
      <c r="AW118" s="13" t="s">
        <v>33</v>
      </c>
      <c r="AX118" s="13" t="s">
        <v>72</v>
      </c>
      <c r="AY118" s="210" t="s">
        <v>180</v>
      </c>
    </row>
    <row r="119" spans="2:51" s="13" customFormat="1" ht="11.25">
      <c r="B119" s="199"/>
      <c r="C119" s="200"/>
      <c r="D119" s="201" t="s">
        <v>192</v>
      </c>
      <c r="E119" s="202" t="s">
        <v>19</v>
      </c>
      <c r="F119" s="203" t="s">
        <v>2069</v>
      </c>
      <c r="G119" s="200"/>
      <c r="H119" s="204">
        <v>16.57</v>
      </c>
      <c r="I119" s="205"/>
      <c r="J119" s="200"/>
      <c r="K119" s="200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192</v>
      </c>
      <c r="AU119" s="210" t="s">
        <v>81</v>
      </c>
      <c r="AV119" s="13" t="s">
        <v>81</v>
      </c>
      <c r="AW119" s="13" t="s">
        <v>33</v>
      </c>
      <c r="AX119" s="13" t="s">
        <v>72</v>
      </c>
      <c r="AY119" s="210" t="s">
        <v>180</v>
      </c>
    </row>
    <row r="120" spans="2:51" s="13" customFormat="1" ht="11.25">
      <c r="B120" s="199"/>
      <c r="C120" s="200"/>
      <c r="D120" s="201" t="s">
        <v>192</v>
      </c>
      <c r="E120" s="202" t="s">
        <v>19</v>
      </c>
      <c r="F120" s="203" t="s">
        <v>2070</v>
      </c>
      <c r="G120" s="200"/>
      <c r="H120" s="204">
        <v>1.14</v>
      </c>
      <c r="I120" s="205"/>
      <c r="J120" s="200"/>
      <c r="K120" s="200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192</v>
      </c>
      <c r="AU120" s="210" t="s">
        <v>81</v>
      </c>
      <c r="AV120" s="13" t="s">
        <v>81</v>
      </c>
      <c r="AW120" s="13" t="s">
        <v>33</v>
      </c>
      <c r="AX120" s="13" t="s">
        <v>72</v>
      </c>
      <c r="AY120" s="210" t="s">
        <v>180</v>
      </c>
    </row>
    <row r="121" spans="2:51" s="13" customFormat="1" ht="11.25">
      <c r="B121" s="199"/>
      <c r="C121" s="200"/>
      <c r="D121" s="201" t="s">
        <v>192</v>
      </c>
      <c r="E121" s="202" t="s">
        <v>19</v>
      </c>
      <c r="F121" s="203" t="s">
        <v>2071</v>
      </c>
      <c r="G121" s="200"/>
      <c r="H121" s="204">
        <v>2.63</v>
      </c>
      <c r="I121" s="205"/>
      <c r="J121" s="200"/>
      <c r="K121" s="200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192</v>
      </c>
      <c r="AU121" s="210" t="s">
        <v>81</v>
      </c>
      <c r="AV121" s="13" t="s">
        <v>81</v>
      </c>
      <c r="AW121" s="13" t="s">
        <v>33</v>
      </c>
      <c r="AX121" s="13" t="s">
        <v>72</v>
      </c>
      <c r="AY121" s="210" t="s">
        <v>180</v>
      </c>
    </row>
    <row r="122" spans="2:51" s="13" customFormat="1" ht="11.25">
      <c r="B122" s="199"/>
      <c r="C122" s="200"/>
      <c r="D122" s="201" t="s">
        <v>192</v>
      </c>
      <c r="E122" s="202" t="s">
        <v>19</v>
      </c>
      <c r="F122" s="203" t="s">
        <v>2072</v>
      </c>
      <c r="G122" s="200"/>
      <c r="H122" s="204">
        <v>58.98</v>
      </c>
      <c r="I122" s="205"/>
      <c r="J122" s="200"/>
      <c r="K122" s="200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192</v>
      </c>
      <c r="AU122" s="210" t="s">
        <v>81</v>
      </c>
      <c r="AV122" s="13" t="s">
        <v>81</v>
      </c>
      <c r="AW122" s="13" t="s">
        <v>33</v>
      </c>
      <c r="AX122" s="13" t="s">
        <v>72</v>
      </c>
      <c r="AY122" s="210" t="s">
        <v>180</v>
      </c>
    </row>
    <row r="123" spans="2:51" s="13" customFormat="1" ht="11.25">
      <c r="B123" s="199"/>
      <c r="C123" s="200"/>
      <c r="D123" s="201" t="s">
        <v>192</v>
      </c>
      <c r="E123" s="202" t="s">
        <v>19</v>
      </c>
      <c r="F123" s="203" t="s">
        <v>2073</v>
      </c>
      <c r="G123" s="200"/>
      <c r="H123" s="204">
        <v>41.58</v>
      </c>
      <c r="I123" s="205"/>
      <c r="J123" s="200"/>
      <c r="K123" s="200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192</v>
      </c>
      <c r="AU123" s="210" t="s">
        <v>81</v>
      </c>
      <c r="AV123" s="13" t="s">
        <v>81</v>
      </c>
      <c r="AW123" s="13" t="s">
        <v>33</v>
      </c>
      <c r="AX123" s="13" t="s">
        <v>72</v>
      </c>
      <c r="AY123" s="210" t="s">
        <v>180</v>
      </c>
    </row>
    <row r="124" spans="2:51" s="15" customFormat="1" ht="11.25">
      <c r="B124" s="222"/>
      <c r="C124" s="223"/>
      <c r="D124" s="201" t="s">
        <v>192</v>
      </c>
      <c r="E124" s="224" t="s">
        <v>19</v>
      </c>
      <c r="F124" s="225" t="s">
        <v>1741</v>
      </c>
      <c r="G124" s="223"/>
      <c r="H124" s="224" t="s">
        <v>19</v>
      </c>
      <c r="I124" s="226"/>
      <c r="J124" s="223"/>
      <c r="K124" s="223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192</v>
      </c>
      <c r="AU124" s="231" t="s">
        <v>81</v>
      </c>
      <c r="AV124" s="15" t="s">
        <v>79</v>
      </c>
      <c r="AW124" s="15" t="s">
        <v>33</v>
      </c>
      <c r="AX124" s="15" t="s">
        <v>72</v>
      </c>
      <c r="AY124" s="231" t="s">
        <v>180</v>
      </c>
    </row>
    <row r="125" spans="2:51" s="13" customFormat="1" ht="11.25">
      <c r="B125" s="199"/>
      <c r="C125" s="200"/>
      <c r="D125" s="201" t="s">
        <v>192</v>
      </c>
      <c r="E125" s="202" t="s">
        <v>19</v>
      </c>
      <c r="F125" s="203" t="s">
        <v>2074</v>
      </c>
      <c r="G125" s="200"/>
      <c r="H125" s="204">
        <v>13.53</v>
      </c>
      <c r="I125" s="205"/>
      <c r="J125" s="200"/>
      <c r="K125" s="200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192</v>
      </c>
      <c r="AU125" s="210" t="s">
        <v>81</v>
      </c>
      <c r="AV125" s="13" t="s">
        <v>81</v>
      </c>
      <c r="AW125" s="13" t="s">
        <v>33</v>
      </c>
      <c r="AX125" s="13" t="s">
        <v>72</v>
      </c>
      <c r="AY125" s="210" t="s">
        <v>180</v>
      </c>
    </row>
    <row r="126" spans="2:51" s="13" customFormat="1" ht="11.25">
      <c r="B126" s="199"/>
      <c r="C126" s="200"/>
      <c r="D126" s="201" t="s">
        <v>192</v>
      </c>
      <c r="E126" s="202" t="s">
        <v>19</v>
      </c>
      <c r="F126" s="203" t="s">
        <v>2075</v>
      </c>
      <c r="G126" s="200"/>
      <c r="H126" s="204">
        <v>1.22</v>
      </c>
      <c r="I126" s="205"/>
      <c r="J126" s="200"/>
      <c r="K126" s="200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192</v>
      </c>
      <c r="AU126" s="210" t="s">
        <v>81</v>
      </c>
      <c r="AV126" s="13" t="s">
        <v>81</v>
      </c>
      <c r="AW126" s="13" t="s">
        <v>33</v>
      </c>
      <c r="AX126" s="13" t="s">
        <v>72</v>
      </c>
      <c r="AY126" s="210" t="s">
        <v>180</v>
      </c>
    </row>
    <row r="127" spans="2:51" s="13" customFormat="1" ht="11.25">
      <c r="B127" s="199"/>
      <c r="C127" s="200"/>
      <c r="D127" s="201" t="s">
        <v>192</v>
      </c>
      <c r="E127" s="202" t="s">
        <v>19</v>
      </c>
      <c r="F127" s="203" t="s">
        <v>2076</v>
      </c>
      <c r="G127" s="200"/>
      <c r="H127" s="204">
        <v>0.88</v>
      </c>
      <c r="I127" s="205"/>
      <c r="J127" s="200"/>
      <c r="K127" s="200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192</v>
      </c>
      <c r="AU127" s="210" t="s">
        <v>81</v>
      </c>
      <c r="AV127" s="13" t="s">
        <v>81</v>
      </c>
      <c r="AW127" s="13" t="s">
        <v>33</v>
      </c>
      <c r="AX127" s="13" t="s">
        <v>72</v>
      </c>
      <c r="AY127" s="210" t="s">
        <v>180</v>
      </c>
    </row>
    <row r="128" spans="2:51" s="13" customFormat="1" ht="11.25">
      <c r="B128" s="199"/>
      <c r="C128" s="200"/>
      <c r="D128" s="201" t="s">
        <v>192</v>
      </c>
      <c r="E128" s="202" t="s">
        <v>19</v>
      </c>
      <c r="F128" s="203" t="s">
        <v>2077</v>
      </c>
      <c r="G128" s="200"/>
      <c r="H128" s="204">
        <v>0.88</v>
      </c>
      <c r="I128" s="205"/>
      <c r="J128" s="200"/>
      <c r="K128" s="200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192</v>
      </c>
      <c r="AU128" s="210" t="s">
        <v>81</v>
      </c>
      <c r="AV128" s="13" t="s">
        <v>81</v>
      </c>
      <c r="AW128" s="13" t="s">
        <v>33</v>
      </c>
      <c r="AX128" s="13" t="s">
        <v>72</v>
      </c>
      <c r="AY128" s="210" t="s">
        <v>180</v>
      </c>
    </row>
    <row r="129" spans="2:51" s="13" customFormat="1" ht="11.25">
      <c r="B129" s="199"/>
      <c r="C129" s="200"/>
      <c r="D129" s="201" t="s">
        <v>192</v>
      </c>
      <c r="E129" s="202" t="s">
        <v>19</v>
      </c>
      <c r="F129" s="203" t="s">
        <v>2078</v>
      </c>
      <c r="G129" s="200"/>
      <c r="H129" s="204">
        <v>0.89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192</v>
      </c>
      <c r="AU129" s="210" t="s">
        <v>81</v>
      </c>
      <c r="AV129" s="13" t="s">
        <v>81</v>
      </c>
      <c r="AW129" s="13" t="s">
        <v>33</v>
      </c>
      <c r="AX129" s="13" t="s">
        <v>72</v>
      </c>
      <c r="AY129" s="210" t="s">
        <v>180</v>
      </c>
    </row>
    <row r="130" spans="2:51" s="13" customFormat="1" ht="11.25">
      <c r="B130" s="199"/>
      <c r="C130" s="200"/>
      <c r="D130" s="201" t="s">
        <v>192</v>
      </c>
      <c r="E130" s="202" t="s">
        <v>19</v>
      </c>
      <c r="F130" s="203" t="s">
        <v>2079</v>
      </c>
      <c r="G130" s="200"/>
      <c r="H130" s="204">
        <v>0.93</v>
      </c>
      <c r="I130" s="205"/>
      <c r="J130" s="200"/>
      <c r="K130" s="200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192</v>
      </c>
      <c r="AU130" s="210" t="s">
        <v>81</v>
      </c>
      <c r="AV130" s="13" t="s">
        <v>81</v>
      </c>
      <c r="AW130" s="13" t="s">
        <v>33</v>
      </c>
      <c r="AX130" s="13" t="s">
        <v>72</v>
      </c>
      <c r="AY130" s="210" t="s">
        <v>180</v>
      </c>
    </row>
    <row r="131" spans="2:51" s="13" customFormat="1" ht="11.25">
      <c r="B131" s="199"/>
      <c r="C131" s="200"/>
      <c r="D131" s="201" t="s">
        <v>192</v>
      </c>
      <c r="E131" s="202" t="s">
        <v>19</v>
      </c>
      <c r="F131" s="203" t="s">
        <v>2080</v>
      </c>
      <c r="G131" s="200"/>
      <c r="H131" s="204">
        <v>16.57</v>
      </c>
      <c r="I131" s="205"/>
      <c r="J131" s="200"/>
      <c r="K131" s="200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192</v>
      </c>
      <c r="AU131" s="210" t="s">
        <v>81</v>
      </c>
      <c r="AV131" s="13" t="s">
        <v>81</v>
      </c>
      <c r="AW131" s="13" t="s">
        <v>33</v>
      </c>
      <c r="AX131" s="13" t="s">
        <v>72</v>
      </c>
      <c r="AY131" s="210" t="s">
        <v>180</v>
      </c>
    </row>
    <row r="132" spans="2:51" s="13" customFormat="1" ht="11.25">
      <c r="B132" s="199"/>
      <c r="C132" s="200"/>
      <c r="D132" s="201" t="s">
        <v>192</v>
      </c>
      <c r="E132" s="202" t="s">
        <v>19</v>
      </c>
      <c r="F132" s="203" t="s">
        <v>2081</v>
      </c>
      <c r="G132" s="200"/>
      <c r="H132" s="204">
        <v>1.14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192</v>
      </c>
      <c r="AU132" s="210" t="s">
        <v>81</v>
      </c>
      <c r="AV132" s="13" t="s">
        <v>81</v>
      </c>
      <c r="AW132" s="13" t="s">
        <v>33</v>
      </c>
      <c r="AX132" s="13" t="s">
        <v>72</v>
      </c>
      <c r="AY132" s="210" t="s">
        <v>180</v>
      </c>
    </row>
    <row r="133" spans="2:51" s="13" customFormat="1" ht="11.25">
      <c r="B133" s="199"/>
      <c r="C133" s="200"/>
      <c r="D133" s="201" t="s">
        <v>192</v>
      </c>
      <c r="E133" s="202" t="s">
        <v>19</v>
      </c>
      <c r="F133" s="203" t="s">
        <v>2082</v>
      </c>
      <c r="G133" s="200"/>
      <c r="H133" s="204">
        <v>1.21</v>
      </c>
      <c r="I133" s="205"/>
      <c r="J133" s="200"/>
      <c r="K133" s="200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192</v>
      </c>
      <c r="AU133" s="210" t="s">
        <v>81</v>
      </c>
      <c r="AV133" s="13" t="s">
        <v>81</v>
      </c>
      <c r="AW133" s="13" t="s">
        <v>33</v>
      </c>
      <c r="AX133" s="13" t="s">
        <v>72</v>
      </c>
      <c r="AY133" s="210" t="s">
        <v>180</v>
      </c>
    </row>
    <row r="134" spans="2:51" s="13" customFormat="1" ht="11.25">
      <c r="B134" s="199"/>
      <c r="C134" s="200"/>
      <c r="D134" s="201" t="s">
        <v>192</v>
      </c>
      <c r="E134" s="202" t="s">
        <v>19</v>
      </c>
      <c r="F134" s="203" t="s">
        <v>2083</v>
      </c>
      <c r="G134" s="200"/>
      <c r="H134" s="204">
        <v>1.26</v>
      </c>
      <c r="I134" s="205"/>
      <c r="J134" s="200"/>
      <c r="K134" s="200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192</v>
      </c>
      <c r="AU134" s="210" t="s">
        <v>81</v>
      </c>
      <c r="AV134" s="13" t="s">
        <v>81</v>
      </c>
      <c r="AW134" s="13" t="s">
        <v>33</v>
      </c>
      <c r="AX134" s="13" t="s">
        <v>72</v>
      </c>
      <c r="AY134" s="210" t="s">
        <v>180</v>
      </c>
    </row>
    <row r="135" spans="2:51" s="13" customFormat="1" ht="11.25">
      <c r="B135" s="199"/>
      <c r="C135" s="200"/>
      <c r="D135" s="201" t="s">
        <v>192</v>
      </c>
      <c r="E135" s="202" t="s">
        <v>19</v>
      </c>
      <c r="F135" s="203" t="s">
        <v>2084</v>
      </c>
      <c r="G135" s="200"/>
      <c r="H135" s="204">
        <v>58.83</v>
      </c>
      <c r="I135" s="205"/>
      <c r="J135" s="200"/>
      <c r="K135" s="200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192</v>
      </c>
      <c r="AU135" s="210" t="s">
        <v>81</v>
      </c>
      <c r="AV135" s="13" t="s">
        <v>81</v>
      </c>
      <c r="AW135" s="13" t="s">
        <v>33</v>
      </c>
      <c r="AX135" s="13" t="s">
        <v>72</v>
      </c>
      <c r="AY135" s="210" t="s">
        <v>180</v>
      </c>
    </row>
    <row r="136" spans="2:51" s="13" customFormat="1" ht="11.25">
      <c r="B136" s="199"/>
      <c r="C136" s="200"/>
      <c r="D136" s="201" t="s">
        <v>192</v>
      </c>
      <c r="E136" s="202" t="s">
        <v>19</v>
      </c>
      <c r="F136" s="203" t="s">
        <v>2085</v>
      </c>
      <c r="G136" s="200"/>
      <c r="H136" s="204">
        <v>41.58</v>
      </c>
      <c r="I136" s="205"/>
      <c r="J136" s="200"/>
      <c r="K136" s="200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192</v>
      </c>
      <c r="AU136" s="210" t="s">
        <v>81</v>
      </c>
      <c r="AV136" s="13" t="s">
        <v>81</v>
      </c>
      <c r="AW136" s="13" t="s">
        <v>33</v>
      </c>
      <c r="AX136" s="13" t="s">
        <v>72</v>
      </c>
      <c r="AY136" s="210" t="s">
        <v>180</v>
      </c>
    </row>
    <row r="137" spans="2:51" s="14" customFormat="1" ht="11.25">
      <c r="B137" s="211"/>
      <c r="C137" s="212"/>
      <c r="D137" s="201" t="s">
        <v>192</v>
      </c>
      <c r="E137" s="213" t="s">
        <v>19</v>
      </c>
      <c r="F137" s="214" t="s">
        <v>211</v>
      </c>
      <c r="G137" s="212"/>
      <c r="H137" s="215">
        <v>416.77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192</v>
      </c>
      <c r="AU137" s="221" t="s">
        <v>81</v>
      </c>
      <c r="AV137" s="14" t="s">
        <v>188</v>
      </c>
      <c r="AW137" s="14" t="s">
        <v>33</v>
      </c>
      <c r="AX137" s="14" t="s">
        <v>79</v>
      </c>
      <c r="AY137" s="221" t="s">
        <v>180</v>
      </c>
    </row>
    <row r="138" spans="1:65" s="2" customFormat="1" ht="33" customHeight="1">
      <c r="A138" s="37"/>
      <c r="B138" s="38"/>
      <c r="C138" s="181" t="s">
        <v>81</v>
      </c>
      <c r="D138" s="181" t="s">
        <v>183</v>
      </c>
      <c r="E138" s="182" t="s">
        <v>1757</v>
      </c>
      <c r="F138" s="183" t="s">
        <v>1758</v>
      </c>
      <c r="G138" s="184" t="s">
        <v>1250</v>
      </c>
      <c r="H138" s="185">
        <v>1</v>
      </c>
      <c r="I138" s="186"/>
      <c r="J138" s="187">
        <f>ROUND(I138*H138,2)</f>
        <v>0</v>
      </c>
      <c r="K138" s="183" t="s">
        <v>19</v>
      </c>
      <c r="L138" s="42"/>
      <c r="M138" s="188" t="s">
        <v>19</v>
      </c>
      <c r="N138" s="189" t="s">
        <v>43</v>
      </c>
      <c r="O138" s="67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188</v>
      </c>
      <c r="AT138" s="192" t="s">
        <v>183</v>
      </c>
      <c r="AU138" s="192" t="s">
        <v>81</v>
      </c>
      <c r="AY138" s="20" t="s">
        <v>180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20" t="s">
        <v>79</v>
      </c>
      <c r="BK138" s="193">
        <f>ROUND(I138*H138,2)</f>
        <v>0</v>
      </c>
      <c r="BL138" s="20" t="s">
        <v>188</v>
      </c>
      <c r="BM138" s="192" t="s">
        <v>1759</v>
      </c>
    </row>
    <row r="139" spans="2:63" s="12" customFormat="1" ht="22.9" customHeight="1">
      <c r="B139" s="165"/>
      <c r="C139" s="166"/>
      <c r="D139" s="167" t="s">
        <v>71</v>
      </c>
      <c r="E139" s="179" t="s">
        <v>242</v>
      </c>
      <c r="F139" s="179" t="s">
        <v>243</v>
      </c>
      <c r="G139" s="166"/>
      <c r="H139" s="166"/>
      <c r="I139" s="169"/>
      <c r="J139" s="180">
        <f>BK139</f>
        <v>0</v>
      </c>
      <c r="K139" s="166"/>
      <c r="L139" s="171"/>
      <c r="M139" s="172"/>
      <c r="N139" s="173"/>
      <c r="O139" s="173"/>
      <c r="P139" s="174">
        <f>SUM(P140:P167)</f>
        <v>0</v>
      </c>
      <c r="Q139" s="173"/>
      <c r="R139" s="174">
        <f>SUM(R140:R167)</f>
        <v>0.05998076</v>
      </c>
      <c r="S139" s="173"/>
      <c r="T139" s="175">
        <f>SUM(T140:T167)</f>
        <v>0</v>
      </c>
      <c r="AR139" s="176" t="s">
        <v>79</v>
      </c>
      <c r="AT139" s="177" t="s">
        <v>71</v>
      </c>
      <c r="AU139" s="177" t="s">
        <v>79</v>
      </c>
      <c r="AY139" s="176" t="s">
        <v>180</v>
      </c>
      <c r="BK139" s="178">
        <f>SUM(BK140:BK167)</f>
        <v>0</v>
      </c>
    </row>
    <row r="140" spans="1:65" s="2" customFormat="1" ht="24.2" customHeight="1">
      <c r="A140" s="37"/>
      <c r="B140" s="38"/>
      <c r="C140" s="181" t="s">
        <v>92</v>
      </c>
      <c r="D140" s="181" t="s">
        <v>183</v>
      </c>
      <c r="E140" s="182" t="s">
        <v>245</v>
      </c>
      <c r="F140" s="183" t="s">
        <v>246</v>
      </c>
      <c r="G140" s="184" t="s">
        <v>186</v>
      </c>
      <c r="H140" s="185">
        <v>176.18</v>
      </c>
      <c r="I140" s="186"/>
      <c r="J140" s="187">
        <f>ROUND(I140*H140,2)</f>
        <v>0</v>
      </c>
      <c r="K140" s="183" t="s">
        <v>187</v>
      </c>
      <c r="L140" s="42"/>
      <c r="M140" s="188" t="s">
        <v>19</v>
      </c>
      <c r="N140" s="189" t="s">
        <v>43</v>
      </c>
      <c r="O140" s="67"/>
      <c r="P140" s="190">
        <f>O140*H140</f>
        <v>0</v>
      </c>
      <c r="Q140" s="190">
        <v>0.00013</v>
      </c>
      <c r="R140" s="190">
        <f>Q140*H140</f>
        <v>0.022903399999999997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290</v>
      </c>
      <c r="AT140" s="192" t="s">
        <v>183</v>
      </c>
      <c r="AU140" s="192" t="s">
        <v>81</v>
      </c>
      <c r="AY140" s="20" t="s">
        <v>180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20" t="s">
        <v>79</v>
      </c>
      <c r="BK140" s="193">
        <f>ROUND(I140*H140,2)</f>
        <v>0</v>
      </c>
      <c r="BL140" s="20" t="s">
        <v>290</v>
      </c>
      <c r="BM140" s="192" t="s">
        <v>1760</v>
      </c>
    </row>
    <row r="141" spans="1:47" s="2" customFormat="1" ht="11.25">
      <c r="A141" s="37"/>
      <c r="B141" s="38"/>
      <c r="C141" s="39"/>
      <c r="D141" s="194" t="s">
        <v>190</v>
      </c>
      <c r="E141" s="39"/>
      <c r="F141" s="195" t="s">
        <v>248</v>
      </c>
      <c r="G141" s="39"/>
      <c r="H141" s="39"/>
      <c r="I141" s="196"/>
      <c r="J141" s="39"/>
      <c r="K141" s="39"/>
      <c r="L141" s="42"/>
      <c r="M141" s="197"/>
      <c r="N141" s="198"/>
      <c r="O141" s="67"/>
      <c r="P141" s="67"/>
      <c r="Q141" s="67"/>
      <c r="R141" s="67"/>
      <c r="S141" s="67"/>
      <c r="T141" s="68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20" t="s">
        <v>190</v>
      </c>
      <c r="AU141" s="20" t="s">
        <v>81</v>
      </c>
    </row>
    <row r="142" spans="2:51" s="15" customFormat="1" ht="11.25">
      <c r="B142" s="222"/>
      <c r="C142" s="223"/>
      <c r="D142" s="201" t="s">
        <v>192</v>
      </c>
      <c r="E142" s="224" t="s">
        <v>19</v>
      </c>
      <c r="F142" s="225" t="s">
        <v>1720</v>
      </c>
      <c r="G142" s="223"/>
      <c r="H142" s="224" t="s">
        <v>19</v>
      </c>
      <c r="I142" s="226"/>
      <c r="J142" s="223"/>
      <c r="K142" s="223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192</v>
      </c>
      <c r="AU142" s="231" t="s">
        <v>81</v>
      </c>
      <c r="AV142" s="15" t="s">
        <v>79</v>
      </c>
      <c r="AW142" s="15" t="s">
        <v>33</v>
      </c>
      <c r="AX142" s="15" t="s">
        <v>72</v>
      </c>
      <c r="AY142" s="231" t="s">
        <v>180</v>
      </c>
    </row>
    <row r="143" spans="2:51" s="13" customFormat="1" ht="11.25">
      <c r="B143" s="199"/>
      <c r="C143" s="200"/>
      <c r="D143" s="201" t="s">
        <v>192</v>
      </c>
      <c r="E143" s="202" t="s">
        <v>19</v>
      </c>
      <c r="F143" s="203" t="s">
        <v>2060</v>
      </c>
      <c r="G143" s="200"/>
      <c r="H143" s="204">
        <v>50.08</v>
      </c>
      <c r="I143" s="205"/>
      <c r="J143" s="200"/>
      <c r="K143" s="200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192</v>
      </c>
      <c r="AU143" s="210" t="s">
        <v>81</v>
      </c>
      <c r="AV143" s="13" t="s">
        <v>81</v>
      </c>
      <c r="AW143" s="13" t="s">
        <v>33</v>
      </c>
      <c r="AX143" s="13" t="s">
        <v>72</v>
      </c>
      <c r="AY143" s="210" t="s">
        <v>180</v>
      </c>
    </row>
    <row r="144" spans="2:51" s="13" customFormat="1" ht="11.25">
      <c r="B144" s="199"/>
      <c r="C144" s="200"/>
      <c r="D144" s="201" t="s">
        <v>192</v>
      </c>
      <c r="E144" s="202" t="s">
        <v>19</v>
      </c>
      <c r="F144" s="203" t="s">
        <v>2061</v>
      </c>
      <c r="G144" s="200"/>
      <c r="H144" s="204">
        <v>8.29</v>
      </c>
      <c r="I144" s="205"/>
      <c r="J144" s="200"/>
      <c r="K144" s="200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192</v>
      </c>
      <c r="AU144" s="210" t="s">
        <v>81</v>
      </c>
      <c r="AV144" s="13" t="s">
        <v>81</v>
      </c>
      <c r="AW144" s="13" t="s">
        <v>33</v>
      </c>
      <c r="AX144" s="13" t="s">
        <v>72</v>
      </c>
      <c r="AY144" s="210" t="s">
        <v>180</v>
      </c>
    </row>
    <row r="145" spans="2:51" s="15" customFormat="1" ht="11.25">
      <c r="B145" s="222"/>
      <c r="C145" s="223"/>
      <c r="D145" s="201" t="s">
        <v>192</v>
      </c>
      <c r="E145" s="224" t="s">
        <v>19</v>
      </c>
      <c r="F145" s="225" t="s">
        <v>1726</v>
      </c>
      <c r="G145" s="223"/>
      <c r="H145" s="224" t="s">
        <v>19</v>
      </c>
      <c r="I145" s="226"/>
      <c r="J145" s="223"/>
      <c r="K145" s="223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192</v>
      </c>
      <c r="AU145" s="231" t="s">
        <v>81</v>
      </c>
      <c r="AV145" s="15" t="s">
        <v>79</v>
      </c>
      <c r="AW145" s="15" t="s">
        <v>33</v>
      </c>
      <c r="AX145" s="15" t="s">
        <v>72</v>
      </c>
      <c r="AY145" s="231" t="s">
        <v>180</v>
      </c>
    </row>
    <row r="146" spans="2:51" s="13" customFormat="1" ht="11.25">
      <c r="B146" s="199"/>
      <c r="C146" s="200"/>
      <c r="D146" s="201" t="s">
        <v>192</v>
      </c>
      <c r="E146" s="202" t="s">
        <v>19</v>
      </c>
      <c r="F146" s="203" t="s">
        <v>2072</v>
      </c>
      <c r="G146" s="200"/>
      <c r="H146" s="204">
        <v>58.98</v>
      </c>
      <c r="I146" s="205"/>
      <c r="J146" s="200"/>
      <c r="K146" s="200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192</v>
      </c>
      <c r="AU146" s="210" t="s">
        <v>81</v>
      </c>
      <c r="AV146" s="13" t="s">
        <v>81</v>
      </c>
      <c r="AW146" s="13" t="s">
        <v>33</v>
      </c>
      <c r="AX146" s="13" t="s">
        <v>72</v>
      </c>
      <c r="AY146" s="210" t="s">
        <v>180</v>
      </c>
    </row>
    <row r="147" spans="2:51" s="15" customFormat="1" ht="11.25">
      <c r="B147" s="222"/>
      <c r="C147" s="223"/>
      <c r="D147" s="201" t="s">
        <v>192</v>
      </c>
      <c r="E147" s="224" t="s">
        <v>19</v>
      </c>
      <c r="F147" s="225" t="s">
        <v>1741</v>
      </c>
      <c r="G147" s="223"/>
      <c r="H147" s="224" t="s">
        <v>19</v>
      </c>
      <c r="I147" s="226"/>
      <c r="J147" s="223"/>
      <c r="K147" s="223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192</v>
      </c>
      <c r="AU147" s="231" t="s">
        <v>81</v>
      </c>
      <c r="AV147" s="15" t="s">
        <v>79</v>
      </c>
      <c r="AW147" s="15" t="s">
        <v>33</v>
      </c>
      <c r="AX147" s="15" t="s">
        <v>72</v>
      </c>
      <c r="AY147" s="231" t="s">
        <v>180</v>
      </c>
    </row>
    <row r="148" spans="2:51" s="13" customFormat="1" ht="11.25">
      <c r="B148" s="199"/>
      <c r="C148" s="200"/>
      <c r="D148" s="201" t="s">
        <v>192</v>
      </c>
      <c r="E148" s="202" t="s">
        <v>19</v>
      </c>
      <c r="F148" s="203" t="s">
        <v>2084</v>
      </c>
      <c r="G148" s="200"/>
      <c r="H148" s="204">
        <v>58.83</v>
      </c>
      <c r="I148" s="205"/>
      <c r="J148" s="200"/>
      <c r="K148" s="200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192</v>
      </c>
      <c r="AU148" s="210" t="s">
        <v>81</v>
      </c>
      <c r="AV148" s="13" t="s">
        <v>81</v>
      </c>
      <c r="AW148" s="13" t="s">
        <v>33</v>
      </c>
      <c r="AX148" s="13" t="s">
        <v>72</v>
      </c>
      <c r="AY148" s="210" t="s">
        <v>180</v>
      </c>
    </row>
    <row r="149" spans="2:51" s="14" customFormat="1" ht="11.25">
      <c r="B149" s="211"/>
      <c r="C149" s="212"/>
      <c r="D149" s="201" t="s">
        <v>192</v>
      </c>
      <c r="E149" s="213" t="s">
        <v>19</v>
      </c>
      <c r="F149" s="214" t="s">
        <v>211</v>
      </c>
      <c r="G149" s="212"/>
      <c r="H149" s="215">
        <v>176.18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192</v>
      </c>
      <c r="AU149" s="221" t="s">
        <v>81</v>
      </c>
      <c r="AV149" s="14" t="s">
        <v>188</v>
      </c>
      <c r="AW149" s="14" t="s">
        <v>33</v>
      </c>
      <c r="AX149" s="14" t="s">
        <v>79</v>
      </c>
      <c r="AY149" s="221" t="s">
        <v>180</v>
      </c>
    </row>
    <row r="150" spans="1:65" s="2" customFormat="1" ht="24.2" customHeight="1">
      <c r="A150" s="37"/>
      <c r="B150" s="38"/>
      <c r="C150" s="181" t="s">
        <v>188</v>
      </c>
      <c r="D150" s="181" t="s">
        <v>183</v>
      </c>
      <c r="E150" s="182" t="s">
        <v>1761</v>
      </c>
      <c r="F150" s="183" t="s">
        <v>1762</v>
      </c>
      <c r="G150" s="184" t="s">
        <v>186</v>
      </c>
      <c r="H150" s="185">
        <v>83.16</v>
      </c>
      <c r="I150" s="186"/>
      <c r="J150" s="187">
        <f>ROUND(I150*H150,2)</f>
        <v>0</v>
      </c>
      <c r="K150" s="183" t="s">
        <v>187</v>
      </c>
      <c r="L150" s="42"/>
      <c r="M150" s="188" t="s">
        <v>19</v>
      </c>
      <c r="N150" s="189" t="s">
        <v>43</v>
      </c>
      <c r="O150" s="67"/>
      <c r="P150" s="190">
        <f>O150*H150</f>
        <v>0</v>
      </c>
      <c r="Q150" s="190">
        <v>0.00021</v>
      </c>
      <c r="R150" s="190">
        <f>Q150*H150</f>
        <v>0.0174636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188</v>
      </c>
      <c r="AT150" s="192" t="s">
        <v>183</v>
      </c>
      <c r="AU150" s="192" t="s">
        <v>81</v>
      </c>
      <c r="AY150" s="20" t="s">
        <v>180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20" t="s">
        <v>79</v>
      </c>
      <c r="BK150" s="193">
        <f>ROUND(I150*H150,2)</f>
        <v>0</v>
      </c>
      <c r="BL150" s="20" t="s">
        <v>188</v>
      </c>
      <c r="BM150" s="192" t="s">
        <v>2086</v>
      </c>
    </row>
    <row r="151" spans="1:47" s="2" customFormat="1" ht="11.25">
      <c r="A151" s="37"/>
      <c r="B151" s="38"/>
      <c r="C151" s="39"/>
      <c r="D151" s="194" t="s">
        <v>190</v>
      </c>
      <c r="E151" s="39"/>
      <c r="F151" s="195" t="s">
        <v>1764</v>
      </c>
      <c r="G151" s="39"/>
      <c r="H151" s="39"/>
      <c r="I151" s="196"/>
      <c r="J151" s="39"/>
      <c r="K151" s="39"/>
      <c r="L151" s="42"/>
      <c r="M151" s="197"/>
      <c r="N151" s="198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190</v>
      </c>
      <c r="AU151" s="20" t="s">
        <v>81</v>
      </c>
    </row>
    <row r="152" spans="2:51" s="15" customFormat="1" ht="11.25">
      <c r="B152" s="222"/>
      <c r="C152" s="223"/>
      <c r="D152" s="201" t="s">
        <v>192</v>
      </c>
      <c r="E152" s="224" t="s">
        <v>19</v>
      </c>
      <c r="F152" s="225" t="s">
        <v>1720</v>
      </c>
      <c r="G152" s="223"/>
      <c r="H152" s="224" t="s">
        <v>19</v>
      </c>
      <c r="I152" s="226"/>
      <c r="J152" s="223"/>
      <c r="K152" s="223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192</v>
      </c>
      <c r="AU152" s="231" t="s">
        <v>81</v>
      </c>
      <c r="AV152" s="15" t="s">
        <v>79</v>
      </c>
      <c r="AW152" s="15" t="s">
        <v>33</v>
      </c>
      <c r="AX152" s="15" t="s">
        <v>72</v>
      </c>
      <c r="AY152" s="231" t="s">
        <v>180</v>
      </c>
    </row>
    <row r="153" spans="2:51" s="13" customFormat="1" ht="11.25">
      <c r="B153" s="199"/>
      <c r="C153" s="200"/>
      <c r="D153" s="201" t="s">
        <v>192</v>
      </c>
      <c r="E153" s="202" t="s">
        <v>19</v>
      </c>
      <c r="F153" s="203" t="s">
        <v>2087</v>
      </c>
      <c r="G153" s="200"/>
      <c r="H153" s="204">
        <v>27.72</v>
      </c>
      <c r="I153" s="205"/>
      <c r="J153" s="200"/>
      <c r="K153" s="200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192</v>
      </c>
      <c r="AU153" s="210" t="s">
        <v>81</v>
      </c>
      <c r="AV153" s="13" t="s">
        <v>81</v>
      </c>
      <c r="AW153" s="13" t="s">
        <v>33</v>
      </c>
      <c r="AX153" s="13" t="s">
        <v>72</v>
      </c>
      <c r="AY153" s="210" t="s">
        <v>180</v>
      </c>
    </row>
    <row r="154" spans="2:51" s="15" customFormat="1" ht="11.25">
      <c r="B154" s="222"/>
      <c r="C154" s="223"/>
      <c r="D154" s="201" t="s">
        <v>192</v>
      </c>
      <c r="E154" s="224" t="s">
        <v>19</v>
      </c>
      <c r="F154" s="225" t="s">
        <v>1726</v>
      </c>
      <c r="G154" s="223"/>
      <c r="H154" s="224" t="s">
        <v>19</v>
      </c>
      <c r="I154" s="226"/>
      <c r="J154" s="223"/>
      <c r="K154" s="223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192</v>
      </c>
      <c r="AU154" s="231" t="s">
        <v>81</v>
      </c>
      <c r="AV154" s="15" t="s">
        <v>79</v>
      </c>
      <c r="AW154" s="15" t="s">
        <v>33</v>
      </c>
      <c r="AX154" s="15" t="s">
        <v>72</v>
      </c>
      <c r="AY154" s="231" t="s">
        <v>180</v>
      </c>
    </row>
    <row r="155" spans="2:51" s="13" customFormat="1" ht="11.25">
      <c r="B155" s="199"/>
      <c r="C155" s="200"/>
      <c r="D155" s="201" t="s">
        <v>192</v>
      </c>
      <c r="E155" s="202" t="s">
        <v>19</v>
      </c>
      <c r="F155" s="203" t="s">
        <v>2088</v>
      </c>
      <c r="G155" s="200"/>
      <c r="H155" s="204">
        <v>27.72</v>
      </c>
      <c r="I155" s="205"/>
      <c r="J155" s="200"/>
      <c r="K155" s="200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192</v>
      </c>
      <c r="AU155" s="210" t="s">
        <v>81</v>
      </c>
      <c r="AV155" s="13" t="s">
        <v>81</v>
      </c>
      <c r="AW155" s="13" t="s">
        <v>33</v>
      </c>
      <c r="AX155" s="13" t="s">
        <v>72</v>
      </c>
      <c r="AY155" s="210" t="s">
        <v>180</v>
      </c>
    </row>
    <row r="156" spans="2:51" s="15" customFormat="1" ht="11.25">
      <c r="B156" s="222"/>
      <c r="C156" s="223"/>
      <c r="D156" s="201" t="s">
        <v>192</v>
      </c>
      <c r="E156" s="224" t="s">
        <v>19</v>
      </c>
      <c r="F156" s="225" t="s">
        <v>1741</v>
      </c>
      <c r="G156" s="223"/>
      <c r="H156" s="224" t="s">
        <v>19</v>
      </c>
      <c r="I156" s="226"/>
      <c r="J156" s="223"/>
      <c r="K156" s="223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192</v>
      </c>
      <c r="AU156" s="231" t="s">
        <v>81</v>
      </c>
      <c r="AV156" s="15" t="s">
        <v>79</v>
      </c>
      <c r="AW156" s="15" t="s">
        <v>33</v>
      </c>
      <c r="AX156" s="15" t="s">
        <v>72</v>
      </c>
      <c r="AY156" s="231" t="s">
        <v>180</v>
      </c>
    </row>
    <row r="157" spans="2:51" s="13" customFormat="1" ht="11.25">
      <c r="B157" s="199"/>
      <c r="C157" s="200"/>
      <c r="D157" s="201" t="s">
        <v>192</v>
      </c>
      <c r="E157" s="202" t="s">
        <v>19</v>
      </c>
      <c r="F157" s="203" t="s">
        <v>2089</v>
      </c>
      <c r="G157" s="200"/>
      <c r="H157" s="204">
        <v>27.72</v>
      </c>
      <c r="I157" s="205"/>
      <c r="J157" s="200"/>
      <c r="K157" s="200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192</v>
      </c>
      <c r="AU157" s="210" t="s">
        <v>81</v>
      </c>
      <c r="AV157" s="13" t="s">
        <v>81</v>
      </c>
      <c r="AW157" s="13" t="s">
        <v>33</v>
      </c>
      <c r="AX157" s="13" t="s">
        <v>72</v>
      </c>
      <c r="AY157" s="210" t="s">
        <v>180</v>
      </c>
    </row>
    <row r="158" spans="2:51" s="14" customFormat="1" ht="11.25">
      <c r="B158" s="211"/>
      <c r="C158" s="212"/>
      <c r="D158" s="201" t="s">
        <v>192</v>
      </c>
      <c r="E158" s="213" t="s">
        <v>19</v>
      </c>
      <c r="F158" s="214" t="s">
        <v>211</v>
      </c>
      <c r="G158" s="212"/>
      <c r="H158" s="215">
        <v>83.16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192</v>
      </c>
      <c r="AU158" s="221" t="s">
        <v>81</v>
      </c>
      <c r="AV158" s="14" t="s">
        <v>188</v>
      </c>
      <c r="AW158" s="14" t="s">
        <v>33</v>
      </c>
      <c r="AX158" s="14" t="s">
        <v>79</v>
      </c>
      <c r="AY158" s="221" t="s">
        <v>180</v>
      </c>
    </row>
    <row r="159" spans="1:65" s="2" customFormat="1" ht="24.2" customHeight="1">
      <c r="A159" s="37"/>
      <c r="B159" s="38"/>
      <c r="C159" s="181" t="s">
        <v>212</v>
      </c>
      <c r="D159" s="181" t="s">
        <v>183</v>
      </c>
      <c r="E159" s="182" t="s">
        <v>1768</v>
      </c>
      <c r="F159" s="183" t="s">
        <v>1769</v>
      </c>
      <c r="G159" s="184" t="s">
        <v>186</v>
      </c>
      <c r="H159" s="185">
        <v>490.344</v>
      </c>
      <c r="I159" s="186"/>
      <c r="J159" s="187">
        <f>ROUND(I159*H159,2)</f>
        <v>0</v>
      </c>
      <c r="K159" s="183" t="s">
        <v>187</v>
      </c>
      <c r="L159" s="42"/>
      <c r="M159" s="188" t="s">
        <v>19</v>
      </c>
      <c r="N159" s="189" t="s">
        <v>43</v>
      </c>
      <c r="O159" s="67"/>
      <c r="P159" s="190">
        <f>O159*H159</f>
        <v>0</v>
      </c>
      <c r="Q159" s="190">
        <v>4E-05</v>
      </c>
      <c r="R159" s="190">
        <f>Q159*H159</f>
        <v>0.01961376</v>
      </c>
      <c r="S159" s="190">
        <v>0</v>
      </c>
      <c r="T159" s="19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2" t="s">
        <v>188</v>
      </c>
      <c r="AT159" s="192" t="s">
        <v>183</v>
      </c>
      <c r="AU159" s="192" t="s">
        <v>81</v>
      </c>
      <c r="AY159" s="20" t="s">
        <v>180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20" t="s">
        <v>79</v>
      </c>
      <c r="BK159" s="193">
        <f>ROUND(I159*H159,2)</f>
        <v>0</v>
      </c>
      <c r="BL159" s="20" t="s">
        <v>188</v>
      </c>
      <c r="BM159" s="192" t="s">
        <v>1770</v>
      </c>
    </row>
    <row r="160" spans="1:47" s="2" customFormat="1" ht="11.25">
      <c r="A160" s="37"/>
      <c r="B160" s="38"/>
      <c r="C160" s="39"/>
      <c r="D160" s="194" t="s">
        <v>190</v>
      </c>
      <c r="E160" s="39"/>
      <c r="F160" s="195" t="s">
        <v>1771</v>
      </c>
      <c r="G160" s="39"/>
      <c r="H160" s="39"/>
      <c r="I160" s="196"/>
      <c r="J160" s="39"/>
      <c r="K160" s="39"/>
      <c r="L160" s="42"/>
      <c r="M160" s="197"/>
      <c r="N160" s="198"/>
      <c r="O160" s="67"/>
      <c r="P160" s="67"/>
      <c r="Q160" s="67"/>
      <c r="R160" s="67"/>
      <c r="S160" s="67"/>
      <c r="T160" s="6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20" t="s">
        <v>190</v>
      </c>
      <c r="AU160" s="20" t="s">
        <v>81</v>
      </c>
    </row>
    <row r="161" spans="2:51" s="15" customFormat="1" ht="11.25">
      <c r="B161" s="222"/>
      <c r="C161" s="223"/>
      <c r="D161" s="201" t="s">
        <v>192</v>
      </c>
      <c r="E161" s="224" t="s">
        <v>19</v>
      </c>
      <c r="F161" s="225" t="s">
        <v>1720</v>
      </c>
      <c r="G161" s="223"/>
      <c r="H161" s="224" t="s">
        <v>19</v>
      </c>
      <c r="I161" s="226"/>
      <c r="J161" s="223"/>
      <c r="K161" s="223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192</v>
      </c>
      <c r="AU161" s="231" t="s">
        <v>81</v>
      </c>
      <c r="AV161" s="15" t="s">
        <v>79</v>
      </c>
      <c r="AW161" s="15" t="s">
        <v>33</v>
      </c>
      <c r="AX161" s="15" t="s">
        <v>72</v>
      </c>
      <c r="AY161" s="231" t="s">
        <v>180</v>
      </c>
    </row>
    <row r="162" spans="2:51" s="13" customFormat="1" ht="11.25">
      <c r="B162" s="199"/>
      <c r="C162" s="200"/>
      <c r="D162" s="201" t="s">
        <v>192</v>
      </c>
      <c r="E162" s="202" t="s">
        <v>19</v>
      </c>
      <c r="F162" s="203" t="s">
        <v>2090</v>
      </c>
      <c r="G162" s="200"/>
      <c r="H162" s="204">
        <v>163.448</v>
      </c>
      <c r="I162" s="205"/>
      <c r="J162" s="200"/>
      <c r="K162" s="200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192</v>
      </c>
      <c r="AU162" s="210" t="s">
        <v>81</v>
      </c>
      <c r="AV162" s="13" t="s">
        <v>81</v>
      </c>
      <c r="AW162" s="13" t="s">
        <v>33</v>
      </c>
      <c r="AX162" s="13" t="s">
        <v>72</v>
      </c>
      <c r="AY162" s="210" t="s">
        <v>180</v>
      </c>
    </row>
    <row r="163" spans="2:51" s="15" customFormat="1" ht="11.25">
      <c r="B163" s="222"/>
      <c r="C163" s="223"/>
      <c r="D163" s="201" t="s">
        <v>192</v>
      </c>
      <c r="E163" s="224" t="s">
        <v>19</v>
      </c>
      <c r="F163" s="225" t="s">
        <v>1726</v>
      </c>
      <c r="G163" s="223"/>
      <c r="H163" s="224" t="s">
        <v>19</v>
      </c>
      <c r="I163" s="226"/>
      <c r="J163" s="223"/>
      <c r="K163" s="223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192</v>
      </c>
      <c r="AU163" s="231" t="s">
        <v>81</v>
      </c>
      <c r="AV163" s="15" t="s">
        <v>79</v>
      </c>
      <c r="AW163" s="15" t="s">
        <v>33</v>
      </c>
      <c r="AX163" s="15" t="s">
        <v>72</v>
      </c>
      <c r="AY163" s="231" t="s">
        <v>180</v>
      </c>
    </row>
    <row r="164" spans="2:51" s="13" customFormat="1" ht="11.25">
      <c r="B164" s="199"/>
      <c r="C164" s="200"/>
      <c r="D164" s="201" t="s">
        <v>192</v>
      </c>
      <c r="E164" s="202" t="s">
        <v>19</v>
      </c>
      <c r="F164" s="203" t="s">
        <v>2090</v>
      </c>
      <c r="G164" s="200"/>
      <c r="H164" s="204">
        <v>163.448</v>
      </c>
      <c r="I164" s="205"/>
      <c r="J164" s="200"/>
      <c r="K164" s="200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192</v>
      </c>
      <c r="AU164" s="210" t="s">
        <v>81</v>
      </c>
      <c r="AV164" s="13" t="s">
        <v>81</v>
      </c>
      <c r="AW164" s="13" t="s">
        <v>33</v>
      </c>
      <c r="AX164" s="13" t="s">
        <v>72</v>
      </c>
      <c r="AY164" s="210" t="s">
        <v>180</v>
      </c>
    </row>
    <row r="165" spans="2:51" s="15" customFormat="1" ht="11.25">
      <c r="B165" s="222"/>
      <c r="C165" s="223"/>
      <c r="D165" s="201" t="s">
        <v>192</v>
      </c>
      <c r="E165" s="224" t="s">
        <v>19</v>
      </c>
      <c r="F165" s="225" t="s">
        <v>1741</v>
      </c>
      <c r="G165" s="223"/>
      <c r="H165" s="224" t="s">
        <v>19</v>
      </c>
      <c r="I165" s="226"/>
      <c r="J165" s="223"/>
      <c r="K165" s="223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192</v>
      </c>
      <c r="AU165" s="231" t="s">
        <v>81</v>
      </c>
      <c r="AV165" s="15" t="s">
        <v>79</v>
      </c>
      <c r="AW165" s="15" t="s">
        <v>33</v>
      </c>
      <c r="AX165" s="15" t="s">
        <v>72</v>
      </c>
      <c r="AY165" s="231" t="s">
        <v>180</v>
      </c>
    </row>
    <row r="166" spans="2:51" s="13" customFormat="1" ht="11.25">
      <c r="B166" s="199"/>
      <c r="C166" s="200"/>
      <c r="D166" s="201" t="s">
        <v>192</v>
      </c>
      <c r="E166" s="202" t="s">
        <v>19</v>
      </c>
      <c r="F166" s="203" t="s">
        <v>2090</v>
      </c>
      <c r="G166" s="200"/>
      <c r="H166" s="204">
        <v>163.448</v>
      </c>
      <c r="I166" s="205"/>
      <c r="J166" s="200"/>
      <c r="K166" s="200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192</v>
      </c>
      <c r="AU166" s="210" t="s">
        <v>81</v>
      </c>
      <c r="AV166" s="13" t="s">
        <v>81</v>
      </c>
      <c r="AW166" s="13" t="s">
        <v>33</v>
      </c>
      <c r="AX166" s="13" t="s">
        <v>72</v>
      </c>
      <c r="AY166" s="210" t="s">
        <v>180</v>
      </c>
    </row>
    <row r="167" spans="2:51" s="14" customFormat="1" ht="11.25">
      <c r="B167" s="211"/>
      <c r="C167" s="212"/>
      <c r="D167" s="201" t="s">
        <v>192</v>
      </c>
      <c r="E167" s="213" t="s">
        <v>19</v>
      </c>
      <c r="F167" s="214" t="s">
        <v>211</v>
      </c>
      <c r="G167" s="212"/>
      <c r="H167" s="215">
        <v>490.344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192</v>
      </c>
      <c r="AU167" s="221" t="s">
        <v>81</v>
      </c>
      <c r="AV167" s="14" t="s">
        <v>188</v>
      </c>
      <c r="AW167" s="14" t="s">
        <v>33</v>
      </c>
      <c r="AX167" s="14" t="s">
        <v>79</v>
      </c>
      <c r="AY167" s="221" t="s">
        <v>180</v>
      </c>
    </row>
    <row r="168" spans="2:63" s="12" customFormat="1" ht="22.9" customHeight="1">
      <c r="B168" s="165"/>
      <c r="C168" s="166"/>
      <c r="D168" s="167" t="s">
        <v>71</v>
      </c>
      <c r="E168" s="179" t="s">
        <v>635</v>
      </c>
      <c r="F168" s="179" t="s">
        <v>1779</v>
      </c>
      <c r="G168" s="166"/>
      <c r="H168" s="166"/>
      <c r="I168" s="169"/>
      <c r="J168" s="180">
        <f>BK168</f>
        <v>0</v>
      </c>
      <c r="K168" s="166"/>
      <c r="L168" s="171"/>
      <c r="M168" s="172"/>
      <c r="N168" s="173"/>
      <c r="O168" s="173"/>
      <c r="P168" s="174">
        <f>SUM(P169:P173)</f>
        <v>0</v>
      </c>
      <c r="Q168" s="173"/>
      <c r="R168" s="174">
        <f>SUM(R169:R173)</f>
        <v>0</v>
      </c>
      <c r="S168" s="173"/>
      <c r="T168" s="175">
        <f>SUM(T169:T173)</f>
        <v>0</v>
      </c>
      <c r="AR168" s="176" t="s">
        <v>79</v>
      </c>
      <c r="AT168" s="177" t="s">
        <v>71</v>
      </c>
      <c r="AU168" s="177" t="s">
        <v>79</v>
      </c>
      <c r="AY168" s="176" t="s">
        <v>180</v>
      </c>
      <c r="BK168" s="178">
        <f>SUM(BK169:BK173)</f>
        <v>0</v>
      </c>
    </row>
    <row r="169" spans="1:65" s="2" customFormat="1" ht="37.9" customHeight="1">
      <c r="A169" s="37"/>
      <c r="B169" s="38"/>
      <c r="C169" s="181" t="s">
        <v>219</v>
      </c>
      <c r="D169" s="181" t="s">
        <v>183</v>
      </c>
      <c r="E169" s="182" t="s">
        <v>1780</v>
      </c>
      <c r="F169" s="183" t="s">
        <v>1781</v>
      </c>
      <c r="G169" s="184" t="s">
        <v>918</v>
      </c>
      <c r="H169" s="185">
        <v>30</v>
      </c>
      <c r="I169" s="186"/>
      <c r="J169" s="187">
        <f>ROUND(I169*H169,2)</f>
        <v>0</v>
      </c>
      <c r="K169" s="183" t="s">
        <v>19</v>
      </c>
      <c r="L169" s="42"/>
      <c r="M169" s="188" t="s">
        <v>19</v>
      </c>
      <c r="N169" s="189" t="s">
        <v>43</v>
      </c>
      <c r="O169" s="67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2" t="s">
        <v>188</v>
      </c>
      <c r="AT169" s="192" t="s">
        <v>183</v>
      </c>
      <c r="AU169" s="192" t="s">
        <v>81</v>
      </c>
      <c r="AY169" s="20" t="s">
        <v>180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20" t="s">
        <v>79</v>
      </c>
      <c r="BK169" s="193">
        <f>ROUND(I169*H169,2)</f>
        <v>0</v>
      </c>
      <c r="BL169" s="20" t="s">
        <v>188</v>
      </c>
      <c r="BM169" s="192" t="s">
        <v>1782</v>
      </c>
    </row>
    <row r="170" spans="2:51" s="13" customFormat="1" ht="11.25">
      <c r="B170" s="199"/>
      <c r="C170" s="200"/>
      <c r="D170" s="201" t="s">
        <v>192</v>
      </c>
      <c r="E170" s="202" t="s">
        <v>19</v>
      </c>
      <c r="F170" s="203" t="s">
        <v>2091</v>
      </c>
      <c r="G170" s="200"/>
      <c r="H170" s="204">
        <v>10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192</v>
      </c>
      <c r="AU170" s="210" t="s">
        <v>81</v>
      </c>
      <c r="AV170" s="13" t="s">
        <v>81</v>
      </c>
      <c r="AW170" s="13" t="s">
        <v>33</v>
      </c>
      <c r="AX170" s="13" t="s">
        <v>72</v>
      </c>
      <c r="AY170" s="210" t="s">
        <v>180</v>
      </c>
    </row>
    <row r="171" spans="2:51" s="13" customFormat="1" ht="11.25">
      <c r="B171" s="199"/>
      <c r="C171" s="200"/>
      <c r="D171" s="201" t="s">
        <v>192</v>
      </c>
      <c r="E171" s="202" t="s">
        <v>19</v>
      </c>
      <c r="F171" s="203" t="s">
        <v>2092</v>
      </c>
      <c r="G171" s="200"/>
      <c r="H171" s="204">
        <v>10</v>
      </c>
      <c r="I171" s="205"/>
      <c r="J171" s="200"/>
      <c r="K171" s="200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192</v>
      </c>
      <c r="AU171" s="210" t="s">
        <v>81</v>
      </c>
      <c r="AV171" s="13" t="s">
        <v>81</v>
      </c>
      <c r="AW171" s="13" t="s">
        <v>33</v>
      </c>
      <c r="AX171" s="13" t="s">
        <v>72</v>
      </c>
      <c r="AY171" s="210" t="s">
        <v>180</v>
      </c>
    </row>
    <row r="172" spans="2:51" s="13" customFormat="1" ht="11.25">
      <c r="B172" s="199"/>
      <c r="C172" s="200"/>
      <c r="D172" s="201" t="s">
        <v>192</v>
      </c>
      <c r="E172" s="202" t="s">
        <v>19</v>
      </c>
      <c r="F172" s="203" t="s">
        <v>2093</v>
      </c>
      <c r="G172" s="200"/>
      <c r="H172" s="204">
        <v>10</v>
      </c>
      <c r="I172" s="205"/>
      <c r="J172" s="200"/>
      <c r="K172" s="200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192</v>
      </c>
      <c r="AU172" s="210" t="s">
        <v>81</v>
      </c>
      <c r="AV172" s="13" t="s">
        <v>81</v>
      </c>
      <c r="AW172" s="13" t="s">
        <v>33</v>
      </c>
      <c r="AX172" s="13" t="s">
        <v>72</v>
      </c>
      <c r="AY172" s="210" t="s">
        <v>180</v>
      </c>
    </row>
    <row r="173" spans="2:51" s="14" customFormat="1" ht="11.25">
      <c r="B173" s="211"/>
      <c r="C173" s="212"/>
      <c r="D173" s="201" t="s">
        <v>192</v>
      </c>
      <c r="E173" s="213" t="s">
        <v>19</v>
      </c>
      <c r="F173" s="214" t="s">
        <v>211</v>
      </c>
      <c r="G173" s="212"/>
      <c r="H173" s="215">
        <v>30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192</v>
      </c>
      <c r="AU173" s="221" t="s">
        <v>81</v>
      </c>
      <c r="AV173" s="14" t="s">
        <v>188</v>
      </c>
      <c r="AW173" s="14" t="s">
        <v>33</v>
      </c>
      <c r="AX173" s="14" t="s">
        <v>79</v>
      </c>
      <c r="AY173" s="221" t="s">
        <v>180</v>
      </c>
    </row>
    <row r="174" spans="2:63" s="12" customFormat="1" ht="22.9" customHeight="1">
      <c r="B174" s="165"/>
      <c r="C174" s="166"/>
      <c r="D174" s="167" t="s">
        <v>71</v>
      </c>
      <c r="E174" s="179" t="s">
        <v>313</v>
      </c>
      <c r="F174" s="179" t="s">
        <v>314</v>
      </c>
      <c r="G174" s="166"/>
      <c r="H174" s="166"/>
      <c r="I174" s="169"/>
      <c r="J174" s="180">
        <f>BK174</f>
        <v>0</v>
      </c>
      <c r="K174" s="166"/>
      <c r="L174" s="171"/>
      <c r="M174" s="172"/>
      <c r="N174" s="173"/>
      <c r="O174" s="173"/>
      <c r="P174" s="174">
        <f>SUM(P175:P183)</f>
        <v>0</v>
      </c>
      <c r="Q174" s="173"/>
      <c r="R174" s="174">
        <f>SUM(R175:R183)</f>
        <v>0</v>
      </c>
      <c r="S174" s="173"/>
      <c r="T174" s="175">
        <f>SUM(T175:T183)</f>
        <v>0</v>
      </c>
      <c r="AR174" s="176" t="s">
        <v>79</v>
      </c>
      <c r="AT174" s="177" t="s">
        <v>71</v>
      </c>
      <c r="AU174" s="177" t="s">
        <v>79</v>
      </c>
      <c r="AY174" s="176" t="s">
        <v>180</v>
      </c>
      <c r="BK174" s="178">
        <f>SUM(BK175:BK183)</f>
        <v>0</v>
      </c>
    </row>
    <row r="175" spans="1:65" s="2" customFormat="1" ht="24.2" customHeight="1">
      <c r="A175" s="37"/>
      <c r="B175" s="38"/>
      <c r="C175" s="181" t="s">
        <v>226</v>
      </c>
      <c r="D175" s="181" t="s">
        <v>183</v>
      </c>
      <c r="E175" s="182" t="s">
        <v>316</v>
      </c>
      <c r="F175" s="183" t="s">
        <v>317</v>
      </c>
      <c r="G175" s="184" t="s">
        <v>318</v>
      </c>
      <c r="H175" s="185">
        <v>0.413</v>
      </c>
      <c r="I175" s="186"/>
      <c r="J175" s="187">
        <f>ROUND(I175*H175,2)</f>
        <v>0</v>
      </c>
      <c r="K175" s="183" t="s">
        <v>187</v>
      </c>
      <c r="L175" s="42"/>
      <c r="M175" s="188" t="s">
        <v>19</v>
      </c>
      <c r="N175" s="189" t="s">
        <v>43</v>
      </c>
      <c r="O175" s="67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2" t="s">
        <v>188</v>
      </c>
      <c r="AT175" s="192" t="s">
        <v>183</v>
      </c>
      <c r="AU175" s="192" t="s">
        <v>81</v>
      </c>
      <c r="AY175" s="20" t="s">
        <v>180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20" t="s">
        <v>79</v>
      </c>
      <c r="BK175" s="193">
        <f>ROUND(I175*H175,2)</f>
        <v>0</v>
      </c>
      <c r="BL175" s="20" t="s">
        <v>188</v>
      </c>
      <c r="BM175" s="192" t="s">
        <v>2094</v>
      </c>
    </row>
    <row r="176" spans="1:47" s="2" customFormat="1" ht="11.25">
      <c r="A176" s="37"/>
      <c r="B176" s="38"/>
      <c r="C176" s="39"/>
      <c r="D176" s="194" t="s">
        <v>190</v>
      </c>
      <c r="E176" s="39"/>
      <c r="F176" s="195" t="s">
        <v>320</v>
      </c>
      <c r="G176" s="39"/>
      <c r="H176" s="39"/>
      <c r="I176" s="196"/>
      <c r="J176" s="39"/>
      <c r="K176" s="39"/>
      <c r="L176" s="42"/>
      <c r="M176" s="197"/>
      <c r="N176" s="198"/>
      <c r="O176" s="67"/>
      <c r="P176" s="67"/>
      <c r="Q176" s="67"/>
      <c r="R176" s="67"/>
      <c r="S176" s="67"/>
      <c r="T176" s="68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20" t="s">
        <v>190</v>
      </c>
      <c r="AU176" s="20" t="s">
        <v>81</v>
      </c>
    </row>
    <row r="177" spans="1:65" s="2" customFormat="1" ht="21.75" customHeight="1">
      <c r="A177" s="37"/>
      <c r="B177" s="38"/>
      <c r="C177" s="181" t="s">
        <v>235</v>
      </c>
      <c r="D177" s="181" t="s">
        <v>183</v>
      </c>
      <c r="E177" s="182" t="s">
        <v>321</v>
      </c>
      <c r="F177" s="183" t="s">
        <v>322</v>
      </c>
      <c r="G177" s="184" t="s">
        <v>318</v>
      </c>
      <c r="H177" s="185">
        <v>0.413</v>
      </c>
      <c r="I177" s="186"/>
      <c r="J177" s="187">
        <f>ROUND(I177*H177,2)</f>
        <v>0</v>
      </c>
      <c r="K177" s="183" t="s">
        <v>187</v>
      </c>
      <c r="L177" s="42"/>
      <c r="M177" s="188" t="s">
        <v>19</v>
      </c>
      <c r="N177" s="189" t="s">
        <v>43</v>
      </c>
      <c r="O177" s="67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2" t="s">
        <v>188</v>
      </c>
      <c r="AT177" s="192" t="s">
        <v>183</v>
      </c>
      <c r="AU177" s="192" t="s">
        <v>81</v>
      </c>
      <c r="AY177" s="20" t="s">
        <v>180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20" t="s">
        <v>79</v>
      </c>
      <c r="BK177" s="193">
        <f>ROUND(I177*H177,2)</f>
        <v>0</v>
      </c>
      <c r="BL177" s="20" t="s">
        <v>188</v>
      </c>
      <c r="BM177" s="192" t="s">
        <v>2095</v>
      </c>
    </row>
    <row r="178" spans="1:47" s="2" customFormat="1" ht="11.25">
      <c r="A178" s="37"/>
      <c r="B178" s="38"/>
      <c r="C178" s="39"/>
      <c r="D178" s="194" t="s">
        <v>190</v>
      </c>
      <c r="E178" s="39"/>
      <c r="F178" s="195" t="s">
        <v>324</v>
      </c>
      <c r="G178" s="39"/>
      <c r="H178" s="39"/>
      <c r="I178" s="196"/>
      <c r="J178" s="39"/>
      <c r="K178" s="39"/>
      <c r="L178" s="42"/>
      <c r="M178" s="197"/>
      <c r="N178" s="198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20" t="s">
        <v>190</v>
      </c>
      <c r="AU178" s="20" t="s">
        <v>81</v>
      </c>
    </row>
    <row r="179" spans="1:65" s="2" customFormat="1" ht="24.2" customHeight="1">
      <c r="A179" s="37"/>
      <c r="B179" s="38"/>
      <c r="C179" s="181" t="s">
        <v>244</v>
      </c>
      <c r="D179" s="181" t="s">
        <v>183</v>
      </c>
      <c r="E179" s="182" t="s">
        <v>326</v>
      </c>
      <c r="F179" s="183" t="s">
        <v>327</v>
      </c>
      <c r="G179" s="184" t="s">
        <v>318</v>
      </c>
      <c r="H179" s="185">
        <v>5.782</v>
      </c>
      <c r="I179" s="186"/>
      <c r="J179" s="187">
        <f>ROUND(I179*H179,2)</f>
        <v>0</v>
      </c>
      <c r="K179" s="183" t="s">
        <v>187</v>
      </c>
      <c r="L179" s="42"/>
      <c r="M179" s="188" t="s">
        <v>19</v>
      </c>
      <c r="N179" s="189" t="s">
        <v>43</v>
      </c>
      <c r="O179" s="67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2" t="s">
        <v>188</v>
      </c>
      <c r="AT179" s="192" t="s">
        <v>183</v>
      </c>
      <c r="AU179" s="192" t="s">
        <v>81</v>
      </c>
      <c r="AY179" s="20" t="s">
        <v>180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20" t="s">
        <v>79</v>
      </c>
      <c r="BK179" s="193">
        <f>ROUND(I179*H179,2)</f>
        <v>0</v>
      </c>
      <c r="BL179" s="20" t="s">
        <v>188</v>
      </c>
      <c r="BM179" s="192" t="s">
        <v>2096</v>
      </c>
    </row>
    <row r="180" spans="1:47" s="2" customFormat="1" ht="11.25">
      <c r="A180" s="37"/>
      <c r="B180" s="38"/>
      <c r="C180" s="39"/>
      <c r="D180" s="194" t="s">
        <v>190</v>
      </c>
      <c r="E180" s="39"/>
      <c r="F180" s="195" t="s">
        <v>329</v>
      </c>
      <c r="G180" s="39"/>
      <c r="H180" s="39"/>
      <c r="I180" s="196"/>
      <c r="J180" s="39"/>
      <c r="K180" s="39"/>
      <c r="L180" s="42"/>
      <c r="M180" s="197"/>
      <c r="N180" s="198"/>
      <c r="O180" s="67"/>
      <c r="P180" s="67"/>
      <c r="Q180" s="67"/>
      <c r="R180" s="67"/>
      <c r="S180" s="67"/>
      <c r="T180" s="68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20" t="s">
        <v>190</v>
      </c>
      <c r="AU180" s="20" t="s">
        <v>81</v>
      </c>
    </row>
    <row r="181" spans="2:51" s="13" customFormat="1" ht="11.25">
      <c r="B181" s="199"/>
      <c r="C181" s="200"/>
      <c r="D181" s="201" t="s">
        <v>192</v>
      </c>
      <c r="E181" s="200"/>
      <c r="F181" s="203" t="s">
        <v>2097</v>
      </c>
      <c r="G181" s="200"/>
      <c r="H181" s="204">
        <v>5.782</v>
      </c>
      <c r="I181" s="205"/>
      <c r="J181" s="200"/>
      <c r="K181" s="200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192</v>
      </c>
      <c r="AU181" s="210" t="s">
        <v>81</v>
      </c>
      <c r="AV181" s="13" t="s">
        <v>81</v>
      </c>
      <c r="AW181" s="13" t="s">
        <v>4</v>
      </c>
      <c r="AX181" s="13" t="s">
        <v>79</v>
      </c>
      <c r="AY181" s="210" t="s">
        <v>180</v>
      </c>
    </row>
    <row r="182" spans="1:65" s="2" customFormat="1" ht="21.75" customHeight="1">
      <c r="A182" s="37"/>
      <c r="B182" s="38"/>
      <c r="C182" s="181" t="s">
        <v>251</v>
      </c>
      <c r="D182" s="181" t="s">
        <v>183</v>
      </c>
      <c r="E182" s="182" t="s">
        <v>332</v>
      </c>
      <c r="F182" s="183" t="s">
        <v>2098</v>
      </c>
      <c r="G182" s="184" t="s">
        <v>318</v>
      </c>
      <c r="H182" s="185">
        <v>0.413</v>
      </c>
      <c r="I182" s="186"/>
      <c r="J182" s="187">
        <f>ROUND(I182*H182,2)</f>
        <v>0</v>
      </c>
      <c r="K182" s="183" t="s">
        <v>187</v>
      </c>
      <c r="L182" s="42"/>
      <c r="M182" s="188" t="s">
        <v>19</v>
      </c>
      <c r="N182" s="189" t="s">
        <v>43</v>
      </c>
      <c r="O182" s="67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2" t="s">
        <v>188</v>
      </c>
      <c r="AT182" s="192" t="s">
        <v>183</v>
      </c>
      <c r="AU182" s="192" t="s">
        <v>81</v>
      </c>
      <c r="AY182" s="20" t="s">
        <v>180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20" t="s">
        <v>79</v>
      </c>
      <c r="BK182" s="193">
        <f>ROUND(I182*H182,2)</f>
        <v>0</v>
      </c>
      <c r="BL182" s="20" t="s">
        <v>188</v>
      </c>
      <c r="BM182" s="192" t="s">
        <v>2099</v>
      </c>
    </row>
    <row r="183" spans="1:47" s="2" customFormat="1" ht="11.25">
      <c r="A183" s="37"/>
      <c r="B183" s="38"/>
      <c r="C183" s="39"/>
      <c r="D183" s="194" t="s">
        <v>190</v>
      </c>
      <c r="E183" s="39"/>
      <c r="F183" s="195" t="s">
        <v>335</v>
      </c>
      <c r="G183" s="39"/>
      <c r="H183" s="39"/>
      <c r="I183" s="196"/>
      <c r="J183" s="39"/>
      <c r="K183" s="39"/>
      <c r="L183" s="42"/>
      <c r="M183" s="197"/>
      <c r="N183" s="198"/>
      <c r="O183" s="67"/>
      <c r="P183" s="67"/>
      <c r="Q183" s="67"/>
      <c r="R183" s="67"/>
      <c r="S183" s="67"/>
      <c r="T183" s="68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20" t="s">
        <v>190</v>
      </c>
      <c r="AU183" s="20" t="s">
        <v>81</v>
      </c>
    </row>
    <row r="184" spans="2:63" s="12" customFormat="1" ht="22.9" customHeight="1">
      <c r="B184" s="165"/>
      <c r="C184" s="166"/>
      <c r="D184" s="167" t="s">
        <v>71</v>
      </c>
      <c r="E184" s="179" t="s">
        <v>336</v>
      </c>
      <c r="F184" s="179" t="s">
        <v>337</v>
      </c>
      <c r="G184" s="166"/>
      <c r="H184" s="166"/>
      <c r="I184" s="169"/>
      <c r="J184" s="180">
        <f>BK184</f>
        <v>0</v>
      </c>
      <c r="K184" s="166"/>
      <c r="L184" s="171"/>
      <c r="M184" s="172"/>
      <c r="N184" s="173"/>
      <c r="O184" s="173"/>
      <c r="P184" s="174">
        <f>SUM(P185:P186)</f>
        <v>0</v>
      </c>
      <c r="Q184" s="173"/>
      <c r="R184" s="174">
        <f>SUM(R185:R186)</f>
        <v>0</v>
      </c>
      <c r="S184" s="173"/>
      <c r="T184" s="175">
        <f>SUM(T185:T186)</f>
        <v>0</v>
      </c>
      <c r="AR184" s="176" t="s">
        <v>79</v>
      </c>
      <c r="AT184" s="177" t="s">
        <v>71</v>
      </c>
      <c r="AU184" s="177" t="s">
        <v>79</v>
      </c>
      <c r="AY184" s="176" t="s">
        <v>180</v>
      </c>
      <c r="BK184" s="178">
        <f>SUM(BK185:BK186)</f>
        <v>0</v>
      </c>
    </row>
    <row r="185" spans="1:65" s="2" customFormat="1" ht="33" customHeight="1">
      <c r="A185" s="37"/>
      <c r="B185" s="38"/>
      <c r="C185" s="181" t="s">
        <v>263</v>
      </c>
      <c r="D185" s="181" t="s">
        <v>183</v>
      </c>
      <c r="E185" s="182" t="s">
        <v>339</v>
      </c>
      <c r="F185" s="183" t="s">
        <v>340</v>
      </c>
      <c r="G185" s="184" t="s">
        <v>318</v>
      </c>
      <c r="H185" s="185">
        <v>0.037</v>
      </c>
      <c r="I185" s="186"/>
      <c r="J185" s="187">
        <f>ROUND(I185*H185,2)</f>
        <v>0</v>
      </c>
      <c r="K185" s="183" t="s">
        <v>187</v>
      </c>
      <c r="L185" s="42"/>
      <c r="M185" s="188" t="s">
        <v>19</v>
      </c>
      <c r="N185" s="189" t="s">
        <v>43</v>
      </c>
      <c r="O185" s="67"/>
      <c r="P185" s="190">
        <f>O185*H185</f>
        <v>0</v>
      </c>
      <c r="Q185" s="190">
        <v>0</v>
      </c>
      <c r="R185" s="190">
        <f>Q185*H185</f>
        <v>0</v>
      </c>
      <c r="S185" s="190">
        <v>0</v>
      </c>
      <c r="T185" s="19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2" t="s">
        <v>188</v>
      </c>
      <c r="AT185" s="192" t="s">
        <v>183</v>
      </c>
      <c r="AU185" s="192" t="s">
        <v>81</v>
      </c>
      <c r="AY185" s="20" t="s">
        <v>180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20" t="s">
        <v>79</v>
      </c>
      <c r="BK185" s="193">
        <f>ROUND(I185*H185,2)</f>
        <v>0</v>
      </c>
      <c r="BL185" s="20" t="s">
        <v>188</v>
      </c>
      <c r="BM185" s="192" t="s">
        <v>2100</v>
      </c>
    </row>
    <row r="186" spans="1:47" s="2" customFormat="1" ht="11.25">
      <c r="A186" s="37"/>
      <c r="B186" s="38"/>
      <c r="C186" s="39"/>
      <c r="D186" s="194" t="s">
        <v>190</v>
      </c>
      <c r="E186" s="39"/>
      <c r="F186" s="195" t="s">
        <v>342</v>
      </c>
      <c r="G186" s="39"/>
      <c r="H186" s="39"/>
      <c r="I186" s="196"/>
      <c r="J186" s="39"/>
      <c r="K186" s="39"/>
      <c r="L186" s="42"/>
      <c r="M186" s="197"/>
      <c r="N186" s="198"/>
      <c r="O186" s="67"/>
      <c r="P186" s="67"/>
      <c r="Q186" s="67"/>
      <c r="R186" s="67"/>
      <c r="S186" s="67"/>
      <c r="T186" s="68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20" t="s">
        <v>190</v>
      </c>
      <c r="AU186" s="20" t="s">
        <v>81</v>
      </c>
    </row>
    <row r="187" spans="2:63" s="12" customFormat="1" ht="25.9" customHeight="1">
      <c r="B187" s="165"/>
      <c r="C187" s="166"/>
      <c r="D187" s="167" t="s">
        <v>71</v>
      </c>
      <c r="E187" s="168" t="s">
        <v>343</v>
      </c>
      <c r="F187" s="168" t="s">
        <v>1001</v>
      </c>
      <c r="G187" s="166"/>
      <c r="H187" s="166"/>
      <c r="I187" s="169"/>
      <c r="J187" s="170">
        <f>BK187</f>
        <v>0</v>
      </c>
      <c r="K187" s="166"/>
      <c r="L187" s="171"/>
      <c r="M187" s="172"/>
      <c r="N187" s="173"/>
      <c r="O187" s="173"/>
      <c r="P187" s="174">
        <f>P188+P234+P256</f>
        <v>0</v>
      </c>
      <c r="Q187" s="173"/>
      <c r="R187" s="174">
        <f>R188+R234+R256</f>
        <v>3.58956826</v>
      </c>
      <c r="S187" s="173"/>
      <c r="T187" s="175">
        <f>T188+T234+T256</f>
        <v>0.41315999999999997</v>
      </c>
      <c r="AR187" s="176" t="s">
        <v>81</v>
      </c>
      <c r="AT187" s="177" t="s">
        <v>71</v>
      </c>
      <c r="AU187" s="177" t="s">
        <v>72</v>
      </c>
      <c r="AY187" s="176" t="s">
        <v>180</v>
      </c>
      <c r="BK187" s="178">
        <f>BK188+BK234+BK256</f>
        <v>0</v>
      </c>
    </row>
    <row r="188" spans="2:63" s="12" customFormat="1" ht="22.9" customHeight="1">
      <c r="B188" s="165"/>
      <c r="C188" s="166"/>
      <c r="D188" s="167" t="s">
        <v>71</v>
      </c>
      <c r="E188" s="179" t="s">
        <v>1795</v>
      </c>
      <c r="F188" s="179" t="s">
        <v>1796</v>
      </c>
      <c r="G188" s="166"/>
      <c r="H188" s="166"/>
      <c r="I188" s="169"/>
      <c r="J188" s="180">
        <f>BK188</f>
        <v>0</v>
      </c>
      <c r="K188" s="166"/>
      <c r="L188" s="171"/>
      <c r="M188" s="172"/>
      <c r="N188" s="173"/>
      <c r="O188" s="173"/>
      <c r="P188" s="174">
        <f>SUM(P189:P233)</f>
        <v>0</v>
      </c>
      <c r="Q188" s="173"/>
      <c r="R188" s="174">
        <f>SUM(R189:R233)</f>
        <v>3.110544</v>
      </c>
      <c r="S188" s="173"/>
      <c r="T188" s="175">
        <f>SUM(T189:T233)</f>
        <v>0</v>
      </c>
      <c r="AR188" s="176" t="s">
        <v>81</v>
      </c>
      <c r="AT188" s="177" t="s">
        <v>71</v>
      </c>
      <c r="AU188" s="177" t="s">
        <v>79</v>
      </c>
      <c r="AY188" s="176" t="s">
        <v>180</v>
      </c>
      <c r="BK188" s="178">
        <f>SUM(BK189:BK233)</f>
        <v>0</v>
      </c>
    </row>
    <row r="189" spans="1:65" s="2" customFormat="1" ht="24.2" customHeight="1">
      <c r="A189" s="37"/>
      <c r="B189" s="38"/>
      <c r="C189" s="181" t="s">
        <v>8</v>
      </c>
      <c r="D189" s="181" t="s">
        <v>183</v>
      </c>
      <c r="E189" s="182" t="s">
        <v>1810</v>
      </c>
      <c r="F189" s="183" t="s">
        <v>1811</v>
      </c>
      <c r="G189" s="184" t="s">
        <v>186</v>
      </c>
      <c r="H189" s="185">
        <v>203.9</v>
      </c>
      <c r="I189" s="186"/>
      <c r="J189" s="187">
        <f>ROUND(I189*H189,2)</f>
        <v>0</v>
      </c>
      <c r="K189" s="183" t="s">
        <v>187</v>
      </c>
      <c r="L189" s="42"/>
      <c r="M189" s="188" t="s">
        <v>19</v>
      </c>
      <c r="N189" s="189" t="s">
        <v>43</v>
      </c>
      <c r="O189" s="67"/>
      <c r="P189" s="190">
        <f>O189*H189</f>
        <v>0</v>
      </c>
      <c r="Q189" s="190">
        <v>0.01385</v>
      </c>
      <c r="R189" s="190">
        <f>Q189*H189</f>
        <v>2.824015</v>
      </c>
      <c r="S189" s="190">
        <v>0</v>
      </c>
      <c r="T189" s="19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2" t="s">
        <v>290</v>
      </c>
      <c r="AT189" s="192" t="s">
        <v>183</v>
      </c>
      <c r="AU189" s="192" t="s">
        <v>81</v>
      </c>
      <c r="AY189" s="20" t="s">
        <v>180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20" t="s">
        <v>79</v>
      </c>
      <c r="BK189" s="193">
        <f>ROUND(I189*H189,2)</f>
        <v>0</v>
      </c>
      <c r="BL189" s="20" t="s">
        <v>290</v>
      </c>
      <c r="BM189" s="192" t="s">
        <v>1812</v>
      </c>
    </row>
    <row r="190" spans="1:47" s="2" customFormat="1" ht="11.25">
      <c r="A190" s="37"/>
      <c r="B190" s="38"/>
      <c r="C190" s="39"/>
      <c r="D190" s="194" t="s">
        <v>190</v>
      </c>
      <c r="E190" s="39"/>
      <c r="F190" s="195" t="s">
        <v>1813</v>
      </c>
      <c r="G190" s="39"/>
      <c r="H190" s="39"/>
      <c r="I190" s="196"/>
      <c r="J190" s="39"/>
      <c r="K190" s="39"/>
      <c r="L190" s="42"/>
      <c r="M190" s="197"/>
      <c r="N190" s="198"/>
      <c r="O190" s="67"/>
      <c r="P190" s="67"/>
      <c r="Q190" s="67"/>
      <c r="R190" s="67"/>
      <c r="S190" s="67"/>
      <c r="T190" s="68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20" t="s">
        <v>190</v>
      </c>
      <c r="AU190" s="20" t="s">
        <v>81</v>
      </c>
    </row>
    <row r="191" spans="2:51" s="15" customFormat="1" ht="11.25">
      <c r="B191" s="222"/>
      <c r="C191" s="223"/>
      <c r="D191" s="201" t="s">
        <v>192</v>
      </c>
      <c r="E191" s="224" t="s">
        <v>19</v>
      </c>
      <c r="F191" s="225" t="s">
        <v>1720</v>
      </c>
      <c r="G191" s="223"/>
      <c r="H191" s="224" t="s">
        <v>19</v>
      </c>
      <c r="I191" s="226"/>
      <c r="J191" s="223"/>
      <c r="K191" s="223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192</v>
      </c>
      <c r="AU191" s="231" t="s">
        <v>81</v>
      </c>
      <c r="AV191" s="15" t="s">
        <v>79</v>
      </c>
      <c r="AW191" s="15" t="s">
        <v>33</v>
      </c>
      <c r="AX191" s="15" t="s">
        <v>72</v>
      </c>
      <c r="AY191" s="231" t="s">
        <v>180</v>
      </c>
    </row>
    <row r="192" spans="2:51" s="13" customFormat="1" ht="11.25">
      <c r="B192" s="199"/>
      <c r="C192" s="200"/>
      <c r="D192" s="201" t="s">
        <v>192</v>
      </c>
      <c r="E192" s="202" t="s">
        <v>19</v>
      </c>
      <c r="F192" s="203" t="s">
        <v>2060</v>
      </c>
      <c r="G192" s="200"/>
      <c r="H192" s="204">
        <v>50.08</v>
      </c>
      <c r="I192" s="205"/>
      <c r="J192" s="200"/>
      <c r="K192" s="200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192</v>
      </c>
      <c r="AU192" s="210" t="s">
        <v>81</v>
      </c>
      <c r="AV192" s="13" t="s">
        <v>81</v>
      </c>
      <c r="AW192" s="13" t="s">
        <v>33</v>
      </c>
      <c r="AX192" s="13" t="s">
        <v>72</v>
      </c>
      <c r="AY192" s="210" t="s">
        <v>180</v>
      </c>
    </row>
    <row r="193" spans="2:51" s="13" customFormat="1" ht="11.25">
      <c r="B193" s="199"/>
      <c r="C193" s="200"/>
      <c r="D193" s="201" t="s">
        <v>192</v>
      </c>
      <c r="E193" s="202" t="s">
        <v>19</v>
      </c>
      <c r="F193" s="203" t="s">
        <v>2061</v>
      </c>
      <c r="G193" s="200"/>
      <c r="H193" s="204">
        <v>8.29</v>
      </c>
      <c r="I193" s="205"/>
      <c r="J193" s="200"/>
      <c r="K193" s="200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192</v>
      </c>
      <c r="AU193" s="210" t="s">
        <v>81</v>
      </c>
      <c r="AV193" s="13" t="s">
        <v>81</v>
      </c>
      <c r="AW193" s="13" t="s">
        <v>33</v>
      </c>
      <c r="AX193" s="13" t="s">
        <v>72</v>
      </c>
      <c r="AY193" s="210" t="s">
        <v>180</v>
      </c>
    </row>
    <row r="194" spans="2:51" s="15" customFormat="1" ht="11.25">
      <c r="B194" s="222"/>
      <c r="C194" s="223"/>
      <c r="D194" s="201" t="s">
        <v>192</v>
      </c>
      <c r="E194" s="224" t="s">
        <v>19</v>
      </c>
      <c r="F194" s="225" t="s">
        <v>1726</v>
      </c>
      <c r="G194" s="223"/>
      <c r="H194" s="224" t="s">
        <v>19</v>
      </c>
      <c r="I194" s="226"/>
      <c r="J194" s="223"/>
      <c r="K194" s="223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192</v>
      </c>
      <c r="AU194" s="231" t="s">
        <v>81</v>
      </c>
      <c r="AV194" s="15" t="s">
        <v>79</v>
      </c>
      <c r="AW194" s="15" t="s">
        <v>33</v>
      </c>
      <c r="AX194" s="15" t="s">
        <v>72</v>
      </c>
      <c r="AY194" s="231" t="s">
        <v>180</v>
      </c>
    </row>
    <row r="195" spans="2:51" s="13" customFormat="1" ht="11.25">
      <c r="B195" s="199"/>
      <c r="C195" s="200"/>
      <c r="D195" s="201" t="s">
        <v>192</v>
      </c>
      <c r="E195" s="202" t="s">
        <v>19</v>
      </c>
      <c r="F195" s="203" t="s">
        <v>2072</v>
      </c>
      <c r="G195" s="200"/>
      <c r="H195" s="204">
        <v>58.98</v>
      </c>
      <c r="I195" s="205"/>
      <c r="J195" s="200"/>
      <c r="K195" s="200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192</v>
      </c>
      <c r="AU195" s="210" t="s">
        <v>81</v>
      </c>
      <c r="AV195" s="13" t="s">
        <v>81</v>
      </c>
      <c r="AW195" s="13" t="s">
        <v>33</v>
      </c>
      <c r="AX195" s="13" t="s">
        <v>72</v>
      </c>
      <c r="AY195" s="210" t="s">
        <v>180</v>
      </c>
    </row>
    <row r="196" spans="2:51" s="15" customFormat="1" ht="11.25">
      <c r="B196" s="222"/>
      <c r="C196" s="223"/>
      <c r="D196" s="201" t="s">
        <v>192</v>
      </c>
      <c r="E196" s="224" t="s">
        <v>19</v>
      </c>
      <c r="F196" s="225" t="s">
        <v>1741</v>
      </c>
      <c r="G196" s="223"/>
      <c r="H196" s="224" t="s">
        <v>19</v>
      </c>
      <c r="I196" s="226"/>
      <c r="J196" s="223"/>
      <c r="K196" s="223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192</v>
      </c>
      <c r="AU196" s="231" t="s">
        <v>81</v>
      </c>
      <c r="AV196" s="15" t="s">
        <v>79</v>
      </c>
      <c r="AW196" s="15" t="s">
        <v>33</v>
      </c>
      <c r="AX196" s="15" t="s">
        <v>72</v>
      </c>
      <c r="AY196" s="231" t="s">
        <v>180</v>
      </c>
    </row>
    <row r="197" spans="2:51" s="13" customFormat="1" ht="11.25">
      <c r="B197" s="199"/>
      <c r="C197" s="200"/>
      <c r="D197" s="201" t="s">
        <v>192</v>
      </c>
      <c r="E197" s="202" t="s">
        <v>19</v>
      </c>
      <c r="F197" s="203" t="s">
        <v>2084</v>
      </c>
      <c r="G197" s="200"/>
      <c r="H197" s="204">
        <v>58.83</v>
      </c>
      <c r="I197" s="205"/>
      <c r="J197" s="200"/>
      <c r="K197" s="200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192</v>
      </c>
      <c r="AU197" s="210" t="s">
        <v>81</v>
      </c>
      <c r="AV197" s="13" t="s">
        <v>81</v>
      </c>
      <c r="AW197" s="13" t="s">
        <v>33</v>
      </c>
      <c r="AX197" s="13" t="s">
        <v>72</v>
      </c>
      <c r="AY197" s="210" t="s">
        <v>180</v>
      </c>
    </row>
    <row r="198" spans="2:51" s="13" customFormat="1" ht="11.25">
      <c r="B198" s="199"/>
      <c r="C198" s="200"/>
      <c r="D198" s="201" t="s">
        <v>192</v>
      </c>
      <c r="E198" s="202" t="s">
        <v>19</v>
      </c>
      <c r="F198" s="203" t="s">
        <v>2089</v>
      </c>
      <c r="G198" s="200"/>
      <c r="H198" s="204">
        <v>27.72</v>
      </c>
      <c r="I198" s="205"/>
      <c r="J198" s="200"/>
      <c r="K198" s="200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192</v>
      </c>
      <c r="AU198" s="210" t="s">
        <v>81</v>
      </c>
      <c r="AV198" s="13" t="s">
        <v>81</v>
      </c>
      <c r="AW198" s="13" t="s">
        <v>33</v>
      </c>
      <c r="AX198" s="13" t="s">
        <v>72</v>
      </c>
      <c r="AY198" s="210" t="s">
        <v>180</v>
      </c>
    </row>
    <row r="199" spans="2:51" s="14" customFormat="1" ht="11.25">
      <c r="B199" s="211"/>
      <c r="C199" s="212"/>
      <c r="D199" s="201" t="s">
        <v>192</v>
      </c>
      <c r="E199" s="213" t="s">
        <v>19</v>
      </c>
      <c r="F199" s="214" t="s">
        <v>211</v>
      </c>
      <c r="G199" s="212"/>
      <c r="H199" s="215">
        <v>203.9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192</v>
      </c>
      <c r="AU199" s="221" t="s">
        <v>81</v>
      </c>
      <c r="AV199" s="14" t="s">
        <v>188</v>
      </c>
      <c r="AW199" s="14" t="s">
        <v>33</v>
      </c>
      <c r="AX199" s="14" t="s">
        <v>79</v>
      </c>
      <c r="AY199" s="221" t="s">
        <v>180</v>
      </c>
    </row>
    <row r="200" spans="1:65" s="2" customFormat="1" ht="33" customHeight="1">
      <c r="A200" s="37"/>
      <c r="B200" s="38"/>
      <c r="C200" s="181" t="s">
        <v>273</v>
      </c>
      <c r="D200" s="181" t="s">
        <v>183</v>
      </c>
      <c r="E200" s="182" t="s">
        <v>1819</v>
      </c>
      <c r="F200" s="183" t="s">
        <v>1820</v>
      </c>
      <c r="G200" s="184" t="s">
        <v>270</v>
      </c>
      <c r="H200" s="185">
        <v>5.6</v>
      </c>
      <c r="I200" s="186"/>
      <c r="J200" s="187">
        <f>ROUND(I200*H200,2)</f>
        <v>0</v>
      </c>
      <c r="K200" s="183" t="s">
        <v>19</v>
      </c>
      <c r="L200" s="42"/>
      <c r="M200" s="188" t="s">
        <v>19</v>
      </c>
      <c r="N200" s="189" t="s">
        <v>43</v>
      </c>
      <c r="O200" s="67"/>
      <c r="P200" s="190">
        <f>O200*H200</f>
        <v>0</v>
      </c>
      <c r="Q200" s="190">
        <v>0.00438</v>
      </c>
      <c r="R200" s="190">
        <f>Q200*H200</f>
        <v>0.024528</v>
      </c>
      <c r="S200" s="190">
        <v>0</v>
      </c>
      <c r="T200" s="19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2" t="s">
        <v>290</v>
      </c>
      <c r="AT200" s="192" t="s">
        <v>183</v>
      </c>
      <c r="AU200" s="192" t="s">
        <v>81</v>
      </c>
      <c r="AY200" s="20" t="s">
        <v>180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20" t="s">
        <v>79</v>
      </c>
      <c r="BK200" s="193">
        <f>ROUND(I200*H200,2)</f>
        <v>0</v>
      </c>
      <c r="BL200" s="20" t="s">
        <v>290</v>
      </c>
      <c r="BM200" s="192" t="s">
        <v>1821</v>
      </c>
    </row>
    <row r="201" spans="2:51" s="15" customFormat="1" ht="11.25">
      <c r="B201" s="222"/>
      <c r="C201" s="223"/>
      <c r="D201" s="201" t="s">
        <v>192</v>
      </c>
      <c r="E201" s="224" t="s">
        <v>19</v>
      </c>
      <c r="F201" s="225" t="s">
        <v>2101</v>
      </c>
      <c r="G201" s="223"/>
      <c r="H201" s="224" t="s">
        <v>19</v>
      </c>
      <c r="I201" s="226"/>
      <c r="J201" s="223"/>
      <c r="K201" s="223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192</v>
      </c>
      <c r="AU201" s="231" t="s">
        <v>81</v>
      </c>
      <c r="AV201" s="15" t="s">
        <v>79</v>
      </c>
      <c r="AW201" s="15" t="s">
        <v>33</v>
      </c>
      <c r="AX201" s="15" t="s">
        <v>72</v>
      </c>
      <c r="AY201" s="231" t="s">
        <v>180</v>
      </c>
    </row>
    <row r="202" spans="2:51" s="15" customFormat="1" ht="11.25">
      <c r="B202" s="222"/>
      <c r="C202" s="223"/>
      <c r="D202" s="201" t="s">
        <v>192</v>
      </c>
      <c r="E202" s="224" t="s">
        <v>19</v>
      </c>
      <c r="F202" s="225" t="s">
        <v>1825</v>
      </c>
      <c r="G202" s="223"/>
      <c r="H202" s="224" t="s">
        <v>19</v>
      </c>
      <c r="I202" s="226"/>
      <c r="J202" s="223"/>
      <c r="K202" s="223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192</v>
      </c>
      <c r="AU202" s="231" t="s">
        <v>81</v>
      </c>
      <c r="AV202" s="15" t="s">
        <v>79</v>
      </c>
      <c r="AW202" s="15" t="s">
        <v>33</v>
      </c>
      <c r="AX202" s="15" t="s">
        <v>72</v>
      </c>
      <c r="AY202" s="231" t="s">
        <v>180</v>
      </c>
    </row>
    <row r="203" spans="2:51" s="13" customFormat="1" ht="11.25">
      <c r="B203" s="199"/>
      <c r="C203" s="200"/>
      <c r="D203" s="201" t="s">
        <v>192</v>
      </c>
      <c r="E203" s="202" t="s">
        <v>19</v>
      </c>
      <c r="F203" s="203" t="s">
        <v>2102</v>
      </c>
      <c r="G203" s="200"/>
      <c r="H203" s="204">
        <v>5.6</v>
      </c>
      <c r="I203" s="205"/>
      <c r="J203" s="200"/>
      <c r="K203" s="200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192</v>
      </c>
      <c r="AU203" s="210" t="s">
        <v>81</v>
      </c>
      <c r="AV203" s="13" t="s">
        <v>81</v>
      </c>
      <c r="AW203" s="13" t="s">
        <v>33</v>
      </c>
      <c r="AX203" s="13" t="s">
        <v>79</v>
      </c>
      <c r="AY203" s="210" t="s">
        <v>180</v>
      </c>
    </row>
    <row r="204" spans="1:65" s="2" customFormat="1" ht="33" customHeight="1">
      <c r="A204" s="37"/>
      <c r="B204" s="38"/>
      <c r="C204" s="181" t="s">
        <v>278</v>
      </c>
      <c r="D204" s="181" t="s">
        <v>183</v>
      </c>
      <c r="E204" s="182" t="s">
        <v>2103</v>
      </c>
      <c r="F204" s="183" t="s">
        <v>2104</v>
      </c>
      <c r="G204" s="184" t="s">
        <v>270</v>
      </c>
      <c r="H204" s="185">
        <v>5.6</v>
      </c>
      <c r="I204" s="186"/>
      <c r="J204" s="187">
        <f>ROUND(I204*H204,2)</f>
        <v>0</v>
      </c>
      <c r="K204" s="183" t="s">
        <v>19</v>
      </c>
      <c r="L204" s="42"/>
      <c r="M204" s="188" t="s">
        <v>19</v>
      </c>
      <c r="N204" s="189" t="s">
        <v>43</v>
      </c>
      <c r="O204" s="67"/>
      <c r="P204" s="190">
        <f>O204*H204</f>
        <v>0</v>
      </c>
      <c r="Q204" s="190">
        <v>0.00663</v>
      </c>
      <c r="R204" s="190">
        <f>Q204*H204</f>
        <v>0.037127999999999994</v>
      </c>
      <c r="S204" s="190">
        <v>0</v>
      </c>
      <c r="T204" s="19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92" t="s">
        <v>290</v>
      </c>
      <c r="AT204" s="192" t="s">
        <v>183</v>
      </c>
      <c r="AU204" s="192" t="s">
        <v>81</v>
      </c>
      <c r="AY204" s="20" t="s">
        <v>180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20" t="s">
        <v>79</v>
      </c>
      <c r="BK204" s="193">
        <f>ROUND(I204*H204,2)</f>
        <v>0</v>
      </c>
      <c r="BL204" s="20" t="s">
        <v>290</v>
      </c>
      <c r="BM204" s="192" t="s">
        <v>2105</v>
      </c>
    </row>
    <row r="205" spans="2:51" s="15" customFormat="1" ht="11.25">
      <c r="B205" s="222"/>
      <c r="C205" s="223"/>
      <c r="D205" s="201" t="s">
        <v>192</v>
      </c>
      <c r="E205" s="224" t="s">
        <v>19</v>
      </c>
      <c r="F205" s="225" t="s">
        <v>2106</v>
      </c>
      <c r="G205" s="223"/>
      <c r="H205" s="224" t="s">
        <v>19</v>
      </c>
      <c r="I205" s="226"/>
      <c r="J205" s="223"/>
      <c r="K205" s="223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192</v>
      </c>
      <c r="AU205" s="231" t="s">
        <v>81</v>
      </c>
      <c r="AV205" s="15" t="s">
        <v>79</v>
      </c>
      <c r="AW205" s="15" t="s">
        <v>33</v>
      </c>
      <c r="AX205" s="15" t="s">
        <v>72</v>
      </c>
      <c r="AY205" s="231" t="s">
        <v>180</v>
      </c>
    </row>
    <row r="206" spans="2:51" s="15" customFormat="1" ht="11.25">
      <c r="B206" s="222"/>
      <c r="C206" s="223"/>
      <c r="D206" s="201" t="s">
        <v>192</v>
      </c>
      <c r="E206" s="224" t="s">
        <v>19</v>
      </c>
      <c r="F206" s="225" t="s">
        <v>2107</v>
      </c>
      <c r="G206" s="223"/>
      <c r="H206" s="224" t="s">
        <v>19</v>
      </c>
      <c r="I206" s="226"/>
      <c r="J206" s="223"/>
      <c r="K206" s="223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192</v>
      </c>
      <c r="AU206" s="231" t="s">
        <v>81</v>
      </c>
      <c r="AV206" s="15" t="s">
        <v>79</v>
      </c>
      <c r="AW206" s="15" t="s">
        <v>33</v>
      </c>
      <c r="AX206" s="15" t="s">
        <v>72</v>
      </c>
      <c r="AY206" s="231" t="s">
        <v>180</v>
      </c>
    </row>
    <row r="207" spans="2:51" s="13" customFormat="1" ht="11.25">
      <c r="B207" s="199"/>
      <c r="C207" s="200"/>
      <c r="D207" s="201" t="s">
        <v>192</v>
      </c>
      <c r="E207" s="202" t="s">
        <v>19</v>
      </c>
      <c r="F207" s="203" t="s">
        <v>2102</v>
      </c>
      <c r="G207" s="200"/>
      <c r="H207" s="204">
        <v>5.6</v>
      </c>
      <c r="I207" s="205"/>
      <c r="J207" s="200"/>
      <c r="K207" s="200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192</v>
      </c>
      <c r="AU207" s="210" t="s">
        <v>81</v>
      </c>
      <c r="AV207" s="13" t="s">
        <v>81</v>
      </c>
      <c r="AW207" s="13" t="s">
        <v>33</v>
      </c>
      <c r="AX207" s="13" t="s">
        <v>79</v>
      </c>
      <c r="AY207" s="210" t="s">
        <v>180</v>
      </c>
    </row>
    <row r="208" spans="1:65" s="2" customFormat="1" ht="24.2" customHeight="1">
      <c r="A208" s="37"/>
      <c r="B208" s="38"/>
      <c r="C208" s="181" t="s">
        <v>283</v>
      </c>
      <c r="D208" s="181" t="s">
        <v>183</v>
      </c>
      <c r="E208" s="182" t="s">
        <v>1832</v>
      </c>
      <c r="F208" s="183" t="s">
        <v>1833</v>
      </c>
      <c r="G208" s="184" t="s">
        <v>186</v>
      </c>
      <c r="H208" s="185">
        <v>208.1</v>
      </c>
      <c r="I208" s="186"/>
      <c r="J208" s="187">
        <f>ROUND(I208*H208,2)</f>
        <v>0</v>
      </c>
      <c r="K208" s="183" t="s">
        <v>187</v>
      </c>
      <c r="L208" s="42"/>
      <c r="M208" s="188" t="s">
        <v>19</v>
      </c>
      <c r="N208" s="189" t="s">
        <v>43</v>
      </c>
      <c r="O208" s="67"/>
      <c r="P208" s="190">
        <f>O208*H208</f>
        <v>0</v>
      </c>
      <c r="Q208" s="190">
        <v>0.0001</v>
      </c>
      <c r="R208" s="190">
        <f>Q208*H208</f>
        <v>0.020810000000000002</v>
      </c>
      <c r="S208" s="190">
        <v>0</v>
      </c>
      <c r="T208" s="19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92" t="s">
        <v>290</v>
      </c>
      <c r="AT208" s="192" t="s">
        <v>183</v>
      </c>
      <c r="AU208" s="192" t="s">
        <v>81</v>
      </c>
      <c r="AY208" s="20" t="s">
        <v>180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20" t="s">
        <v>79</v>
      </c>
      <c r="BK208" s="193">
        <f>ROUND(I208*H208,2)</f>
        <v>0</v>
      </c>
      <c r="BL208" s="20" t="s">
        <v>290</v>
      </c>
      <c r="BM208" s="192" t="s">
        <v>1834</v>
      </c>
    </row>
    <row r="209" spans="1:47" s="2" customFormat="1" ht="11.25">
      <c r="A209" s="37"/>
      <c r="B209" s="38"/>
      <c r="C209" s="39"/>
      <c r="D209" s="194" t="s">
        <v>190</v>
      </c>
      <c r="E209" s="39"/>
      <c r="F209" s="195" t="s">
        <v>1835</v>
      </c>
      <c r="G209" s="39"/>
      <c r="H209" s="39"/>
      <c r="I209" s="196"/>
      <c r="J209" s="39"/>
      <c r="K209" s="39"/>
      <c r="L209" s="42"/>
      <c r="M209" s="197"/>
      <c r="N209" s="198"/>
      <c r="O209" s="67"/>
      <c r="P209" s="67"/>
      <c r="Q209" s="67"/>
      <c r="R209" s="67"/>
      <c r="S209" s="67"/>
      <c r="T209" s="68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20" t="s">
        <v>190</v>
      </c>
      <c r="AU209" s="20" t="s">
        <v>81</v>
      </c>
    </row>
    <row r="210" spans="2:51" s="15" customFormat="1" ht="11.25">
      <c r="B210" s="222"/>
      <c r="C210" s="223"/>
      <c r="D210" s="201" t="s">
        <v>192</v>
      </c>
      <c r="E210" s="224" t="s">
        <v>19</v>
      </c>
      <c r="F210" s="225" t="s">
        <v>1836</v>
      </c>
      <c r="G210" s="223"/>
      <c r="H210" s="224" t="s">
        <v>19</v>
      </c>
      <c r="I210" s="226"/>
      <c r="J210" s="223"/>
      <c r="K210" s="223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192</v>
      </c>
      <c r="AU210" s="231" t="s">
        <v>81</v>
      </c>
      <c r="AV210" s="15" t="s">
        <v>79</v>
      </c>
      <c r="AW210" s="15" t="s">
        <v>33</v>
      </c>
      <c r="AX210" s="15" t="s">
        <v>72</v>
      </c>
      <c r="AY210" s="231" t="s">
        <v>180</v>
      </c>
    </row>
    <row r="211" spans="2:51" s="13" customFormat="1" ht="11.25">
      <c r="B211" s="199"/>
      <c r="C211" s="200"/>
      <c r="D211" s="201" t="s">
        <v>192</v>
      </c>
      <c r="E211" s="202" t="s">
        <v>19</v>
      </c>
      <c r="F211" s="203" t="s">
        <v>2108</v>
      </c>
      <c r="G211" s="200"/>
      <c r="H211" s="204">
        <v>203.9</v>
      </c>
      <c r="I211" s="205"/>
      <c r="J211" s="200"/>
      <c r="K211" s="200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192</v>
      </c>
      <c r="AU211" s="210" t="s">
        <v>81</v>
      </c>
      <c r="AV211" s="13" t="s">
        <v>81</v>
      </c>
      <c r="AW211" s="13" t="s">
        <v>33</v>
      </c>
      <c r="AX211" s="13" t="s">
        <v>72</v>
      </c>
      <c r="AY211" s="210" t="s">
        <v>180</v>
      </c>
    </row>
    <row r="212" spans="2:51" s="16" customFormat="1" ht="11.25">
      <c r="B212" s="242"/>
      <c r="C212" s="243"/>
      <c r="D212" s="201" t="s">
        <v>192</v>
      </c>
      <c r="E212" s="244" t="s">
        <v>19</v>
      </c>
      <c r="F212" s="245" t="s">
        <v>966</v>
      </c>
      <c r="G212" s="243"/>
      <c r="H212" s="246">
        <v>203.9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192</v>
      </c>
      <c r="AU212" s="252" t="s">
        <v>81</v>
      </c>
      <c r="AV212" s="16" t="s">
        <v>92</v>
      </c>
      <c r="AW212" s="16" t="s">
        <v>33</v>
      </c>
      <c r="AX212" s="16" t="s">
        <v>72</v>
      </c>
      <c r="AY212" s="252" t="s">
        <v>180</v>
      </c>
    </row>
    <row r="213" spans="2:51" s="15" customFormat="1" ht="11.25">
      <c r="B213" s="222"/>
      <c r="C213" s="223"/>
      <c r="D213" s="201" t="s">
        <v>192</v>
      </c>
      <c r="E213" s="224" t="s">
        <v>19</v>
      </c>
      <c r="F213" s="225" t="s">
        <v>1838</v>
      </c>
      <c r="G213" s="223"/>
      <c r="H213" s="224" t="s">
        <v>19</v>
      </c>
      <c r="I213" s="226"/>
      <c r="J213" s="223"/>
      <c r="K213" s="223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192</v>
      </c>
      <c r="AU213" s="231" t="s">
        <v>81</v>
      </c>
      <c r="AV213" s="15" t="s">
        <v>79</v>
      </c>
      <c r="AW213" s="15" t="s">
        <v>33</v>
      </c>
      <c r="AX213" s="15" t="s">
        <v>72</v>
      </c>
      <c r="AY213" s="231" t="s">
        <v>180</v>
      </c>
    </row>
    <row r="214" spans="2:51" s="13" customFormat="1" ht="11.25">
      <c r="B214" s="199"/>
      <c r="C214" s="200"/>
      <c r="D214" s="201" t="s">
        <v>192</v>
      </c>
      <c r="E214" s="202" t="s">
        <v>19</v>
      </c>
      <c r="F214" s="203" t="s">
        <v>2109</v>
      </c>
      <c r="G214" s="200"/>
      <c r="H214" s="204">
        <v>0.98</v>
      </c>
      <c r="I214" s="205"/>
      <c r="J214" s="200"/>
      <c r="K214" s="200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192</v>
      </c>
      <c r="AU214" s="210" t="s">
        <v>81</v>
      </c>
      <c r="AV214" s="13" t="s">
        <v>81</v>
      </c>
      <c r="AW214" s="13" t="s">
        <v>33</v>
      </c>
      <c r="AX214" s="13" t="s">
        <v>72</v>
      </c>
      <c r="AY214" s="210" t="s">
        <v>180</v>
      </c>
    </row>
    <row r="215" spans="2:51" s="13" customFormat="1" ht="11.25">
      <c r="B215" s="199"/>
      <c r="C215" s="200"/>
      <c r="D215" s="201" t="s">
        <v>192</v>
      </c>
      <c r="E215" s="202" t="s">
        <v>19</v>
      </c>
      <c r="F215" s="203" t="s">
        <v>2110</v>
      </c>
      <c r="G215" s="200"/>
      <c r="H215" s="204">
        <v>3.22</v>
      </c>
      <c r="I215" s="205"/>
      <c r="J215" s="200"/>
      <c r="K215" s="200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192</v>
      </c>
      <c r="AU215" s="210" t="s">
        <v>81</v>
      </c>
      <c r="AV215" s="13" t="s">
        <v>81</v>
      </c>
      <c r="AW215" s="13" t="s">
        <v>33</v>
      </c>
      <c r="AX215" s="13" t="s">
        <v>72</v>
      </c>
      <c r="AY215" s="210" t="s">
        <v>180</v>
      </c>
    </row>
    <row r="216" spans="2:51" s="16" customFormat="1" ht="11.25">
      <c r="B216" s="242"/>
      <c r="C216" s="243"/>
      <c r="D216" s="201" t="s">
        <v>192</v>
      </c>
      <c r="E216" s="244" t="s">
        <v>19</v>
      </c>
      <c r="F216" s="245" t="s">
        <v>966</v>
      </c>
      <c r="G216" s="243"/>
      <c r="H216" s="246">
        <v>4.2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192</v>
      </c>
      <c r="AU216" s="252" t="s">
        <v>81</v>
      </c>
      <c r="AV216" s="16" t="s">
        <v>92</v>
      </c>
      <c r="AW216" s="16" t="s">
        <v>33</v>
      </c>
      <c r="AX216" s="16" t="s">
        <v>72</v>
      </c>
      <c r="AY216" s="252" t="s">
        <v>180</v>
      </c>
    </row>
    <row r="217" spans="2:51" s="14" customFormat="1" ht="11.25">
      <c r="B217" s="211"/>
      <c r="C217" s="212"/>
      <c r="D217" s="201" t="s">
        <v>192</v>
      </c>
      <c r="E217" s="213" t="s">
        <v>19</v>
      </c>
      <c r="F217" s="214" t="s">
        <v>211</v>
      </c>
      <c r="G217" s="212"/>
      <c r="H217" s="215">
        <v>208.1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192</v>
      </c>
      <c r="AU217" s="221" t="s">
        <v>81</v>
      </c>
      <c r="AV217" s="14" t="s">
        <v>188</v>
      </c>
      <c r="AW217" s="14" t="s">
        <v>33</v>
      </c>
      <c r="AX217" s="14" t="s">
        <v>79</v>
      </c>
      <c r="AY217" s="221" t="s">
        <v>180</v>
      </c>
    </row>
    <row r="218" spans="1:65" s="2" customFormat="1" ht="24.2" customHeight="1">
      <c r="A218" s="37"/>
      <c r="B218" s="38"/>
      <c r="C218" s="181" t="s">
        <v>290</v>
      </c>
      <c r="D218" s="181" t="s">
        <v>183</v>
      </c>
      <c r="E218" s="182" t="s">
        <v>2111</v>
      </c>
      <c r="F218" s="183" t="s">
        <v>2112</v>
      </c>
      <c r="G218" s="184" t="s">
        <v>270</v>
      </c>
      <c r="H218" s="185">
        <v>9.9</v>
      </c>
      <c r="I218" s="186"/>
      <c r="J218" s="187">
        <f>ROUND(I218*H218,2)</f>
        <v>0</v>
      </c>
      <c r="K218" s="183" t="s">
        <v>187</v>
      </c>
      <c r="L218" s="42"/>
      <c r="M218" s="188" t="s">
        <v>19</v>
      </c>
      <c r="N218" s="189" t="s">
        <v>43</v>
      </c>
      <c r="O218" s="67"/>
      <c r="P218" s="190">
        <f>O218*H218</f>
        <v>0</v>
      </c>
      <c r="Q218" s="190">
        <v>0.01002</v>
      </c>
      <c r="R218" s="190">
        <f>Q218*H218</f>
        <v>0.099198</v>
      </c>
      <c r="S218" s="190">
        <v>0</v>
      </c>
      <c r="T218" s="19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92" t="s">
        <v>290</v>
      </c>
      <c r="AT218" s="192" t="s">
        <v>183</v>
      </c>
      <c r="AU218" s="192" t="s">
        <v>81</v>
      </c>
      <c r="AY218" s="20" t="s">
        <v>180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20" t="s">
        <v>79</v>
      </c>
      <c r="BK218" s="193">
        <f>ROUND(I218*H218,2)</f>
        <v>0</v>
      </c>
      <c r="BL218" s="20" t="s">
        <v>290</v>
      </c>
      <c r="BM218" s="192" t="s">
        <v>2113</v>
      </c>
    </row>
    <row r="219" spans="1:47" s="2" customFormat="1" ht="11.25">
      <c r="A219" s="37"/>
      <c r="B219" s="38"/>
      <c r="C219" s="39"/>
      <c r="D219" s="194" t="s">
        <v>190</v>
      </c>
      <c r="E219" s="39"/>
      <c r="F219" s="195" t="s">
        <v>2114</v>
      </c>
      <c r="G219" s="39"/>
      <c r="H219" s="39"/>
      <c r="I219" s="196"/>
      <c r="J219" s="39"/>
      <c r="K219" s="39"/>
      <c r="L219" s="42"/>
      <c r="M219" s="197"/>
      <c r="N219" s="198"/>
      <c r="O219" s="67"/>
      <c r="P219" s="67"/>
      <c r="Q219" s="67"/>
      <c r="R219" s="67"/>
      <c r="S219" s="67"/>
      <c r="T219" s="68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20" t="s">
        <v>190</v>
      </c>
      <c r="AU219" s="20" t="s">
        <v>81</v>
      </c>
    </row>
    <row r="220" spans="2:51" s="15" customFormat="1" ht="11.25">
      <c r="B220" s="222"/>
      <c r="C220" s="223"/>
      <c r="D220" s="201" t="s">
        <v>192</v>
      </c>
      <c r="E220" s="224" t="s">
        <v>19</v>
      </c>
      <c r="F220" s="225" t="s">
        <v>2115</v>
      </c>
      <c r="G220" s="223"/>
      <c r="H220" s="224" t="s">
        <v>19</v>
      </c>
      <c r="I220" s="226"/>
      <c r="J220" s="223"/>
      <c r="K220" s="223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192</v>
      </c>
      <c r="AU220" s="231" t="s">
        <v>81</v>
      </c>
      <c r="AV220" s="15" t="s">
        <v>79</v>
      </c>
      <c r="AW220" s="15" t="s">
        <v>33</v>
      </c>
      <c r="AX220" s="15" t="s">
        <v>72</v>
      </c>
      <c r="AY220" s="231" t="s">
        <v>180</v>
      </c>
    </row>
    <row r="221" spans="2:51" s="13" customFormat="1" ht="11.25">
      <c r="B221" s="199"/>
      <c r="C221" s="200"/>
      <c r="D221" s="201" t="s">
        <v>192</v>
      </c>
      <c r="E221" s="202" t="s">
        <v>19</v>
      </c>
      <c r="F221" s="203" t="s">
        <v>2116</v>
      </c>
      <c r="G221" s="200"/>
      <c r="H221" s="204">
        <v>9.9</v>
      </c>
      <c r="I221" s="205"/>
      <c r="J221" s="200"/>
      <c r="K221" s="200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192</v>
      </c>
      <c r="AU221" s="210" t="s">
        <v>81</v>
      </c>
      <c r="AV221" s="13" t="s">
        <v>81</v>
      </c>
      <c r="AW221" s="13" t="s">
        <v>33</v>
      </c>
      <c r="AX221" s="13" t="s">
        <v>79</v>
      </c>
      <c r="AY221" s="210" t="s">
        <v>180</v>
      </c>
    </row>
    <row r="222" spans="1:65" s="2" customFormat="1" ht="24.2" customHeight="1">
      <c r="A222" s="37"/>
      <c r="B222" s="38"/>
      <c r="C222" s="181" t="s">
        <v>296</v>
      </c>
      <c r="D222" s="181" t="s">
        <v>183</v>
      </c>
      <c r="E222" s="182" t="s">
        <v>2117</v>
      </c>
      <c r="F222" s="183" t="s">
        <v>2118</v>
      </c>
      <c r="G222" s="184" t="s">
        <v>186</v>
      </c>
      <c r="H222" s="185">
        <v>4.95</v>
      </c>
      <c r="I222" s="186"/>
      <c r="J222" s="187">
        <f>ROUND(I222*H222,2)</f>
        <v>0</v>
      </c>
      <c r="K222" s="183" t="s">
        <v>187</v>
      </c>
      <c r="L222" s="42"/>
      <c r="M222" s="188" t="s">
        <v>19</v>
      </c>
      <c r="N222" s="189" t="s">
        <v>43</v>
      </c>
      <c r="O222" s="67"/>
      <c r="P222" s="190">
        <f>O222*H222</f>
        <v>0</v>
      </c>
      <c r="Q222" s="190">
        <v>0.0001</v>
      </c>
      <c r="R222" s="190">
        <f>Q222*H222</f>
        <v>0.000495</v>
      </c>
      <c r="S222" s="190">
        <v>0</v>
      </c>
      <c r="T222" s="19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92" t="s">
        <v>290</v>
      </c>
      <c r="AT222" s="192" t="s">
        <v>183</v>
      </c>
      <c r="AU222" s="192" t="s">
        <v>81</v>
      </c>
      <c r="AY222" s="20" t="s">
        <v>180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20" t="s">
        <v>79</v>
      </c>
      <c r="BK222" s="193">
        <f>ROUND(I222*H222,2)</f>
        <v>0</v>
      </c>
      <c r="BL222" s="20" t="s">
        <v>290</v>
      </c>
      <c r="BM222" s="192" t="s">
        <v>2119</v>
      </c>
    </row>
    <row r="223" spans="1:47" s="2" customFormat="1" ht="11.25">
      <c r="A223" s="37"/>
      <c r="B223" s="38"/>
      <c r="C223" s="39"/>
      <c r="D223" s="194" t="s">
        <v>190</v>
      </c>
      <c r="E223" s="39"/>
      <c r="F223" s="195" t="s">
        <v>2120</v>
      </c>
      <c r="G223" s="39"/>
      <c r="H223" s="39"/>
      <c r="I223" s="196"/>
      <c r="J223" s="39"/>
      <c r="K223" s="39"/>
      <c r="L223" s="42"/>
      <c r="M223" s="197"/>
      <c r="N223" s="198"/>
      <c r="O223" s="67"/>
      <c r="P223" s="67"/>
      <c r="Q223" s="67"/>
      <c r="R223" s="67"/>
      <c r="S223" s="67"/>
      <c r="T223" s="68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20" t="s">
        <v>190</v>
      </c>
      <c r="AU223" s="20" t="s">
        <v>81</v>
      </c>
    </row>
    <row r="224" spans="2:51" s="13" customFormat="1" ht="11.25">
      <c r="B224" s="199"/>
      <c r="C224" s="200"/>
      <c r="D224" s="201" t="s">
        <v>192</v>
      </c>
      <c r="E224" s="202" t="s">
        <v>19</v>
      </c>
      <c r="F224" s="203" t="s">
        <v>2121</v>
      </c>
      <c r="G224" s="200"/>
      <c r="H224" s="204">
        <v>4.95</v>
      </c>
      <c r="I224" s="205"/>
      <c r="J224" s="200"/>
      <c r="K224" s="200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192</v>
      </c>
      <c r="AU224" s="210" t="s">
        <v>81</v>
      </c>
      <c r="AV224" s="13" t="s">
        <v>81</v>
      </c>
      <c r="AW224" s="13" t="s">
        <v>33</v>
      </c>
      <c r="AX224" s="13" t="s">
        <v>79</v>
      </c>
      <c r="AY224" s="210" t="s">
        <v>180</v>
      </c>
    </row>
    <row r="225" spans="1:65" s="2" customFormat="1" ht="24.2" customHeight="1">
      <c r="A225" s="37"/>
      <c r="B225" s="38"/>
      <c r="C225" s="181" t="s">
        <v>302</v>
      </c>
      <c r="D225" s="181" t="s">
        <v>183</v>
      </c>
      <c r="E225" s="182" t="s">
        <v>1853</v>
      </c>
      <c r="F225" s="183" t="s">
        <v>1854</v>
      </c>
      <c r="G225" s="184" t="s">
        <v>200</v>
      </c>
      <c r="H225" s="185">
        <v>21</v>
      </c>
      <c r="I225" s="186"/>
      <c r="J225" s="187">
        <f>ROUND(I225*H225,2)</f>
        <v>0</v>
      </c>
      <c r="K225" s="183" t="s">
        <v>187</v>
      </c>
      <c r="L225" s="42"/>
      <c r="M225" s="188" t="s">
        <v>19</v>
      </c>
      <c r="N225" s="189" t="s">
        <v>43</v>
      </c>
      <c r="O225" s="67"/>
      <c r="P225" s="190">
        <f>O225*H225</f>
        <v>0</v>
      </c>
      <c r="Q225" s="190">
        <v>0.00027</v>
      </c>
      <c r="R225" s="190">
        <f>Q225*H225</f>
        <v>0.00567</v>
      </c>
      <c r="S225" s="190">
        <v>0</v>
      </c>
      <c r="T225" s="191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92" t="s">
        <v>290</v>
      </c>
      <c r="AT225" s="192" t="s">
        <v>183</v>
      </c>
      <c r="AU225" s="192" t="s">
        <v>81</v>
      </c>
      <c r="AY225" s="20" t="s">
        <v>180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20" t="s">
        <v>79</v>
      </c>
      <c r="BK225" s="193">
        <f>ROUND(I225*H225,2)</f>
        <v>0</v>
      </c>
      <c r="BL225" s="20" t="s">
        <v>290</v>
      </c>
      <c r="BM225" s="192" t="s">
        <v>1855</v>
      </c>
    </row>
    <row r="226" spans="1:47" s="2" customFormat="1" ht="11.25">
      <c r="A226" s="37"/>
      <c r="B226" s="38"/>
      <c r="C226" s="39"/>
      <c r="D226" s="194" t="s">
        <v>190</v>
      </c>
      <c r="E226" s="39"/>
      <c r="F226" s="195" t="s">
        <v>1856</v>
      </c>
      <c r="G226" s="39"/>
      <c r="H226" s="39"/>
      <c r="I226" s="196"/>
      <c r="J226" s="39"/>
      <c r="K226" s="39"/>
      <c r="L226" s="42"/>
      <c r="M226" s="197"/>
      <c r="N226" s="198"/>
      <c r="O226" s="67"/>
      <c r="P226" s="67"/>
      <c r="Q226" s="67"/>
      <c r="R226" s="67"/>
      <c r="S226" s="67"/>
      <c r="T226" s="68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20" t="s">
        <v>190</v>
      </c>
      <c r="AU226" s="20" t="s">
        <v>81</v>
      </c>
    </row>
    <row r="227" spans="2:51" s="13" customFormat="1" ht="11.25">
      <c r="B227" s="199"/>
      <c r="C227" s="200"/>
      <c r="D227" s="201" t="s">
        <v>192</v>
      </c>
      <c r="E227" s="202" t="s">
        <v>19</v>
      </c>
      <c r="F227" s="203" t="s">
        <v>2122</v>
      </c>
      <c r="G227" s="200"/>
      <c r="H227" s="204">
        <v>7</v>
      </c>
      <c r="I227" s="205"/>
      <c r="J227" s="200"/>
      <c r="K227" s="200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192</v>
      </c>
      <c r="AU227" s="210" t="s">
        <v>81</v>
      </c>
      <c r="AV227" s="13" t="s">
        <v>81</v>
      </c>
      <c r="AW227" s="13" t="s">
        <v>33</v>
      </c>
      <c r="AX227" s="13" t="s">
        <v>72</v>
      </c>
      <c r="AY227" s="210" t="s">
        <v>180</v>
      </c>
    </row>
    <row r="228" spans="2:51" s="13" customFormat="1" ht="11.25">
      <c r="B228" s="199"/>
      <c r="C228" s="200"/>
      <c r="D228" s="201" t="s">
        <v>192</v>
      </c>
      <c r="E228" s="202" t="s">
        <v>19</v>
      </c>
      <c r="F228" s="203" t="s">
        <v>2123</v>
      </c>
      <c r="G228" s="200"/>
      <c r="H228" s="204">
        <v>7</v>
      </c>
      <c r="I228" s="205"/>
      <c r="J228" s="200"/>
      <c r="K228" s="200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192</v>
      </c>
      <c r="AU228" s="210" t="s">
        <v>81</v>
      </c>
      <c r="AV228" s="13" t="s">
        <v>81</v>
      </c>
      <c r="AW228" s="13" t="s">
        <v>33</v>
      </c>
      <c r="AX228" s="13" t="s">
        <v>72</v>
      </c>
      <c r="AY228" s="210" t="s">
        <v>180</v>
      </c>
    </row>
    <row r="229" spans="2:51" s="13" customFormat="1" ht="11.25">
      <c r="B229" s="199"/>
      <c r="C229" s="200"/>
      <c r="D229" s="201" t="s">
        <v>192</v>
      </c>
      <c r="E229" s="202" t="s">
        <v>19</v>
      </c>
      <c r="F229" s="203" t="s">
        <v>2124</v>
      </c>
      <c r="G229" s="200"/>
      <c r="H229" s="204">
        <v>7</v>
      </c>
      <c r="I229" s="205"/>
      <c r="J229" s="200"/>
      <c r="K229" s="200"/>
      <c r="L229" s="206"/>
      <c r="M229" s="207"/>
      <c r="N229" s="208"/>
      <c r="O229" s="208"/>
      <c r="P229" s="208"/>
      <c r="Q229" s="208"/>
      <c r="R229" s="208"/>
      <c r="S229" s="208"/>
      <c r="T229" s="209"/>
      <c r="AT229" s="210" t="s">
        <v>192</v>
      </c>
      <c r="AU229" s="210" t="s">
        <v>81</v>
      </c>
      <c r="AV229" s="13" t="s">
        <v>81</v>
      </c>
      <c r="AW229" s="13" t="s">
        <v>33</v>
      </c>
      <c r="AX229" s="13" t="s">
        <v>72</v>
      </c>
      <c r="AY229" s="210" t="s">
        <v>180</v>
      </c>
    </row>
    <row r="230" spans="2:51" s="14" customFormat="1" ht="11.25">
      <c r="B230" s="211"/>
      <c r="C230" s="212"/>
      <c r="D230" s="201" t="s">
        <v>192</v>
      </c>
      <c r="E230" s="213" t="s">
        <v>19</v>
      </c>
      <c r="F230" s="214" t="s">
        <v>211</v>
      </c>
      <c r="G230" s="212"/>
      <c r="H230" s="215">
        <v>21</v>
      </c>
      <c r="I230" s="216"/>
      <c r="J230" s="212"/>
      <c r="K230" s="212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192</v>
      </c>
      <c r="AU230" s="221" t="s">
        <v>81</v>
      </c>
      <c r="AV230" s="14" t="s">
        <v>188</v>
      </c>
      <c r="AW230" s="14" t="s">
        <v>33</v>
      </c>
      <c r="AX230" s="14" t="s">
        <v>79</v>
      </c>
      <c r="AY230" s="221" t="s">
        <v>180</v>
      </c>
    </row>
    <row r="231" spans="1:65" s="2" customFormat="1" ht="24.2" customHeight="1">
      <c r="A231" s="37"/>
      <c r="B231" s="38"/>
      <c r="C231" s="232" t="s">
        <v>307</v>
      </c>
      <c r="D231" s="232" t="s">
        <v>349</v>
      </c>
      <c r="E231" s="233" t="s">
        <v>1860</v>
      </c>
      <c r="F231" s="234" t="s">
        <v>1861</v>
      </c>
      <c r="G231" s="235" t="s">
        <v>200</v>
      </c>
      <c r="H231" s="236">
        <v>21</v>
      </c>
      <c r="I231" s="237"/>
      <c r="J231" s="238">
        <f>ROUND(I231*H231,2)</f>
        <v>0</v>
      </c>
      <c r="K231" s="234" t="s">
        <v>19</v>
      </c>
      <c r="L231" s="239"/>
      <c r="M231" s="240" t="s">
        <v>19</v>
      </c>
      <c r="N231" s="241" t="s">
        <v>43</v>
      </c>
      <c r="O231" s="67"/>
      <c r="P231" s="190">
        <f>O231*H231</f>
        <v>0</v>
      </c>
      <c r="Q231" s="190">
        <v>0.0047</v>
      </c>
      <c r="R231" s="190">
        <f>Q231*H231</f>
        <v>0.09870000000000001</v>
      </c>
      <c r="S231" s="190">
        <v>0</v>
      </c>
      <c r="T231" s="191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92" t="s">
        <v>353</v>
      </c>
      <c r="AT231" s="192" t="s">
        <v>349</v>
      </c>
      <c r="AU231" s="192" t="s">
        <v>81</v>
      </c>
      <c r="AY231" s="20" t="s">
        <v>180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20" t="s">
        <v>79</v>
      </c>
      <c r="BK231" s="193">
        <f>ROUND(I231*H231,2)</f>
        <v>0</v>
      </c>
      <c r="BL231" s="20" t="s">
        <v>290</v>
      </c>
      <c r="BM231" s="192" t="s">
        <v>1862</v>
      </c>
    </row>
    <row r="232" spans="1:65" s="2" customFormat="1" ht="37.9" customHeight="1">
      <c r="A232" s="37"/>
      <c r="B232" s="38"/>
      <c r="C232" s="181" t="s">
        <v>315</v>
      </c>
      <c r="D232" s="181" t="s">
        <v>183</v>
      </c>
      <c r="E232" s="182" t="s">
        <v>1871</v>
      </c>
      <c r="F232" s="183" t="s">
        <v>1872</v>
      </c>
      <c r="G232" s="184" t="s">
        <v>1873</v>
      </c>
      <c r="H232" s="261"/>
      <c r="I232" s="186"/>
      <c r="J232" s="187">
        <f>ROUND(I232*H232,2)</f>
        <v>0</v>
      </c>
      <c r="K232" s="183" t="s">
        <v>187</v>
      </c>
      <c r="L232" s="42"/>
      <c r="M232" s="188" t="s">
        <v>19</v>
      </c>
      <c r="N232" s="189" t="s">
        <v>43</v>
      </c>
      <c r="O232" s="67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92" t="s">
        <v>290</v>
      </c>
      <c r="AT232" s="192" t="s">
        <v>183</v>
      </c>
      <c r="AU232" s="192" t="s">
        <v>81</v>
      </c>
      <c r="AY232" s="20" t="s">
        <v>180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20" t="s">
        <v>79</v>
      </c>
      <c r="BK232" s="193">
        <f>ROUND(I232*H232,2)</f>
        <v>0</v>
      </c>
      <c r="BL232" s="20" t="s">
        <v>290</v>
      </c>
      <c r="BM232" s="192" t="s">
        <v>1874</v>
      </c>
    </row>
    <row r="233" spans="1:47" s="2" customFormat="1" ht="11.25">
      <c r="A233" s="37"/>
      <c r="B233" s="38"/>
      <c r="C233" s="39"/>
      <c r="D233" s="194" t="s">
        <v>190</v>
      </c>
      <c r="E233" s="39"/>
      <c r="F233" s="195" t="s">
        <v>1875</v>
      </c>
      <c r="G233" s="39"/>
      <c r="H233" s="39"/>
      <c r="I233" s="196"/>
      <c r="J233" s="39"/>
      <c r="K233" s="39"/>
      <c r="L233" s="42"/>
      <c r="M233" s="197"/>
      <c r="N233" s="198"/>
      <c r="O233" s="67"/>
      <c r="P233" s="67"/>
      <c r="Q233" s="67"/>
      <c r="R233" s="67"/>
      <c r="S233" s="67"/>
      <c r="T233" s="68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20" t="s">
        <v>190</v>
      </c>
      <c r="AU233" s="20" t="s">
        <v>81</v>
      </c>
    </row>
    <row r="234" spans="2:63" s="12" customFormat="1" ht="22.9" customHeight="1">
      <c r="B234" s="165"/>
      <c r="C234" s="166"/>
      <c r="D234" s="167" t="s">
        <v>71</v>
      </c>
      <c r="E234" s="179" t="s">
        <v>1911</v>
      </c>
      <c r="F234" s="179" t="s">
        <v>1912</v>
      </c>
      <c r="G234" s="166"/>
      <c r="H234" s="166"/>
      <c r="I234" s="169"/>
      <c r="J234" s="180">
        <f>BK234</f>
        <v>0</v>
      </c>
      <c r="K234" s="166"/>
      <c r="L234" s="171"/>
      <c r="M234" s="172"/>
      <c r="N234" s="173"/>
      <c r="O234" s="173"/>
      <c r="P234" s="174">
        <f>SUM(P235:P255)</f>
        <v>0</v>
      </c>
      <c r="Q234" s="173"/>
      <c r="R234" s="174">
        <f>SUM(R235:R255)</f>
        <v>0.000675</v>
      </c>
      <c r="S234" s="173"/>
      <c r="T234" s="175">
        <f>SUM(T235:T255)</f>
        <v>0.41315999999999997</v>
      </c>
      <c r="AR234" s="176" t="s">
        <v>81</v>
      </c>
      <c r="AT234" s="177" t="s">
        <v>71</v>
      </c>
      <c r="AU234" s="177" t="s">
        <v>79</v>
      </c>
      <c r="AY234" s="176" t="s">
        <v>180</v>
      </c>
      <c r="BK234" s="178">
        <f>SUM(BK235:BK255)</f>
        <v>0</v>
      </c>
    </row>
    <row r="235" spans="1:65" s="2" customFormat="1" ht="16.5" customHeight="1">
      <c r="A235" s="37"/>
      <c r="B235" s="38"/>
      <c r="C235" s="181" t="s">
        <v>7</v>
      </c>
      <c r="D235" s="181" t="s">
        <v>183</v>
      </c>
      <c r="E235" s="182" t="s">
        <v>1913</v>
      </c>
      <c r="F235" s="183" t="s">
        <v>1914</v>
      </c>
      <c r="G235" s="184" t="s">
        <v>186</v>
      </c>
      <c r="H235" s="185">
        <v>76.36</v>
      </c>
      <c r="I235" s="186"/>
      <c r="J235" s="187">
        <f>ROUND(I235*H235,2)</f>
        <v>0</v>
      </c>
      <c r="K235" s="183" t="s">
        <v>187</v>
      </c>
      <c r="L235" s="42"/>
      <c r="M235" s="188" t="s">
        <v>19</v>
      </c>
      <c r="N235" s="189" t="s">
        <v>43</v>
      </c>
      <c r="O235" s="67"/>
      <c r="P235" s="190">
        <f>O235*H235</f>
        <v>0</v>
      </c>
      <c r="Q235" s="190">
        <v>0</v>
      </c>
      <c r="R235" s="190">
        <f>Q235*H235</f>
        <v>0</v>
      </c>
      <c r="S235" s="190">
        <v>0.004</v>
      </c>
      <c r="T235" s="191">
        <f>S235*H235</f>
        <v>0.30544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92" t="s">
        <v>290</v>
      </c>
      <c r="AT235" s="192" t="s">
        <v>183</v>
      </c>
      <c r="AU235" s="192" t="s">
        <v>81</v>
      </c>
      <c r="AY235" s="20" t="s">
        <v>180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20" t="s">
        <v>79</v>
      </c>
      <c r="BK235" s="193">
        <f>ROUND(I235*H235,2)</f>
        <v>0</v>
      </c>
      <c r="BL235" s="20" t="s">
        <v>290</v>
      </c>
      <c r="BM235" s="192" t="s">
        <v>1915</v>
      </c>
    </row>
    <row r="236" spans="1:47" s="2" customFormat="1" ht="11.25">
      <c r="A236" s="37"/>
      <c r="B236" s="38"/>
      <c r="C236" s="39"/>
      <c r="D236" s="194" t="s">
        <v>190</v>
      </c>
      <c r="E236" s="39"/>
      <c r="F236" s="195" t="s">
        <v>1916</v>
      </c>
      <c r="G236" s="39"/>
      <c r="H236" s="39"/>
      <c r="I236" s="196"/>
      <c r="J236" s="39"/>
      <c r="K236" s="39"/>
      <c r="L236" s="42"/>
      <c r="M236" s="197"/>
      <c r="N236" s="198"/>
      <c r="O236" s="67"/>
      <c r="P236" s="67"/>
      <c r="Q236" s="67"/>
      <c r="R236" s="67"/>
      <c r="S236" s="67"/>
      <c r="T236" s="68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20" t="s">
        <v>190</v>
      </c>
      <c r="AU236" s="20" t="s">
        <v>81</v>
      </c>
    </row>
    <row r="237" spans="2:51" s="15" customFormat="1" ht="11.25">
      <c r="B237" s="222"/>
      <c r="C237" s="223"/>
      <c r="D237" s="201" t="s">
        <v>192</v>
      </c>
      <c r="E237" s="224" t="s">
        <v>19</v>
      </c>
      <c r="F237" s="225" t="s">
        <v>2106</v>
      </c>
      <c r="G237" s="223"/>
      <c r="H237" s="224" t="s">
        <v>19</v>
      </c>
      <c r="I237" s="226"/>
      <c r="J237" s="223"/>
      <c r="K237" s="223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192</v>
      </c>
      <c r="AU237" s="231" t="s">
        <v>81</v>
      </c>
      <c r="AV237" s="15" t="s">
        <v>79</v>
      </c>
      <c r="AW237" s="15" t="s">
        <v>33</v>
      </c>
      <c r="AX237" s="15" t="s">
        <v>72</v>
      </c>
      <c r="AY237" s="231" t="s">
        <v>180</v>
      </c>
    </row>
    <row r="238" spans="2:51" s="13" customFormat="1" ht="11.25">
      <c r="B238" s="199"/>
      <c r="C238" s="200"/>
      <c r="D238" s="201" t="s">
        <v>192</v>
      </c>
      <c r="E238" s="202" t="s">
        <v>19</v>
      </c>
      <c r="F238" s="203" t="s">
        <v>2125</v>
      </c>
      <c r="G238" s="200"/>
      <c r="H238" s="204">
        <v>50.08</v>
      </c>
      <c r="I238" s="205"/>
      <c r="J238" s="200"/>
      <c r="K238" s="200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192</v>
      </c>
      <c r="AU238" s="210" t="s">
        <v>81</v>
      </c>
      <c r="AV238" s="13" t="s">
        <v>81</v>
      </c>
      <c r="AW238" s="13" t="s">
        <v>33</v>
      </c>
      <c r="AX238" s="13" t="s">
        <v>72</v>
      </c>
      <c r="AY238" s="210" t="s">
        <v>180</v>
      </c>
    </row>
    <row r="239" spans="2:51" s="13" customFormat="1" ht="11.25">
      <c r="B239" s="199"/>
      <c r="C239" s="200"/>
      <c r="D239" s="201" t="s">
        <v>192</v>
      </c>
      <c r="E239" s="202" t="s">
        <v>19</v>
      </c>
      <c r="F239" s="203" t="s">
        <v>2126</v>
      </c>
      <c r="G239" s="200"/>
      <c r="H239" s="204">
        <v>3.78</v>
      </c>
      <c r="I239" s="205"/>
      <c r="J239" s="200"/>
      <c r="K239" s="200"/>
      <c r="L239" s="206"/>
      <c r="M239" s="207"/>
      <c r="N239" s="208"/>
      <c r="O239" s="208"/>
      <c r="P239" s="208"/>
      <c r="Q239" s="208"/>
      <c r="R239" s="208"/>
      <c r="S239" s="208"/>
      <c r="T239" s="209"/>
      <c r="AT239" s="210" t="s">
        <v>192</v>
      </c>
      <c r="AU239" s="210" t="s">
        <v>81</v>
      </c>
      <c r="AV239" s="13" t="s">
        <v>81</v>
      </c>
      <c r="AW239" s="13" t="s">
        <v>33</v>
      </c>
      <c r="AX239" s="13" t="s">
        <v>72</v>
      </c>
      <c r="AY239" s="210" t="s">
        <v>180</v>
      </c>
    </row>
    <row r="240" spans="2:51" s="15" customFormat="1" ht="11.25">
      <c r="B240" s="222"/>
      <c r="C240" s="223"/>
      <c r="D240" s="201" t="s">
        <v>192</v>
      </c>
      <c r="E240" s="224" t="s">
        <v>19</v>
      </c>
      <c r="F240" s="225" t="s">
        <v>2127</v>
      </c>
      <c r="G240" s="223"/>
      <c r="H240" s="224" t="s">
        <v>19</v>
      </c>
      <c r="I240" s="226"/>
      <c r="J240" s="223"/>
      <c r="K240" s="223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192</v>
      </c>
      <c r="AU240" s="231" t="s">
        <v>81</v>
      </c>
      <c r="AV240" s="15" t="s">
        <v>79</v>
      </c>
      <c r="AW240" s="15" t="s">
        <v>33</v>
      </c>
      <c r="AX240" s="15" t="s">
        <v>72</v>
      </c>
      <c r="AY240" s="231" t="s">
        <v>180</v>
      </c>
    </row>
    <row r="241" spans="2:51" s="13" customFormat="1" ht="11.25">
      <c r="B241" s="199"/>
      <c r="C241" s="200"/>
      <c r="D241" s="201" t="s">
        <v>192</v>
      </c>
      <c r="E241" s="202" t="s">
        <v>19</v>
      </c>
      <c r="F241" s="203" t="s">
        <v>2128</v>
      </c>
      <c r="G241" s="200"/>
      <c r="H241" s="204">
        <v>22.5</v>
      </c>
      <c r="I241" s="205"/>
      <c r="J241" s="200"/>
      <c r="K241" s="200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192</v>
      </c>
      <c r="AU241" s="210" t="s">
        <v>81</v>
      </c>
      <c r="AV241" s="13" t="s">
        <v>81</v>
      </c>
      <c r="AW241" s="13" t="s">
        <v>33</v>
      </c>
      <c r="AX241" s="13" t="s">
        <v>72</v>
      </c>
      <c r="AY241" s="210" t="s">
        <v>180</v>
      </c>
    </row>
    <row r="242" spans="2:51" s="14" customFormat="1" ht="11.25">
      <c r="B242" s="211"/>
      <c r="C242" s="212"/>
      <c r="D242" s="201" t="s">
        <v>192</v>
      </c>
      <c r="E242" s="213" t="s">
        <v>19</v>
      </c>
      <c r="F242" s="214" t="s">
        <v>211</v>
      </c>
      <c r="G242" s="212"/>
      <c r="H242" s="215">
        <v>76.36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192</v>
      </c>
      <c r="AU242" s="221" t="s">
        <v>81</v>
      </c>
      <c r="AV242" s="14" t="s">
        <v>188</v>
      </c>
      <c r="AW242" s="14" t="s">
        <v>33</v>
      </c>
      <c r="AX242" s="14" t="s">
        <v>79</v>
      </c>
      <c r="AY242" s="221" t="s">
        <v>180</v>
      </c>
    </row>
    <row r="243" spans="1:65" s="2" customFormat="1" ht="16.5" customHeight="1">
      <c r="A243" s="37"/>
      <c r="B243" s="38"/>
      <c r="C243" s="181" t="s">
        <v>325</v>
      </c>
      <c r="D243" s="181" t="s">
        <v>183</v>
      </c>
      <c r="E243" s="182" t="s">
        <v>1919</v>
      </c>
      <c r="F243" s="183" t="s">
        <v>1920</v>
      </c>
      <c r="G243" s="184" t="s">
        <v>186</v>
      </c>
      <c r="H243" s="185">
        <v>53.86</v>
      </c>
      <c r="I243" s="186"/>
      <c r="J243" s="187">
        <f>ROUND(I243*H243,2)</f>
        <v>0</v>
      </c>
      <c r="K243" s="183" t="s">
        <v>187</v>
      </c>
      <c r="L243" s="42"/>
      <c r="M243" s="188" t="s">
        <v>19</v>
      </c>
      <c r="N243" s="189" t="s">
        <v>43</v>
      </c>
      <c r="O243" s="67"/>
      <c r="P243" s="190">
        <f>O243*H243</f>
        <v>0</v>
      </c>
      <c r="Q243" s="190">
        <v>0</v>
      </c>
      <c r="R243" s="190">
        <f>Q243*H243</f>
        <v>0</v>
      </c>
      <c r="S243" s="190">
        <v>0.002</v>
      </c>
      <c r="T243" s="191">
        <f>S243*H243</f>
        <v>0.10772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92" t="s">
        <v>290</v>
      </c>
      <c r="AT243" s="192" t="s">
        <v>183</v>
      </c>
      <c r="AU243" s="192" t="s">
        <v>81</v>
      </c>
      <c r="AY243" s="20" t="s">
        <v>180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20" t="s">
        <v>79</v>
      </c>
      <c r="BK243" s="193">
        <f>ROUND(I243*H243,2)</f>
        <v>0</v>
      </c>
      <c r="BL243" s="20" t="s">
        <v>290</v>
      </c>
      <c r="BM243" s="192" t="s">
        <v>1921</v>
      </c>
    </row>
    <row r="244" spans="1:47" s="2" customFormat="1" ht="11.25">
      <c r="A244" s="37"/>
      <c r="B244" s="38"/>
      <c r="C244" s="39"/>
      <c r="D244" s="194" t="s">
        <v>190</v>
      </c>
      <c r="E244" s="39"/>
      <c r="F244" s="195" t="s">
        <v>1922</v>
      </c>
      <c r="G244" s="39"/>
      <c r="H244" s="39"/>
      <c r="I244" s="196"/>
      <c r="J244" s="39"/>
      <c r="K244" s="39"/>
      <c r="L244" s="42"/>
      <c r="M244" s="197"/>
      <c r="N244" s="198"/>
      <c r="O244" s="67"/>
      <c r="P244" s="67"/>
      <c r="Q244" s="67"/>
      <c r="R244" s="67"/>
      <c r="S244" s="67"/>
      <c r="T244" s="68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20" t="s">
        <v>190</v>
      </c>
      <c r="AU244" s="20" t="s">
        <v>81</v>
      </c>
    </row>
    <row r="245" spans="2:51" s="15" customFormat="1" ht="11.25">
      <c r="B245" s="222"/>
      <c r="C245" s="223"/>
      <c r="D245" s="201" t="s">
        <v>192</v>
      </c>
      <c r="E245" s="224" t="s">
        <v>19</v>
      </c>
      <c r="F245" s="225" t="s">
        <v>2106</v>
      </c>
      <c r="G245" s="223"/>
      <c r="H245" s="224" t="s">
        <v>19</v>
      </c>
      <c r="I245" s="226"/>
      <c r="J245" s="223"/>
      <c r="K245" s="223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192</v>
      </c>
      <c r="AU245" s="231" t="s">
        <v>81</v>
      </c>
      <c r="AV245" s="15" t="s">
        <v>79</v>
      </c>
      <c r="AW245" s="15" t="s">
        <v>33</v>
      </c>
      <c r="AX245" s="15" t="s">
        <v>72</v>
      </c>
      <c r="AY245" s="231" t="s">
        <v>180</v>
      </c>
    </row>
    <row r="246" spans="2:51" s="13" customFormat="1" ht="11.25">
      <c r="B246" s="199"/>
      <c r="C246" s="200"/>
      <c r="D246" s="201" t="s">
        <v>192</v>
      </c>
      <c r="E246" s="202" t="s">
        <v>19</v>
      </c>
      <c r="F246" s="203" t="s">
        <v>2125</v>
      </c>
      <c r="G246" s="200"/>
      <c r="H246" s="204">
        <v>50.08</v>
      </c>
      <c r="I246" s="205"/>
      <c r="J246" s="200"/>
      <c r="K246" s="200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192</v>
      </c>
      <c r="AU246" s="210" t="s">
        <v>81</v>
      </c>
      <c r="AV246" s="13" t="s">
        <v>81</v>
      </c>
      <c r="AW246" s="13" t="s">
        <v>33</v>
      </c>
      <c r="AX246" s="13" t="s">
        <v>72</v>
      </c>
      <c r="AY246" s="210" t="s">
        <v>180</v>
      </c>
    </row>
    <row r="247" spans="2:51" s="13" customFormat="1" ht="11.25">
      <c r="B247" s="199"/>
      <c r="C247" s="200"/>
      <c r="D247" s="201" t="s">
        <v>192</v>
      </c>
      <c r="E247" s="202" t="s">
        <v>19</v>
      </c>
      <c r="F247" s="203" t="s">
        <v>2126</v>
      </c>
      <c r="G247" s="200"/>
      <c r="H247" s="204">
        <v>3.78</v>
      </c>
      <c r="I247" s="205"/>
      <c r="J247" s="200"/>
      <c r="K247" s="200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192</v>
      </c>
      <c r="AU247" s="210" t="s">
        <v>81</v>
      </c>
      <c r="AV247" s="13" t="s">
        <v>81</v>
      </c>
      <c r="AW247" s="13" t="s">
        <v>33</v>
      </c>
      <c r="AX247" s="13" t="s">
        <v>72</v>
      </c>
      <c r="AY247" s="210" t="s">
        <v>180</v>
      </c>
    </row>
    <row r="248" spans="2:51" s="14" customFormat="1" ht="11.25">
      <c r="B248" s="211"/>
      <c r="C248" s="212"/>
      <c r="D248" s="201" t="s">
        <v>192</v>
      </c>
      <c r="E248" s="213" t="s">
        <v>19</v>
      </c>
      <c r="F248" s="214" t="s">
        <v>211</v>
      </c>
      <c r="G248" s="212"/>
      <c r="H248" s="215">
        <v>53.86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192</v>
      </c>
      <c r="AU248" s="221" t="s">
        <v>81</v>
      </c>
      <c r="AV248" s="14" t="s">
        <v>188</v>
      </c>
      <c r="AW248" s="14" t="s">
        <v>33</v>
      </c>
      <c r="AX248" s="14" t="s">
        <v>79</v>
      </c>
      <c r="AY248" s="221" t="s">
        <v>180</v>
      </c>
    </row>
    <row r="249" spans="1:65" s="2" customFormat="1" ht="16.5" customHeight="1">
      <c r="A249" s="37"/>
      <c r="B249" s="38"/>
      <c r="C249" s="181" t="s">
        <v>331</v>
      </c>
      <c r="D249" s="181" t="s">
        <v>183</v>
      </c>
      <c r="E249" s="182" t="s">
        <v>2129</v>
      </c>
      <c r="F249" s="183" t="s">
        <v>2130</v>
      </c>
      <c r="G249" s="184" t="s">
        <v>186</v>
      </c>
      <c r="H249" s="185">
        <v>22.5</v>
      </c>
      <c r="I249" s="186"/>
      <c r="J249" s="187">
        <f>ROUND(I249*H249,2)</f>
        <v>0</v>
      </c>
      <c r="K249" s="183" t="s">
        <v>187</v>
      </c>
      <c r="L249" s="42"/>
      <c r="M249" s="188" t="s">
        <v>19</v>
      </c>
      <c r="N249" s="189" t="s">
        <v>43</v>
      </c>
      <c r="O249" s="67"/>
      <c r="P249" s="190">
        <f>O249*H249</f>
        <v>0</v>
      </c>
      <c r="Q249" s="190">
        <v>3E-05</v>
      </c>
      <c r="R249" s="190">
        <f>Q249*H249</f>
        <v>0.000675</v>
      </c>
      <c r="S249" s="190">
        <v>0</v>
      </c>
      <c r="T249" s="191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92" t="s">
        <v>290</v>
      </c>
      <c r="AT249" s="192" t="s">
        <v>183</v>
      </c>
      <c r="AU249" s="192" t="s">
        <v>81</v>
      </c>
      <c r="AY249" s="20" t="s">
        <v>180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20" t="s">
        <v>79</v>
      </c>
      <c r="BK249" s="193">
        <f>ROUND(I249*H249,2)</f>
        <v>0</v>
      </c>
      <c r="BL249" s="20" t="s">
        <v>290</v>
      </c>
      <c r="BM249" s="192" t="s">
        <v>2131</v>
      </c>
    </row>
    <row r="250" spans="1:47" s="2" customFormat="1" ht="11.25">
      <c r="A250" s="37"/>
      <c r="B250" s="38"/>
      <c r="C250" s="39"/>
      <c r="D250" s="194" t="s">
        <v>190</v>
      </c>
      <c r="E250" s="39"/>
      <c r="F250" s="195" t="s">
        <v>2132</v>
      </c>
      <c r="G250" s="39"/>
      <c r="H250" s="39"/>
      <c r="I250" s="196"/>
      <c r="J250" s="39"/>
      <c r="K250" s="39"/>
      <c r="L250" s="42"/>
      <c r="M250" s="197"/>
      <c r="N250" s="198"/>
      <c r="O250" s="67"/>
      <c r="P250" s="67"/>
      <c r="Q250" s="67"/>
      <c r="R250" s="67"/>
      <c r="S250" s="67"/>
      <c r="T250" s="68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20" t="s">
        <v>190</v>
      </c>
      <c r="AU250" s="20" t="s">
        <v>81</v>
      </c>
    </row>
    <row r="251" spans="2:51" s="15" customFormat="1" ht="11.25">
      <c r="B251" s="222"/>
      <c r="C251" s="223"/>
      <c r="D251" s="201" t="s">
        <v>192</v>
      </c>
      <c r="E251" s="224" t="s">
        <v>19</v>
      </c>
      <c r="F251" s="225" t="s">
        <v>2133</v>
      </c>
      <c r="G251" s="223"/>
      <c r="H251" s="224" t="s">
        <v>19</v>
      </c>
      <c r="I251" s="226"/>
      <c r="J251" s="223"/>
      <c r="K251" s="223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192</v>
      </c>
      <c r="AU251" s="231" t="s">
        <v>81</v>
      </c>
      <c r="AV251" s="15" t="s">
        <v>79</v>
      </c>
      <c r="AW251" s="15" t="s">
        <v>33</v>
      </c>
      <c r="AX251" s="15" t="s">
        <v>72</v>
      </c>
      <c r="AY251" s="231" t="s">
        <v>180</v>
      </c>
    </row>
    <row r="252" spans="2:51" s="13" customFormat="1" ht="11.25">
      <c r="B252" s="199"/>
      <c r="C252" s="200"/>
      <c r="D252" s="201" t="s">
        <v>192</v>
      </c>
      <c r="E252" s="202" t="s">
        <v>19</v>
      </c>
      <c r="F252" s="203" t="s">
        <v>2128</v>
      </c>
      <c r="G252" s="200"/>
      <c r="H252" s="204">
        <v>22.5</v>
      </c>
      <c r="I252" s="205"/>
      <c r="J252" s="200"/>
      <c r="K252" s="200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192</v>
      </c>
      <c r="AU252" s="210" t="s">
        <v>81</v>
      </c>
      <c r="AV252" s="13" t="s">
        <v>81</v>
      </c>
      <c r="AW252" s="13" t="s">
        <v>33</v>
      </c>
      <c r="AX252" s="13" t="s">
        <v>72</v>
      </c>
      <c r="AY252" s="210" t="s">
        <v>180</v>
      </c>
    </row>
    <row r="253" spans="2:51" s="14" customFormat="1" ht="11.25">
      <c r="B253" s="211"/>
      <c r="C253" s="212"/>
      <c r="D253" s="201" t="s">
        <v>192</v>
      </c>
      <c r="E253" s="213" t="s">
        <v>19</v>
      </c>
      <c r="F253" s="214" t="s">
        <v>211</v>
      </c>
      <c r="G253" s="212"/>
      <c r="H253" s="215">
        <v>22.5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192</v>
      </c>
      <c r="AU253" s="221" t="s">
        <v>81</v>
      </c>
      <c r="AV253" s="14" t="s">
        <v>188</v>
      </c>
      <c r="AW253" s="14" t="s">
        <v>33</v>
      </c>
      <c r="AX253" s="14" t="s">
        <v>79</v>
      </c>
      <c r="AY253" s="221" t="s">
        <v>180</v>
      </c>
    </row>
    <row r="254" spans="1:65" s="2" customFormat="1" ht="24.2" customHeight="1">
      <c r="A254" s="37"/>
      <c r="B254" s="38"/>
      <c r="C254" s="181" t="s">
        <v>338</v>
      </c>
      <c r="D254" s="181" t="s">
        <v>183</v>
      </c>
      <c r="E254" s="182" t="s">
        <v>1929</v>
      </c>
      <c r="F254" s="183" t="s">
        <v>1930</v>
      </c>
      <c r="G254" s="184" t="s">
        <v>1873</v>
      </c>
      <c r="H254" s="261"/>
      <c r="I254" s="186"/>
      <c r="J254" s="187">
        <f>ROUND(I254*H254,2)</f>
        <v>0</v>
      </c>
      <c r="K254" s="183" t="s">
        <v>187</v>
      </c>
      <c r="L254" s="42"/>
      <c r="M254" s="188" t="s">
        <v>19</v>
      </c>
      <c r="N254" s="189" t="s">
        <v>43</v>
      </c>
      <c r="O254" s="67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2" t="s">
        <v>290</v>
      </c>
      <c r="AT254" s="192" t="s">
        <v>183</v>
      </c>
      <c r="AU254" s="192" t="s">
        <v>81</v>
      </c>
      <c r="AY254" s="20" t="s">
        <v>180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20" t="s">
        <v>79</v>
      </c>
      <c r="BK254" s="193">
        <f>ROUND(I254*H254,2)</f>
        <v>0</v>
      </c>
      <c r="BL254" s="20" t="s">
        <v>290</v>
      </c>
      <c r="BM254" s="192" t="s">
        <v>1931</v>
      </c>
    </row>
    <row r="255" spans="1:47" s="2" customFormat="1" ht="11.25">
      <c r="A255" s="37"/>
      <c r="B255" s="38"/>
      <c r="C255" s="39"/>
      <c r="D255" s="194" t="s">
        <v>190</v>
      </c>
      <c r="E255" s="39"/>
      <c r="F255" s="195" t="s">
        <v>1932</v>
      </c>
      <c r="G255" s="39"/>
      <c r="H255" s="39"/>
      <c r="I255" s="196"/>
      <c r="J255" s="39"/>
      <c r="K255" s="39"/>
      <c r="L255" s="42"/>
      <c r="M255" s="197"/>
      <c r="N255" s="198"/>
      <c r="O255" s="67"/>
      <c r="P255" s="67"/>
      <c r="Q255" s="67"/>
      <c r="R255" s="67"/>
      <c r="S255" s="67"/>
      <c r="T255" s="68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20" t="s">
        <v>190</v>
      </c>
      <c r="AU255" s="20" t="s">
        <v>81</v>
      </c>
    </row>
    <row r="256" spans="2:63" s="12" customFormat="1" ht="22.9" customHeight="1">
      <c r="B256" s="165"/>
      <c r="C256" s="166"/>
      <c r="D256" s="167" t="s">
        <v>71</v>
      </c>
      <c r="E256" s="179" t="s">
        <v>956</v>
      </c>
      <c r="F256" s="179" t="s">
        <v>957</v>
      </c>
      <c r="G256" s="166"/>
      <c r="H256" s="166"/>
      <c r="I256" s="169"/>
      <c r="J256" s="180">
        <f>BK256</f>
        <v>0</v>
      </c>
      <c r="K256" s="166"/>
      <c r="L256" s="171"/>
      <c r="M256" s="172"/>
      <c r="N256" s="173"/>
      <c r="O256" s="173"/>
      <c r="P256" s="174">
        <f>SUM(P257:P453)</f>
        <v>0</v>
      </c>
      <c r="Q256" s="173"/>
      <c r="R256" s="174">
        <f>SUM(R257:R453)</f>
        <v>0.47834926</v>
      </c>
      <c r="S256" s="173"/>
      <c r="T256" s="175">
        <f>SUM(T257:T453)</f>
        <v>0</v>
      </c>
      <c r="AR256" s="176" t="s">
        <v>81</v>
      </c>
      <c r="AT256" s="177" t="s">
        <v>71</v>
      </c>
      <c r="AU256" s="177" t="s">
        <v>79</v>
      </c>
      <c r="AY256" s="176" t="s">
        <v>180</v>
      </c>
      <c r="BK256" s="178">
        <f>SUM(BK257:BK453)</f>
        <v>0</v>
      </c>
    </row>
    <row r="257" spans="1:65" s="2" customFormat="1" ht="16.5" customHeight="1">
      <c r="A257" s="37"/>
      <c r="B257" s="38"/>
      <c r="C257" s="181" t="s">
        <v>348</v>
      </c>
      <c r="D257" s="181" t="s">
        <v>183</v>
      </c>
      <c r="E257" s="182" t="s">
        <v>1933</v>
      </c>
      <c r="F257" s="183" t="s">
        <v>1934</v>
      </c>
      <c r="G257" s="184" t="s">
        <v>186</v>
      </c>
      <c r="H257" s="185">
        <v>515.03</v>
      </c>
      <c r="I257" s="186"/>
      <c r="J257" s="187">
        <f>ROUND(I257*H257,2)</f>
        <v>0</v>
      </c>
      <c r="K257" s="183" t="s">
        <v>187</v>
      </c>
      <c r="L257" s="42"/>
      <c r="M257" s="188" t="s">
        <v>19</v>
      </c>
      <c r="N257" s="189" t="s">
        <v>43</v>
      </c>
      <c r="O257" s="67"/>
      <c r="P257" s="190">
        <f>O257*H257</f>
        <v>0</v>
      </c>
      <c r="Q257" s="190">
        <v>0</v>
      </c>
      <c r="R257" s="190">
        <f>Q257*H257</f>
        <v>0</v>
      </c>
      <c r="S257" s="190">
        <v>0</v>
      </c>
      <c r="T257" s="191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92" t="s">
        <v>290</v>
      </c>
      <c r="AT257" s="192" t="s">
        <v>183</v>
      </c>
      <c r="AU257" s="192" t="s">
        <v>81</v>
      </c>
      <c r="AY257" s="20" t="s">
        <v>180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20" t="s">
        <v>79</v>
      </c>
      <c r="BK257" s="193">
        <f>ROUND(I257*H257,2)</f>
        <v>0</v>
      </c>
      <c r="BL257" s="20" t="s">
        <v>290</v>
      </c>
      <c r="BM257" s="192" t="s">
        <v>1935</v>
      </c>
    </row>
    <row r="258" spans="1:47" s="2" customFormat="1" ht="11.25">
      <c r="A258" s="37"/>
      <c r="B258" s="38"/>
      <c r="C258" s="39"/>
      <c r="D258" s="194" t="s">
        <v>190</v>
      </c>
      <c r="E258" s="39"/>
      <c r="F258" s="195" t="s">
        <v>1936</v>
      </c>
      <c r="G258" s="39"/>
      <c r="H258" s="39"/>
      <c r="I258" s="196"/>
      <c r="J258" s="39"/>
      <c r="K258" s="39"/>
      <c r="L258" s="42"/>
      <c r="M258" s="197"/>
      <c r="N258" s="198"/>
      <c r="O258" s="67"/>
      <c r="P258" s="67"/>
      <c r="Q258" s="67"/>
      <c r="R258" s="67"/>
      <c r="S258" s="67"/>
      <c r="T258" s="68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20" t="s">
        <v>190</v>
      </c>
      <c r="AU258" s="20" t="s">
        <v>81</v>
      </c>
    </row>
    <row r="259" spans="2:51" s="15" customFormat="1" ht="11.25">
      <c r="B259" s="222"/>
      <c r="C259" s="223"/>
      <c r="D259" s="201" t="s">
        <v>192</v>
      </c>
      <c r="E259" s="224" t="s">
        <v>19</v>
      </c>
      <c r="F259" s="225" t="s">
        <v>2134</v>
      </c>
      <c r="G259" s="223"/>
      <c r="H259" s="224" t="s">
        <v>19</v>
      </c>
      <c r="I259" s="226"/>
      <c r="J259" s="223"/>
      <c r="K259" s="223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192</v>
      </c>
      <c r="AU259" s="231" t="s">
        <v>81</v>
      </c>
      <c r="AV259" s="15" t="s">
        <v>79</v>
      </c>
      <c r="AW259" s="15" t="s">
        <v>33</v>
      </c>
      <c r="AX259" s="15" t="s">
        <v>72</v>
      </c>
      <c r="AY259" s="231" t="s">
        <v>180</v>
      </c>
    </row>
    <row r="260" spans="2:51" s="15" customFormat="1" ht="11.25">
      <c r="B260" s="222"/>
      <c r="C260" s="223"/>
      <c r="D260" s="201" t="s">
        <v>192</v>
      </c>
      <c r="E260" s="224" t="s">
        <v>19</v>
      </c>
      <c r="F260" s="225" t="s">
        <v>1720</v>
      </c>
      <c r="G260" s="223"/>
      <c r="H260" s="224" t="s">
        <v>19</v>
      </c>
      <c r="I260" s="226"/>
      <c r="J260" s="223"/>
      <c r="K260" s="223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192</v>
      </c>
      <c r="AU260" s="231" t="s">
        <v>81</v>
      </c>
      <c r="AV260" s="15" t="s">
        <v>79</v>
      </c>
      <c r="AW260" s="15" t="s">
        <v>33</v>
      </c>
      <c r="AX260" s="15" t="s">
        <v>72</v>
      </c>
      <c r="AY260" s="231" t="s">
        <v>180</v>
      </c>
    </row>
    <row r="261" spans="2:51" s="13" customFormat="1" ht="11.25">
      <c r="B261" s="199"/>
      <c r="C261" s="200"/>
      <c r="D261" s="201" t="s">
        <v>192</v>
      </c>
      <c r="E261" s="202" t="s">
        <v>19</v>
      </c>
      <c r="F261" s="203" t="s">
        <v>2051</v>
      </c>
      <c r="G261" s="200"/>
      <c r="H261" s="204">
        <v>13.53</v>
      </c>
      <c r="I261" s="205"/>
      <c r="J261" s="200"/>
      <c r="K261" s="200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192</v>
      </c>
      <c r="AU261" s="210" t="s">
        <v>81</v>
      </c>
      <c r="AV261" s="13" t="s">
        <v>81</v>
      </c>
      <c r="AW261" s="13" t="s">
        <v>33</v>
      </c>
      <c r="AX261" s="13" t="s">
        <v>72</v>
      </c>
      <c r="AY261" s="210" t="s">
        <v>180</v>
      </c>
    </row>
    <row r="262" spans="2:51" s="13" customFormat="1" ht="11.25">
      <c r="B262" s="199"/>
      <c r="C262" s="200"/>
      <c r="D262" s="201" t="s">
        <v>192</v>
      </c>
      <c r="E262" s="202" t="s">
        <v>19</v>
      </c>
      <c r="F262" s="203" t="s">
        <v>2052</v>
      </c>
      <c r="G262" s="200"/>
      <c r="H262" s="204">
        <v>1.22</v>
      </c>
      <c r="I262" s="205"/>
      <c r="J262" s="200"/>
      <c r="K262" s="200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192</v>
      </c>
      <c r="AU262" s="210" t="s">
        <v>81</v>
      </c>
      <c r="AV262" s="13" t="s">
        <v>81</v>
      </c>
      <c r="AW262" s="13" t="s">
        <v>33</v>
      </c>
      <c r="AX262" s="13" t="s">
        <v>72</v>
      </c>
      <c r="AY262" s="210" t="s">
        <v>180</v>
      </c>
    </row>
    <row r="263" spans="2:51" s="13" customFormat="1" ht="11.25">
      <c r="B263" s="199"/>
      <c r="C263" s="200"/>
      <c r="D263" s="201" t="s">
        <v>192</v>
      </c>
      <c r="E263" s="202" t="s">
        <v>19</v>
      </c>
      <c r="F263" s="203" t="s">
        <v>2053</v>
      </c>
      <c r="G263" s="200"/>
      <c r="H263" s="204">
        <v>0.88</v>
      </c>
      <c r="I263" s="205"/>
      <c r="J263" s="200"/>
      <c r="K263" s="200"/>
      <c r="L263" s="206"/>
      <c r="M263" s="207"/>
      <c r="N263" s="208"/>
      <c r="O263" s="208"/>
      <c r="P263" s="208"/>
      <c r="Q263" s="208"/>
      <c r="R263" s="208"/>
      <c r="S263" s="208"/>
      <c r="T263" s="209"/>
      <c r="AT263" s="210" t="s">
        <v>192</v>
      </c>
      <c r="AU263" s="210" t="s">
        <v>81</v>
      </c>
      <c r="AV263" s="13" t="s">
        <v>81</v>
      </c>
      <c r="AW263" s="13" t="s">
        <v>33</v>
      </c>
      <c r="AX263" s="13" t="s">
        <v>72</v>
      </c>
      <c r="AY263" s="210" t="s">
        <v>180</v>
      </c>
    </row>
    <row r="264" spans="2:51" s="13" customFormat="1" ht="11.25">
      <c r="B264" s="199"/>
      <c r="C264" s="200"/>
      <c r="D264" s="201" t="s">
        <v>192</v>
      </c>
      <c r="E264" s="202" t="s">
        <v>19</v>
      </c>
      <c r="F264" s="203" t="s">
        <v>2054</v>
      </c>
      <c r="G264" s="200"/>
      <c r="H264" s="204">
        <v>0.88</v>
      </c>
      <c r="I264" s="205"/>
      <c r="J264" s="200"/>
      <c r="K264" s="200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192</v>
      </c>
      <c r="AU264" s="210" t="s">
        <v>81</v>
      </c>
      <c r="AV264" s="13" t="s">
        <v>81</v>
      </c>
      <c r="AW264" s="13" t="s">
        <v>33</v>
      </c>
      <c r="AX264" s="13" t="s">
        <v>72</v>
      </c>
      <c r="AY264" s="210" t="s">
        <v>180</v>
      </c>
    </row>
    <row r="265" spans="2:51" s="13" customFormat="1" ht="11.25">
      <c r="B265" s="199"/>
      <c r="C265" s="200"/>
      <c r="D265" s="201" t="s">
        <v>192</v>
      </c>
      <c r="E265" s="202" t="s">
        <v>19</v>
      </c>
      <c r="F265" s="203" t="s">
        <v>2055</v>
      </c>
      <c r="G265" s="200"/>
      <c r="H265" s="204">
        <v>0.89</v>
      </c>
      <c r="I265" s="205"/>
      <c r="J265" s="200"/>
      <c r="K265" s="200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192</v>
      </c>
      <c r="AU265" s="210" t="s">
        <v>81</v>
      </c>
      <c r="AV265" s="13" t="s">
        <v>81</v>
      </c>
      <c r="AW265" s="13" t="s">
        <v>33</v>
      </c>
      <c r="AX265" s="13" t="s">
        <v>72</v>
      </c>
      <c r="AY265" s="210" t="s">
        <v>180</v>
      </c>
    </row>
    <row r="266" spans="2:51" s="13" customFormat="1" ht="11.25">
      <c r="B266" s="199"/>
      <c r="C266" s="200"/>
      <c r="D266" s="201" t="s">
        <v>192</v>
      </c>
      <c r="E266" s="202" t="s">
        <v>19</v>
      </c>
      <c r="F266" s="203" t="s">
        <v>2056</v>
      </c>
      <c r="G266" s="200"/>
      <c r="H266" s="204">
        <v>0.93</v>
      </c>
      <c r="I266" s="205"/>
      <c r="J266" s="200"/>
      <c r="K266" s="200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192</v>
      </c>
      <c r="AU266" s="210" t="s">
        <v>81</v>
      </c>
      <c r="AV266" s="13" t="s">
        <v>81</v>
      </c>
      <c r="AW266" s="13" t="s">
        <v>33</v>
      </c>
      <c r="AX266" s="13" t="s">
        <v>72</v>
      </c>
      <c r="AY266" s="210" t="s">
        <v>180</v>
      </c>
    </row>
    <row r="267" spans="2:51" s="13" customFormat="1" ht="11.25">
      <c r="B267" s="199"/>
      <c r="C267" s="200"/>
      <c r="D267" s="201" t="s">
        <v>192</v>
      </c>
      <c r="E267" s="202" t="s">
        <v>19</v>
      </c>
      <c r="F267" s="203" t="s">
        <v>2057</v>
      </c>
      <c r="G267" s="200"/>
      <c r="H267" s="204">
        <v>16.57</v>
      </c>
      <c r="I267" s="205"/>
      <c r="J267" s="200"/>
      <c r="K267" s="200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192</v>
      </c>
      <c r="AU267" s="210" t="s">
        <v>81</v>
      </c>
      <c r="AV267" s="13" t="s">
        <v>81</v>
      </c>
      <c r="AW267" s="13" t="s">
        <v>33</v>
      </c>
      <c r="AX267" s="13" t="s">
        <v>72</v>
      </c>
      <c r="AY267" s="210" t="s">
        <v>180</v>
      </c>
    </row>
    <row r="268" spans="2:51" s="13" customFormat="1" ht="11.25">
      <c r="B268" s="199"/>
      <c r="C268" s="200"/>
      <c r="D268" s="201" t="s">
        <v>192</v>
      </c>
      <c r="E268" s="202" t="s">
        <v>19</v>
      </c>
      <c r="F268" s="203" t="s">
        <v>2058</v>
      </c>
      <c r="G268" s="200"/>
      <c r="H268" s="204">
        <v>1.14</v>
      </c>
      <c r="I268" s="205"/>
      <c r="J268" s="200"/>
      <c r="K268" s="200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192</v>
      </c>
      <c r="AU268" s="210" t="s">
        <v>81</v>
      </c>
      <c r="AV268" s="13" t="s">
        <v>81</v>
      </c>
      <c r="AW268" s="13" t="s">
        <v>33</v>
      </c>
      <c r="AX268" s="13" t="s">
        <v>72</v>
      </c>
      <c r="AY268" s="210" t="s">
        <v>180</v>
      </c>
    </row>
    <row r="269" spans="2:51" s="13" customFormat="1" ht="11.25">
      <c r="B269" s="199"/>
      <c r="C269" s="200"/>
      <c r="D269" s="201" t="s">
        <v>192</v>
      </c>
      <c r="E269" s="202" t="s">
        <v>19</v>
      </c>
      <c r="F269" s="203" t="s">
        <v>2059</v>
      </c>
      <c r="G269" s="200"/>
      <c r="H269" s="204">
        <v>2.63</v>
      </c>
      <c r="I269" s="205"/>
      <c r="J269" s="200"/>
      <c r="K269" s="200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192</v>
      </c>
      <c r="AU269" s="210" t="s">
        <v>81</v>
      </c>
      <c r="AV269" s="13" t="s">
        <v>81</v>
      </c>
      <c r="AW269" s="13" t="s">
        <v>33</v>
      </c>
      <c r="AX269" s="13" t="s">
        <v>72</v>
      </c>
      <c r="AY269" s="210" t="s">
        <v>180</v>
      </c>
    </row>
    <row r="270" spans="2:51" s="15" customFormat="1" ht="11.25">
      <c r="B270" s="222"/>
      <c r="C270" s="223"/>
      <c r="D270" s="201" t="s">
        <v>192</v>
      </c>
      <c r="E270" s="224" t="s">
        <v>19</v>
      </c>
      <c r="F270" s="225" t="s">
        <v>1726</v>
      </c>
      <c r="G270" s="223"/>
      <c r="H270" s="224" t="s">
        <v>19</v>
      </c>
      <c r="I270" s="226"/>
      <c r="J270" s="223"/>
      <c r="K270" s="223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192</v>
      </c>
      <c r="AU270" s="231" t="s">
        <v>81</v>
      </c>
      <c r="AV270" s="15" t="s">
        <v>79</v>
      </c>
      <c r="AW270" s="15" t="s">
        <v>33</v>
      </c>
      <c r="AX270" s="15" t="s">
        <v>72</v>
      </c>
      <c r="AY270" s="231" t="s">
        <v>180</v>
      </c>
    </row>
    <row r="271" spans="2:51" s="13" customFormat="1" ht="11.25">
      <c r="B271" s="199"/>
      <c r="C271" s="200"/>
      <c r="D271" s="201" t="s">
        <v>192</v>
      </c>
      <c r="E271" s="202" t="s">
        <v>19</v>
      </c>
      <c r="F271" s="203" t="s">
        <v>2063</v>
      </c>
      <c r="G271" s="200"/>
      <c r="H271" s="204">
        <v>13.53</v>
      </c>
      <c r="I271" s="205"/>
      <c r="J271" s="200"/>
      <c r="K271" s="200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192</v>
      </c>
      <c r="AU271" s="210" t="s">
        <v>81</v>
      </c>
      <c r="AV271" s="13" t="s">
        <v>81</v>
      </c>
      <c r="AW271" s="13" t="s">
        <v>33</v>
      </c>
      <c r="AX271" s="13" t="s">
        <v>72</v>
      </c>
      <c r="AY271" s="210" t="s">
        <v>180</v>
      </c>
    </row>
    <row r="272" spans="2:51" s="13" customFormat="1" ht="11.25">
      <c r="B272" s="199"/>
      <c r="C272" s="200"/>
      <c r="D272" s="201" t="s">
        <v>192</v>
      </c>
      <c r="E272" s="202" t="s">
        <v>19</v>
      </c>
      <c r="F272" s="203" t="s">
        <v>2064</v>
      </c>
      <c r="G272" s="200"/>
      <c r="H272" s="204">
        <v>1.22</v>
      </c>
      <c r="I272" s="205"/>
      <c r="J272" s="200"/>
      <c r="K272" s="200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192</v>
      </c>
      <c r="AU272" s="210" t="s">
        <v>81</v>
      </c>
      <c r="AV272" s="13" t="s">
        <v>81</v>
      </c>
      <c r="AW272" s="13" t="s">
        <v>33</v>
      </c>
      <c r="AX272" s="13" t="s">
        <v>72</v>
      </c>
      <c r="AY272" s="210" t="s">
        <v>180</v>
      </c>
    </row>
    <row r="273" spans="2:51" s="13" customFormat="1" ht="11.25">
      <c r="B273" s="199"/>
      <c r="C273" s="200"/>
      <c r="D273" s="201" t="s">
        <v>192</v>
      </c>
      <c r="E273" s="202" t="s">
        <v>19</v>
      </c>
      <c r="F273" s="203" t="s">
        <v>2065</v>
      </c>
      <c r="G273" s="200"/>
      <c r="H273" s="204">
        <v>0.88</v>
      </c>
      <c r="I273" s="205"/>
      <c r="J273" s="200"/>
      <c r="K273" s="200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192</v>
      </c>
      <c r="AU273" s="210" t="s">
        <v>81</v>
      </c>
      <c r="AV273" s="13" t="s">
        <v>81</v>
      </c>
      <c r="AW273" s="13" t="s">
        <v>33</v>
      </c>
      <c r="AX273" s="13" t="s">
        <v>72</v>
      </c>
      <c r="AY273" s="210" t="s">
        <v>180</v>
      </c>
    </row>
    <row r="274" spans="2:51" s="13" customFormat="1" ht="11.25">
      <c r="B274" s="199"/>
      <c r="C274" s="200"/>
      <c r="D274" s="201" t="s">
        <v>192</v>
      </c>
      <c r="E274" s="202" t="s">
        <v>19</v>
      </c>
      <c r="F274" s="203" t="s">
        <v>2066</v>
      </c>
      <c r="G274" s="200"/>
      <c r="H274" s="204">
        <v>0.88</v>
      </c>
      <c r="I274" s="205"/>
      <c r="J274" s="200"/>
      <c r="K274" s="200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192</v>
      </c>
      <c r="AU274" s="210" t="s">
        <v>81</v>
      </c>
      <c r="AV274" s="13" t="s">
        <v>81</v>
      </c>
      <c r="AW274" s="13" t="s">
        <v>33</v>
      </c>
      <c r="AX274" s="13" t="s">
        <v>72</v>
      </c>
      <c r="AY274" s="210" t="s">
        <v>180</v>
      </c>
    </row>
    <row r="275" spans="2:51" s="13" customFormat="1" ht="11.25">
      <c r="B275" s="199"/>
      <c r="C275" s="200"/>
      <c r="D275" s="201" t="s">
        <v>192</v>
      </c>
      <c r="E275" s="202" t="s">
        <v>19</v>
      </c>
      <c r="F275" s="203" t="s">
        <v>2067</v>
      </c>
      <c r="G275" s="200"/>
      <c r="H275" s="204">
        <v>0.89</v>
      </c>
      <c r="I275" s="205"/>
      <c r="J275" s="200"/>
      <c r="K275" s="200"/>
      <c r="L275" s="206"/>
      <c r="M275" s="207"/>
      <c r="N275" s="208"/>
      <c r="O275" s="208"/>
      <c r="P275" s="208"/>
      <c r="Q275" s="208"/>
      <c r="R275" s="208"/>
      <c r="S275" s="208"/>
      <c r="T275" s="209"/>
      <c r="AT275" s="210" t="s">
        <v>192</v>
      </c>
      <c r="AU275" s="210" t="s">
        <v>81</v>
      </c>
      <c r="AV275" s="13" t="s">
        <v>81</v>
      </c>
      <c r="AW275" s="13" t="s">
        <v>33</v>
      </c>
      <c r="AX275" s="13" t="s">
        <v>72</v>
      </c>
      <c r="AY275" s="210" t="s">
        <v>180</v>
      </c>
    </row>
    <row r="276" spans="2:51" s="13" customFormat="1" ht="11.25">
      <c r="B276" s="199"/>
      <c r="C276" s="200"/>
      <c r="D276" s="201" t="s">
        <v>192</v>
      </c>
      <c r="E276" s="202" t="s">
        <v>19</v>
      </c>
      <c r="F276" s="203" t="s">
        <v>2068</v>
      </c>
      <c r="G276" s="200"/>
      <c r="H276" s="204">
        <v>0.93</v>
      </c>
      <c r="I276" s="205"/>
      <c r="J276" s="200"/>
      <c r="K276" s="200"/>
      <c r="L276" s="206"/>
      <c r="M276" s="207"/>
      <c r="N276" s="208"/>
      <c r="O276" s="208"/>
      <c r="P276" s="208"/>
      <c r="Q276" s="208"/>
      <c r="R276" s="208"/>
      <c r="S276" s="208"/>
      <c r="T276" s="209"/>
      <c r="AT276" s="210" t="s">
        <v>192</v>
      </c>
      <c r="AU276" s="210" t="s">
        <v>81</v>
      </c>
      <c r="AV276" s="13" t="s">
        <v>81</v>
      </c>
      <c r="AW276" s="13" t="s">
        <v>33</v>
      </c>
      <c r="AX276" s="13" t="s">
        <v>72</v>
      </c>
      <c r="AY276" s="210" t="s">
        <v>180</v>
      </c>
    </row>
    <row r="277" spans="2:51" s="13" customFormat="1" ht="11.25">
      <c r="B277" s="199"/>
      <c r="C277" s="200"/>
      <c r="D277" s="201" t="s">
        <v>192</v>
      </c>
      <c r="E277" s="202" t="s">
        <v>19</v>
      </c>
      <c r="F277" s="203" t="s">
        <v>2069</v>
      </c>
      <c r="G277" s="200"/>
      <c r="H277" s="204">
        <v>16.57</v>
      </c>
      <c r="I277" s="205"/>
      <c r="J277" s="200"/>
      <c r="K277" s="200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192</v>
      </c>
      <c r="AU277" s="210" t="s">
        <v>81</v>
      </c>
      <c r="AV277" s="13" t="s">
        <v>81</v>
      </c>
      <c r="AW277" s="13" t="s">
        <v>33</v>
      </c>
      <c r="AX277" s="13" t="s">
        <v>72</v>
      </c>
      <c r="AY277" s="210" t="s">
        <v>180</v>
      </c>
    </row>
    <row r="278" spans="2:51" s="13" customFormat="1" ht="11.25">
      <c r="B278" s="199"/>
      <c r="C278" s="200"/>
      <c r="D278" s="201" t="s">
        <v>192</v>
      </c>
      <c r="E278" s="202" t="s">
        <v>19</v>
      </c>
      <c r="F278" s="203" t="s">
        <v>2070</v>
      </c>
      <c r="G278" s="200"/>
      <c r="H278" s="204">
        <v>1.14</v>
      </c>
      <c r="I278" s="205"/>
      <c r="J278" s="200"/>
      <c r="K278" s="200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192</v>
      </c>
      <c r="AU278" s="210" t="s">
        <v>81</v>
      </c>
      <c r="AV278" s="13" t="s">
        <v>81</v>
      </c>
      <c r="AW278" s="13" t="s">
        <v>33</v>
      </c>
      <c r="AX278" s="13" t="s">
        <v>72</v>
      </c>
      <c r="AY278" s="210" t="s">
        <v>180</v>
      </c>
    </row>
    <row r="279" spans="2:51" s="13" customFormat="1" ht="11.25">
      <c r="B279" s="199"/>
      <c r="C279" s="200"/>
      <c r="D279" s="201" t="s">
        <v>192</v>
      </c>
      <c r="E279" s="202" t="s">
        <v>19</v>
      </c>
      <c r="F279" s="203" t="s">
        <v>2071</v>
      </c>
      <c r="G279" s="200"/>
      <c r="H279" s="204">
        <v>2.63</v>
      </c>
      <c r="I279" s="205"/>
      <c r="J279" s="200"/>
      <c r="K279" s="200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192</v>
      </c>
      <c r="AU279" s="210" t="s">
        <v>81</v>
      </c>
      <c r="AV279" s="13" t="s">
        <v>81</v>
      </c>
      <c r="AW279" s="13" t="s">
        <v>33</v>
      </c>
      <c r="AX279" s="13" t="s">
        <v>72</v>
      </c>
      <c r="AY279" s="210" t="s">
        <v>180</v>
      </c>
    </row>
    <row r="280" spans="2:51" s="15" customFormat="1" ht="11.25">
      <c r="B280" s="222"/>
      <c r="C280" s="223"/>
      <c r="D280" s="201" t="s">
        <v>192</v>
      </c>
      <c r="E280" s="224" t="s">
        <v>19</v>
      </c>
      <c r="F280" s="225" t="s">
        <v>1741</v>
      </c>
      <c r="G280" s="223"/>
      <c r="H280" s="224" t="s">
        <v>19</v>
      </c>
      <c r="I280" s="226"/>
      <c r="J280" s="223"/>
      <c r="K280" s="223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192</v>
      </c>
      <c r="AU280" s="231" t="s">
        <v>81</v>
      </c>
      <c r="AV280" s="15" t="s">
        <v>79</v>
      </c>
      <c r="AW280" s="15" t="s">
        <v>33</v>
      </c>
      <c r="AX280" s="15" t="s">
        <v>72</v>
      </c>
      <c r="AY280" s="231" t="s">
        <v>180</v>
      </c>
    </row>
    <row r="281" spans="2:51" s="13" customFormat="1" ht="11.25">
      <c r="B281" s="199"/>
      <c r="C281" s="200"/>
      <c r="D281" s="201" t="s">
        <v>192</v>
      </c>
      <c r="E281" s="202" t="s">
        <v>19</v>
      </c>
      <c r="F281" s="203" t="s">
        <v>2074</v>
      </c>
      <c r="G281" s="200"/>
      <c r="H281" s="204">
        <v>13.53</v>
      </c>
      <c r="I281" s="205"/>
      <c r="J281" s="200"/>
      <c r="K281" s="200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192</v>
      </c>
      <c r="AU281" s="210" t="s">
        <v>81</v>
      </c>
      <c r="AV281" s="13" t="s">
        <v>81</v>
      </c>
      <c r="AW281" s="13" t="s">
        <v>33</v>
      </c>
      <c r="AX281" s="13" t="s">
        <v>72</v>
      </c>
      <c r="AY281" s="210" t="s">
        <v>180</v>
      </c>
    </row>
    <row r="282" spans="2:51" s="13" customFormat="1" ht="11.25">
      <c r="B282" s="199"/>
      <c r="C282" s="200"/>
      <c r="D282" s="201" t="s">
        <v>192</v>
      </c>
      <c r="E282" s="202" t="s">
        <v>19</v>
      </c>
      <c r="F282" s="203" t="s">
        <v>2075</v>
      </c>
      <c r="G282" s="200"/>
      <c r="H282" s="204">
        <v>1.22</v>
      </c>
      <c r="I282" s="205"/>
      <c r="J282" s="200"/>
      <c r="K282" s="200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192</v>
      </c>
      <c r="AU282" s="210" t="s">
        <v>81</v>
      </c>
      <c r="AV282" s="13" t="s">
        <v>81</v>
      </c>
      <c r="AW282" s="13" t="s">
        <v>33</v>
      </c>
      <c r="AX282" s="13" t="s">
        <v>72</v>
      </c>
      <c r="AY282" s="210" t="s">
        <v>180</v>
      </c>
    </row>
    <row r="283" spans="2:51" s="13" customFormat="1" ht="11.25">
      <c r="B283" s="199"/>
      <c r="C283" s="200"/>
      <c r="D283" s="201" t="s">
        <v>192</v>
      </c>
      <c r="E283" s="202" t="s">
        <v>19</v>
      </c>
      <c r="F283" s="203" t="s">
        <v>2076</v>
      </c>
      <c r="G283" s="200"/>
      <c r="H283" s="204">
        <v>0.88</v>
      </c>
      <c r="I283" s="205"/>
      <c r="J283" s="200"/>
      <c r="K283" s="200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192</v>
      </c>
      <c r="AU283" s="210" t="s">
        <v>81</v>
      </c>
      <c r="AV283" s="13" t="s">
        <v>81</v>
      </c>
      <c r="AW283" s="13" t="s">
        <v>33</v>
      </c>
      <c r="AX283" s="13" t="s">
        <v>72</v>
      </c>
      <c r="AY283" s="210" t="s">
        <v>180</v>
      </c>
    </row>
    <row r="284" spans="2:51" s="13" customFormat="1" ht="11.25">
      <c r="B284" s="199"/>
      <c r="C284" s="200"/>
      <c r="D284" s="201" t="s">
        <v>192</v>
      </c>
      <c r="E284" s="202" t="s">
        <v>19</v>
      </c>
      <c r="F284" s="203" t="s">
        <v>2077</v>
      </c>
      <c r="G284" s="200"/>
      <c r="H284" s="204">
        <v>0.88</v>
      </c>
      <c r="I284" s="205"/>
      <c r="J284" s="200"/>
      <c r="K284" s="200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192</v>
      </c>
      <c r="AU284" s="210" t="s">
        <v>81</v>
      </c>
      <c r="AV284" s="13" t="s">
        <v>81</v>
      </c>
      <c r="AW284" s="13" t="s">
        <v>33</v>
      </c>
      <c r="AX284" s="13" t="s">
        <v>72</v>
      </c>
      <c r="AY284" s="210" t="s">
        <v>180</v>
      </c>
    </row>
    <row r="285" spans="2:51" s="13" customFormat="1" ht="11.25">
      <c r="B285" s="199"/>
      <c r="C285" s="200"/>
      <c r="D285" s="201" t="s">
        <v>192</v>
      </c>
      <c r="E285" s="202" t="s">
        <v>19</v>
      </c>
      <c r="F285" s="203" t="s">
        <v>2078</v>
      </c>
      <c r="G285" s="200"/>
      <c r="H285" s="204">
        <v>0.89</v>
      </c>
      <c r="I285" s="205"/>
      <c r="J285" s="200"/>
      <c r="K285" s="200"/>
      <c r="L285" s="206"/>
      <c r="M285" s="207"/>
      <c r="N285" s="208"/>
      <c r="O285" s="208"/>
      <c r="P285" s="208"/>
      <c r="Q285" s="208"/>
      <c r="R285" s="208"/>
      <c r="S285" s="208"/>
      <c r="T285" s="209"/>
      <c r="AT285" s="210" t="s">
        <v>192</v>
      </c>
      <c r="AU285" s="210" t="s">
        <v>81</v>
      </c>
      <c r="AV285" s="13" t="s">
        <v>81</v>
      </c>
      <c r="AW285" s="13" t="s">
        <v>33</v>
      </c>
      <c r="AX285" s="13" t="s">
        <v>72</v>
      </c>
      <c r="AY285" s="210" t="s">
        <v>180</v>
      </c>
    </row>
    <row r="286" spans="2:51" s="13" customFormat="1" ht="11.25">
      <c r="B286" s="199"/>
      <c r="C286" s="200"/>
      <c r="D286" s="201" t="s">
        <v>192</v>
      </c>
      <c r="E286" s="202" t="s">
        <v>19</v>
      </c>
      <c r="F286" s="203" t="s">
        <v>2079</v>
      </c>
      <c r="G286" s="200"/>
      <c r="H286" s="204">
        <v>0.93</v>
      </c>
      <c r="I286" s="205"/>
      <c r="J286" s="200"/>
      <c r="K286" s="200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192</v>
      </c>
      <c r="AU286" s="210" t="s">
        <v>81</v>
      </c>
      <c r="AV286" s="13" t="s">
        <v>81</v>
      </c>
      <c r="AW286" s="13" t="s">
        <v>33</v>
      </c>
      <c r="AX286" s="13" t="s">
        <v>72</v>
      </c>
      <c r="AY286" s="210" t="s">
        <v>180</v>
      </c>
    </row>
    <row r="287" spans="2:51" s="13" customFormat="1" ht="11.25">
      <c r="B287" s="199"/>
      <c r="C287" s="200"/>
      <c r="D287" s="201" t="s">
        <v>192</v>
      </c>
      <c r="E287" s="202" t="s">
        <v>19</v>
      </c>
      <c r="F287" s="203" t="s">
        <v>2080</v>
      </c>
      <c r="G287" s="200"/>
      <c r="H287" s="204">
        <v>16.57</v>
      </c>
      <c r="I287" s="205"/>
      <c r="J287" s="200"/>
      <c r="K287" s="200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192</v>
      </c>
      <c r="AU287" s="210" t="s">
        <v>81</v>
      </c>
      <c r="AV287" s="13" t="s">
        <v>81</v>
      </c>
      <c r="AW287" s="13" t="s">
        <v>33</v>
      </c>
      <c r="AX287" s="13" t="s">
        <v>72</v>
      </c>
      <c r="AY287" s="210" t="s">
        <v>180</v>
      </c>
    </row>
    <row r="288" spans="2:51" s="13" customFormat="1" ht="11.25">
      <c r="B288" s="199"/>
      <c r="C288" s="200"/>
      <c r="D288" s="201" t="s">
        <v>192</v>
      </c>
      <c r="E288" s="202" t="s">
        <v>19</v>
      </c>
      <c r="F288" s="203" t="s">
        <v>2081</v>
      </c>
      <c r="G288" s="200"/>
      <c r="H288" s="204">
        <v>1.14</v>
      </c>
      <c r="I288" s="205"/>
      <c r="J288" s="200"/>
      <c r="K288" s="200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192</v>
      </c>
      <c r="AU288" s="210" t="s">
        <v>81</v>
      </c>
      <c r="AV288" s="13" t="s">
        <v>81</v>
      </c>
      <c r="AW288" s="13" t="s">
        <v>33</v>
      </c>
      <c r="AX288" s="13" t="s">
        <v>72</v>
      </c>
      <c r="AY288" s="210" t="s">
        <v>180</v>
      </c>
    </row>
    <row r="289" spans="2:51" s="13" customFormat="1" ht="11.25">
      <c r="B289" s="199"/>
      <c r="C289" s="200"/>
      <c r="D289" s="201" t="s">
        <v>192</v>
      </c>
      <c r="E289" s="202" t="s">
        <v>19</v>
      </c>
      <c r="F289" s="203" t="s">
        <v>2082</v>
      </c>
      <c r="G289" s="200"/>
      <c r="H289" s="204">
        <v>1.21</v>
      </c>
      <c r="I289" s="205"/>
      <c r="J289" s="200"/>
      <c r="K289" s="200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192</v>
      </c>
      <c r="AU289" s="210" t="s">
        <v>81</v>
      </c>
      <c r="AV289" s="13" t="s">
        <v>81</v>
      </c>
      <c r="AW289" s="13" t="s">
        <v>33</v>
      </c>
      <c r="AX289" s="13" t="s">
        <v>72</v>
      </c>
      <c r="AY289" s="210" t="s">
        <v>180</v>
      </c>
    </row>
    <row r="290" spans="2:51" s="13" customFormat="1" ht="11.25">
      <c r="B290" s="199"/>
      <c r="C290" s="200"/>
      <c r="D290" s="201" t="s">
        <v>192</v>
      </c>
      <c r="E290" s="202" t="s">
        <v>19</v>
      </c>
      <c r="F290" s="203" t="s">
        <v>2083</v>
      </c>
      <c r="G290" s="200"/>
      <c r="H290" s="204">
        <v>1.26</v>
      </c>
      <c r="I290" s="205"/>
      <c r="J290" s="200"/>
      <c r="K290" s="200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192</v>
      </c>
      <c r="AU290" s="210" t="s">
        <v>81</v>
      </c>
      <c r="AV290" s="13" t="s">
        <v>81</v>
      </c>
      <c r="AW290" s="13" t="s">
        <v>33</v>
      </c>
      <c r="AX290" s="13" t="s">
        <v>72</v>
      </c>
      <c r="AY290" s="210" t="s">
        <v>180</v>
      </c>
    </row>
    <row r="291" spans="2:51" s="16" customFormat="1" ht="11.25">
      <c r="B291" s="242"/>
      <c r="C291" s="243"/>
      <c r="D291" s="201" t="s">
        <v>192</v>
      </c>
      <c r="E291" s="244" t="s">
        <v>19</v>
      </c>
      <c r="F291" s="245" t="s">
        <v>966</v>
      </c>
      <c r="G291" s="243"/>
      <c r="H291" s="246">
        <v>115.85</v>
      </c>
      <c r="I291" s="247"/>
      <c r="J291" s="243"/>
      <c r="K291" s="243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192</v>
      </c>
      <c r="AU291" s="252" t="s">
        <v>81</v>
      </c>
      <c r="AV291" s="16" t="s">
        <v>92</v>
      </c>
      <c r="AW291" s="16" t="s">
        <v>33</v>
      </c>
      <c r="AX291" s="16" t="s">
        <v>72</v>
      </c>
      <c r="AY291" s="252" t="s">
        <v>180</v>
      </c>
    </row>
    <row r="292" spans="2:51" s="15" customFormat="1" ht="11.25">
      <c r="B292" s="222"/>
      <c r="C292" s="223"/>
      <c r="D292" s="201" t="s">
        <v>192</v>
      </c>
      <c r="E292" s="224" t="s">
        <v>19</v>
      </c>
      <c r="F292" s="225" t="s">
        <v>967</v>
      </c>
      <c r="G292" s="223"/>
      <c r="H292" s="224" t="s">
        <v>19</v>
      </c>
      <c r="I292" s="226"/>
      <c r="J292" s="223"/>
      <c r="K292" s="223"/>
      <c r="L292" s="227"/>
      <c r="M292" s="228"/>
      <c r="N292" s="229"/>
      <c r="O292" s="229"/>
      <c r="P292" s="229"/>
      <c r="Q292" s="229"/>
      <c r="R292" s="229"/>
      <c r="S292" s="229"/>
      <c r="T292" s="230"/>
      <c r="AT292" s="231" t="s">
        <v>192</v>
      </c>
      <c r="AU292" s="231" t="s">
        <v>81</v>
      </c>
      <c r="AV292" s="15" t="s">
        <v>79</v>
      </c>
      <c r="AW292" s="15" t="s">
        <v>33</v>
      </c>
      <c r="AX292" s="15" t="s">
        <v>72</v>
      </c>
      <c r="AY292" s="231" t="s">
        <v>180</v>
      </c>
    </row>
    <row r="293" spans="2:51" s="15" customFormat="1" ht="11.25">
      <c r="B293" s="222"/>
      <c r="C293" s="223"/>
      <c r="D293" s="201" t="s">
        <v>192</v>
      </c>
      <c r="E293" s="224" t="s">
        <v>19</v>
      </c>
      <c r="F293" s="225" t="s">
        <v>1720</v>
      </c>
      <c r="G293" s="223"/>
      <c r="H293" s="224" t="s">
        <v>19</v>
      </c>
      <c r="I293" s="226"/>
      <c r="J293" s="223"/>
      <c r="K293" s="223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192</v>
      </c>
      <c r="AU293" s="231" t="s">
        <v>81</v>
      </c>
      <c r="AV293" s="15" t="s">
        <v>79</v>
      </c>
      <c r="AW293" s="15" t="s">
        <v>33</v>
      </c>
      <c r="AX293" s="15" t="s">
        <v>72</v>
      </c>
      <c r="AY293" s="231" t="s">
        <v>180</v>
      </c>
    </row>
    <row r="294" spans="2:51" s="15" customFormat="1" ht="11.25">
      <c r="B294" s="222"/>
      <c r="C294" s="223"/>
      <c r="D294" s="201" t="s">
        <v>192</v>
      </c>
      <c r="E294" s="224" t="s">
        <v>19</v>
      </c>
      <c r="F294" s="225" t="s">
        <v>2135</v>
      </c>
      <c r="G294" s="223"/>
      <c r="H294" s="224" t="s">
        <v>19</v>
      </c>
      <c r="I294" s="226"/>
      <c r="J294" s="223"/>
      <c r="K294" s="223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192</v>
      </c>
      <c r="AU294" s="231" t="s">
        <v>81</v>
      </c>
      <c r="AV294" s="15" t="s">
        <v>79</v>
      </c>
      <c r="AW294" s="15" t="s">
        <v>33</v>
      </c>
      <c r="AX294" s="15" t="s">
        <v>72</v>
      </c>
      <c r="AY294" s="231" t="s">
        <v>180</v>
      </c>
    </row>
    <row r="295" spans="2:51" s="13" customFormat="1" ht="11.25">
      <c r="B295" s="199"/>
      <c r="C295" s="200"/>
      <c r="D295" s="201" t="s">
        <v>192</v>
      </c>
      <c r="E295" s="202" t="s">
        <v>19</v>
      </c>
      <c r="F295" s="203" t="s">
        <v>2136</v>
      </c>
      <c r="G295" s="200"/>
      <c r="H295" s="204">
        <v>80.001</v>
      </c>
      <c r="I295" s="205"/>
      <c r="J295" s="200"/>
      <c r="K295" s="200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192</v>
      </c>
      <c r="AU295" s="210" t="s">
        <v>81</v>
      </c>
      <c r="AV295" s="13" t="s">
        <v>81</v>
      </c>
      <c r="AW295" s="13" t="s">
        <v>33</v>
      </c>
      <c r="AX295" s="13" t="s">
        <v>72</v>
      </c>
      <c r="AY295" s="210" t="s">
        <v>180</v>
      </c>
    </row>
    <row r="296" spans="2:51" s="13" customFormat="1" ht="11.25">
      <c r="B296" s="199"/>
      <c r="C296" s="200"/>
      <c r="D296" s="201" t="s">
        <v>192</v>
      </c>
      <c r="E296" s="202" t="s">
        <v>19</v>
      </c>
      <c r="F296" s="203" t="s">
        <v>2137</v>
      </c>
      <c r="G296" s="200"/>
      <c r="H296" s="204">
        <v>-13.5</v>
      </c>
      <c r="I296" s="205"/>
      <c r="J296" s="200"/>
      <c r="K296" s="200"/>
      <c r="L296" s="206"/>
      <c r="M296" s="207"/>
      <c r="N296" s="208"/>
      <c r="O296" s="208"/>
      <c r="P296" s="208"/>
      <c r="Q296" s="208"/>
      <c r="R296" s="208"/>
      <c r="S296" s="208"/>
      <c r="T296" s="209"/>
      <c r="AT296" s="210" t="s">
        <v>192</v>
      </c>
      <c r="AU296" s="210" t="s">
        <v>81</v>
      </c>
      <c r="AV296" s="13" t="s">
        <v>81</v>
      </c>
      <c r="AW296" s="13" t="s">
        <v>33</v>
      </c>
      <c r="AX296" s="13" t="s">
        <v>72</v>
      </c>
      <c r="AY296" s="210" t="s">
        <v>180</v>
      </c>
    </row>
    <row r="297" spans="2:51" s="13" customFormat="1" ht="11.25">
      <c r="B297" s="199"/>
      <c r="C297" s="200"/>
      <c r="D297" s="201" t="s">
        <v>192</v>
      </c>
      <c r="E297" s="202" t="s">
        <v>19</v>
      </c>
      <c r="F297" s="203" t="s">
        <v>2138</v>
      </c>
      <c r="G297" s="200"/>
      <c r="H297" s="204">
        <v>-15.12</v>
      </c>
      <c r="I297" s="205"/>
      <c r="J297" s="200"/>
      <c r="K297" s="200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192</v>
      </c>
      <c r="AU297" s="210" t="s">
        <v>81</v>
      </c>
      <c r="AV297" s="13" t="s">
        <v>81</v>
      </c>
      <c r="AW297" s="13" t="s">
        <v>33</v>
      </c>
      <c r="AX297" s="13" t="s">
        <v>72</v>
      </c>
      <c r="AY297" s="210" t="s">
        <v>180</v>
      </c>
    </row>
    <row r="298" spans="2:51" s="13" customFormat="1" ht="11.25">
      <c r="B298" s="199"/>
      <c r="C298" s="200"/>
      <c r="D298" s="201" t="s">
        <v>192</v>
      </c>
      <c r="E298" s="202" t="s">
        <v>19</v>
      </c>
      <c r="F298" s="203" t="s">
        <v>2139</v>
      </c>
      <c r="G298" s="200"/>
      <c r="H298" s="204">
        <v>-0.86</v>
      </c>
      <c r="I298" s="205"/>
      <c r="J298" s="200"/>
      <c r="K298" s="200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192</v>
      </c>
      <c r="AU298" s="210" t="s">
        <v>81</v>
      </c>
      <c r="AV298" s="13" t="s">
        <v>81</v>
      </c>
      <c r="AW298" s="13" t="s">
        <v>33</v>
      </c>
      <c r="AX298" s="13" t="s">
        <v>72</v>
      </c>
      <c r="AY298" s="210" t="s">
        <v>180</v>
      </c>
    </row>
    <row r="299" spans="2:51" s="13" customFormat="1" ht="11.25">
      <c r="B299" s="199"/>
      <c r="C299" s="200"/>
      <c r="D299" s="201" t="s">
        <v>192</v>
      </c>
      <c r="E299" s="202" t="s">
        <v>19</v>
      </c>
      <c r="F299" s="203" t="s">
        <v>2140</v>
      </c>
      <c r="G299" s="200"/>
      <c r="H299" s="204">
        <v>44.01</v>
      </c>
      <c r="I299" s="205"/>
      <c r="J299" s="200"/>
      <c r="K299" s="200"/>
      <c r="L299" s="206"/>
      <c r="M299" s="207"/>
      <c r="N299" s="208"/>
      <c r="O299" s="208"/>
      <c r="P299" s="208"/>
      <c r="Q299" s="208"/>
      <c r="R299" s="208"/>
      <c r="S299" s="208"/>
      <c r="T299" s="209"/>
      <c r="AT299" s="210" t="s">
        <v>192</v>
      </c>
      <c r="AU299" s="210" t="s">
        <v>81</v>
      </c>
      <c r="AV299" s="13" t="s">
        <v>81</v>
      </c>
      <c r="AW299" s="13" t="s">
        <v>33</v>
      </c>
      <c r="AX299" s="13" t="s">
        <v>72</v>
      </c>
      <c r="AY299" s="210" t="s">
        <v>180</v>
      </c>
    </row>
    <row r="300" spans="2:51" s="13" customFormat="1" ht="11.25">
      <c r="B300" s="199"/>
      <c r="C300" s="200"/>
      <c r="D300" s="201" t="s">
        <v>192</v>
      </c>
      <c r="E300" s="202" t="s">
        <v>19</v>
      </c>
      <c r="F300" s="203" t="s">
        <v>2141</v>
      </c>
      <c r="G300" s="200"/>
      <c r="H300" s="204">
        <v>-3.87</v>
      </c>
      <c r="I300" s="205"/>
      <c r="J300" s="200"/>
      <c r="K300" s="200"/>
      <c r="L300" s="206"/>
      <c r="M300" s="207"/>
      <c r="N300" s="208"/>
      <c r="O300" s="208"/>
      <c r="P300" s="208"/>
      <c r="Q300" s="208"/>
      <c r="R300" s="208"/>
      <c r="S300" s="208"/>
      <c r="T300" s="209"/>
      <c r="AT300" s="210" t="s">
        <v>192</v>
      </c>
      <c r="AU300" s="210" t="s">
        <v>81</v>
      </c>
      <c r="AV300" s="13" t="s">
        <v>81</v>
      </c>
      <c r="AW300" s="13" t="s">
        <v>33</v>
      </c>
      <c r="AX300" s="13" t="s">
        <v>72</v>
      </c>
      <c r="AY300" s="210" t="s">
        <v>180</v>
      </c>
    </row>
    <row r="301" spans="2:51" s="15" customFormat="1" ht="11.25">
      <c r="B301" s="222"/>
      <c r="C301" s="223"/>
      <c r="D301" s="201" t="s">
        <v>192</v>
      </c>
      <c r="E301" s="224" t="s">
        <v>19</v>
      </c>
      <c r="F301" s="225" t="s">
        <v>2142</v>
      </c>
      <c r="G301" s="223"/>
      <c r="H301" s="224" t="s">
        <v>19</v>
      </c>
      <c r="I301" s="226"/>
      <c r="J301" s="223"/>
      <c r="K301" s="223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192</v>
      </c>
      <c r="AU301" s="231" t="s">
        <v>81</v>
      </c>
      <c r="AV301" s="15" t="s">
        <v>79</v>
      </c>
      <c r="AW301" s="15" t="s">
        <v>33</v>
      </c>
      <c r="AX301" s="15" t="s">
        <v>72</v>
      </c>
      <c r="AY301" s="231" t="s">
        <v>180</v>
      </c>
    </row>
    <row r="302" spans="2:51" s="13" customFormat="1" ht="11.25">
      <c r="B302" s="199"/>
      <c r="C302" s="200"/>
      <c r="D302" s="201" t="s">
        <v>192</v>
      </c>
      <c r="E302" s="202" t="s">
        <v>19</v>
      </c>
      <c r="F302" s="203" t="s">
        <v>2143</v>
      </c>
      <c r="G302" s="200"/>
      <c r="H302" s="204">
        <v>43.497</v>
      </c>
      <c r="I302" s="205"/>
      <c r="J302" s="200"/>
      <c r="K302" s="200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192</v>
      </c>
      <c r="AU302" s="210" t="s">
        <v>81</v>
      </c>
      <c r="AV302" s="13" t="s">
        <v>81</v>
      </c>
      <c r="AW302" s="13" t="s">
        <v>33</v>
      </c>
      <c r="AX302" s="13" t="s">
        <v>72</v>
      </c>
      <c r="AY302" s="210" t="s">
        <v>180</v>
      </c>
    </row>
    <row r="303" spans="2:51" s="13" customFormat="1" ht="11.25">
      <c r="B303" s="199"/>
      <c r="C303" s="200"/>
      <c r="D303" s="201" t="s">
        <v>192</v>
      </c>
      <c r="E303" s="202" t="s">
        <v>19</v>
      </c>
      <c r="F303" s="203" t="s">
        <v>2141</v>
      </c>
      <c r="G303" s="200"/>
      <c r="H303" s="204">
        <v>-3.87</v>
      </c>
      <c r="I303" s="205"/>
      <c r="J303" s="200"/>
      <c r="K303" s="200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192</v>
      </c>
      <c r="AU303" s="210" t="s">
        <v>81</v>
      </c>
      <c r="AV303" s="13" t="s">
        <v>81</v>
      </c>
      <c r="AW303" s="13" t="s">
        <v>33</v>
      </c>
      <c r="AX303" s="13" t="s">
        <v>72</v>
      </c>
      <c r="AY303" s="210" t="s">
        <v>180</v>
      </c>
    </row>
    <row r="304" spans="2:51" s="15" customFormat="1" ht="11.25">
      <c r="B304" s="222"/>
      <c r="C304" s="223"/>
      <c r="D304" s="201" t="s">
        <v>192</v>
      </c>
      <c r="E304" s="224" t="s">
        <v>19</v>
      </c>
      <c r="F304" s="225" t="s">
        <v>1726</v>
      </c>
      <c r="G304" s="223"/>
      <c r="H304" s="224" t="s">
        <v>19</v>
      </c>
      <c r="I304" s="226"/>
      <c r="J304" s="223"/>
      <c r="K304" s="223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192</v>
      </c>
      <c r="AU304" s="231" t="s">
        <v>81</v>
      </c>
      <c r="AV304" s="15" t="s">
        <v>79</v>
      </c>
      <c r="AW304" s="15" t="s">
        <v>33</v>
      </c>
      <c r="AX304" s="15" t="s">
        <v>72</v>
      </c>
      <c r="AY304" s="231" t="s">
        <v>180</v>
      </c>
    </row>
    <row r="305" spans="2:51" s="15" customFormat="1" ht="11.25">
      <c r="B305" s="222"/>
      <c r="C305" s="223"/>
      <c r="D305" s="201" t="s">
        <v>192</v>
      </c>
      <c r="E305" s="224" t="s">
        <v>19</v>
      </c>
      <c r="F305" s="225" t="s">
        <v>2144</v>
      </c>
      <c r="G305" s="223"/>
      <c r="H305" s="224" t="s">
        <v>19</v>
      </c>
      <c r="I305" s="226"/>
      <c r="J305" s="223"/>
      <c r="K305" s="223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192</v>
      </c>
      <c r="AU305" s="231" t="s">
        <v>81</v>
      </c>
      <c r="AV305" s="15" t="s">
        <v>79</v>
      </c>
      <c r="AW305" s="15" t="s">
        <v>33</v>
      </c>
      <c r="AX305" s="15" t="s">
        <v>72</v>
      </c>
      <c r="AY305" s="231" t="s">
        <v>180</v>
      </c>
    </row>
    <row r="306" spans="2:51" s="13" customFormat="1" ht="11.25">
      <c r="B306" s="199"/>
      <c r="C306" s="200"/>
      <c r="D306" s="201" t="s">
        <v>192</v>
      </c>
      <c r="E306" s="202" t="s">
        <v>19</v>
      </c>
      <c r="F306" s="203" t="s">
        <v>2145</v>
      </c>
      <c r="G306" s="200"/>
      <c r="H306" s="204">
        <v>91.853</v>
      </c>
      <c r="I306" s="205"/>
      <c r="J306" s="200"/>
      <c r="K306" s="200"/>
      <c r="L306" s="206"/>
      <c r="M306" s="207"/>
      <c r="N306" s="208"/>
      <c r="O306" s="208"/>
      <c r="P306" s="208"/>
      <c r="Q306" s="208"/>
      <c r="R306" s="208"/>
      <c r="S306" s="208"/>
      <c r="T306" s="209"/>
      <c r="AT306" s="210" t="s">
        <v>192</v>
      </c>
      <c r="AU306" s="210" t="s">
        <v>81</v>
      </c>
      <c r="AV306" s="13" t="s">
        <v>81</v>
      </c>
      <c r="AW306" s="13" t="s">
        <v>33</v>
      </c>
      <c r="AX306" s="13" t="s">
        <v>72</v>
      </c>
      <c r="AY306" s="210" t="s">
        <v>180</v>
      </c>
    </row>
    <row r="307" spans="2:51" s="13" customFormat="1" ht="11.25">
      <c r="B307" s="199"/>
      <c r="C307" s="200"/>
      <c r="D307" s="201" t="s">
        <v>192</v>
      </c>
      <c r="E307" s="202" t="s">
        <v>19</v>
      </c>
      <c r="F307" s="203" t="s">
        <v>2146</v>
      </c>
      <c r="G307" s="200"/>
      <c r="H307" s="204">
        <v>-15.5</v>
      </c>
      <c r="I307" s="205"/>
      <c r="J307" s="200"/>
      <c r="K307" s="200"/>
      <c r="L307" s="206"/>
      <c r="M307" s="207"/>
      <c r="N307" s="208"/>
      <c r="O307" s="208"/>
      <c r="P307" s="208"/>
      <c r="Q307" s="208"/>
      <c r="R307" s="208"/>
      <c r="S307" s="208"/>
      <c r="T307" s="209"/>
      <c r="AT307" s="210" t="s">
        <v>192</v>
      </c>
      <c r="AU307" s="210" t="s">
        <v>81</v>
      </c>
      <c r="AV307" s="13" t="s">
        <v>81</v>
      </c>
      <c r="AW307" s="13" t="s">
        <v>33</v>
      </c>
      <c r="AX307" s="13" t="s">
        <v>72</v>
      </c>
      <c r="AY307" s="210" t="s">
        <v>180</v>
      </c>
    </row>
    <row r="308" spans="2:51" s="13" customFormat="1" ht="11.25">
      <c r="B308" s="199"/>
      <c r="C308" s="200"/>
      <c r="D308" s="201" t="s">
        <v>192</v>
      </c>
      <c r="E308" s="202" t="s">
        <v>19</v>
      </c>
      <c r="F308" s="203" t="s">
        <v>2147</v>
      </c>
      <c r="G308" s="200"/>
      <c r="H308" s="204">
        <v>-1.58</v>
      </c>
      <c r="I308" s="205"/>
      <c r="J308" s="200"/>
      <c r="K308" s="200"/>
      <c r="L308" s="206"/>
      <c r="M308" s="207"/>
      <c r="N308" s="208"/>
      <c r="O308" s="208"/>
      <c r="P308" s="208"/>
      <c r="Q308" s="208"/>
      <c r="R308" s="208"/>
      <c r="S308" s="208"/>
      <c r="T308" s="209"/>
      <c r="AT308" s="210" t="s">
        <v>192</v>
      </c>
      <c r="AU308" s="210" t="s">
        <v>81</v>
      </c>
      <c r="AV308" s="13" t="s">
        <v>81</v>
      </c>
      <c r="AW308" s="13" t="s">
        <v>33</v>
      </c>
      <c r="AX308" s="13" t="s">
        <v>72</v>
      </c>
      <c r="AY308" s="210" t="s">
        <v>180</v>
      </c>
    </row>
    <row r="309" spans="2:51" s="13" customFormat="1" ht="11.25">
      <c r="B309" s="199"/>
      <c r="C309" s="200"/>
      <c r="D309" s="201" t="s">
        <v>192</v>
      </c>
      <c r="E309" s="202" t="s">
        <v>19</v>
      </c>
      <c r="F309" s="203" t="s">
        <v>2147</v>
      </c>
      <c r="G309" s="200"/>
      <c r="H309" s="204">
        <v>-1.58</v>
      </c>
      <c r="I309" s="205"/>
      <c r="J309" s="200"/>
      <c r="K309" s="200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192</v>
      </c>
      <c r="AU309" s="210" t="s">
        <v>81</v>
      </c>
      <c r="AV309" s="13" t="s">
        <v>81</v>
      </c>
      <c r="AW309" s="13" t="s">
        <v>33</v>
      </c>
      <c r="AX309" s="13" t="s">
        <v>72</v>
      </c>
      <c r="AY309" s="210" t="s">
        <v>180</v>
      </c>
    </row>
    <row r="310" spans="2:51" s="13" customFormat="1" ht="11.25">
      <c r="B310" s="199"/>
      <c r="C310" s="200"/>
      <c r="D310" s="201" t="s">
        <v>192</v>
      </c>
      <c r="E310" s="202" t="s">
        <v>19</v>
      </c>
      <c r="F310" s="203" t="s">
        <v>2148</v>
      </c>
      <c r="G310" s="200"/>
      <c r="H310" s="204">
        <v>59.923</v>
      </c>
      <c r="I310" s="205"/>
      <c r="J310" s="200"/>
      <c r="K310" s="200"/>
      <c r="L310" s="206"/>
      <c r="M310" s="207"/>
      <c r="N310" s="208"/>
      <c r="O310" s="208"/>
      <c r="P310" s="208"/>
      <c r="Q310" s="208"/>
      <c r="R310" s="208"/>
      <c r="S310" s="208"/>
      <c r="T310" s="209"/>
      <c r="AT310" s="210" t="s">
        <v>192</v>
      </c>
      <c r="AU310" s="210" t="s">
        <v>81</v>
      </c>
      <c r="AV310" s="13" t="s">
        <v>81</v>
      </c>
      <c r="AW310" s="13" t="s">
        <v>33</v>
      </c>
      <c r="AX310" s="13" t="s">
        <v>72</v>
      </c>
      <c r="AY310" s="210" t="s">
        <v>180</v>
      </c>
    </row>
    <row r="311" spans="2:51" s="15" customFormat="1" ht="11.25">
      <c r="B311" s="222"/>
      <c r="C311" s="223"/>
      <c r="D311" s="201" t="s">
        <v>192</v>
      </c>
      <c r="E311" s="224" t="s">
        <v>19</v>
      </c>
      <c r="F311" s="225" t="s">
        <v>1741</v>
      </c>
      <c r="G311" s="223"/>
      <c r="H311" s="224" t="s">
        <v>19</v>
      </c>
      <c r="I311" s="226"/>
      <c r="J311" s="223"/>
      <c r="K311" s="223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192</v>
      </c>
      <c r="AU311" s="231" t="s">
        <v>81</v>
      </c>
      <c r="AV311" s="15" t="s">
        <v>79</v>
      </c>
      <c r="AW311" s="15" t="s">
        <v>33</v>
      </c>
      <c r="AX311" s="15" t="s">
        <v>72</v>
      </c>
      <c r="AY311" s="231" t="s">
        <v>180</v>
      </c>
    </row>
    <row r="312" spans="2:51" s="15" customFormat="1" ht="11.25">
      <c r="B312" s="222"/>
      <c r="C312" s="223"/>
      <c r="D312" s="201" t="s">
        <v>192</v>
      </c>
      <c r="E312" s="224" t="s">
        <v>19</v>
      </c>
      <c r="F312" s="225" t="s">
        <v>2149</v>
      </c>
      <c r="G312" s="223"/>
      <c r="H312" s="224" t="s">
        <v>19</v>
      </c>
      <c r="I312" s="226"/>
      <c r="J312" s="223"/>
      <c r="K312" s="223"/>
      <c r="L312" s="227"/>
      <c r="M312" s="228"/>
      <c r="N312" s="229"/>
      <c r="O312" s="229"/>
      <c r="P312" s="229"/>
      <c r="Q312" s="229"/>
      <c r="R312" s="229"/>
      <c r="S312" s="229"/>
      <c r="T312" s="230"/>
      <c r="AT312" s="231" t="s">
        <v>192</v>
      </c>
      <c r="AU312" s="231" t="s">
        <v>81</v>
      </c>
      <c r="AV312" s="15" t="s">
        <v>79</v>
      </c>
      <c r="AW312" s="15" t="s">
        <v>33</v>
      </c>
      <c r="AX312" s="15" t="s">
        <v>72</v>
      </c>
      <c r="AY312" s="231" t="s">
        <v>180</v>
      </c>
    </row>
    <row r="313" spans="2:51" s="13" customFormat="1" ht="11.25">
      <c r="B313" s="199"/>
      <c r="C313" s="200"/>
      <c r="D313" s="201" t="s">
        <v>192</v>
      </c>
      <c r="E313" s="202" t="s">
        <v>19</v>
      </c>
      <c r="F313" s="203" t="s">
        <v>2150</v>
      </c>
      <c r="G313" s="200"/>
      <c r="H313" s="204">
        <v>94.953</v>
      </c>
      <c r="I313" s="205"/>
      <c r="J313" s="200"/>
      <c r="K313" s="200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192</v>
      </c>
      <c r="AU313" s="210" t="s">
        <v>81</v>
      </c>
      <c r="AV313" s="13" t="s">
        <v>81</v>
      </c>
      <c r="AW313" s="13" t="s">
        <v>33</v>
      </c>
      <c r="AX313" s="13" t="s">
        <v>72</v>
      </c>
      <c r="AY313" s="210" t="s">
        <v>180</v>
      </c>
    </row>
    <row r="314" spans="2:51" s="13" customFormat="1" ht="11.25">
      <c r="B314" s="199"/>
      <c r="C314" s="200"/>
      <c r="D314" s="201" t="s">
        <v>192</v>
      </c>
      <c r="E314" s="202" t="s">
        <v>19</v>
      </c>
      <c r="F314" s="203" t="s">
        <v>2151</v>
      </c>
      <c r="G314" s="200"/>
      <c r="H314" s="204">
        <v>-16.12</v>
      </c>
      <c r="I314" s="205"/>
      <c r="J314" s="200"/>
      <c r="K314" s="200"/>
      <c r="L314" s="206"/>
      <c r="M314" s="207"/>
      <c r="N314" s="208"/>
      <c r="O314" s="208"/>
      <c r="P314" s="208"/>
      <c r="Q314" s="208"/>
      <c r="R314" s="208"/>
      <c r="S314" s="208"/>
      <c r="T314" s="209"/>
      <c r="AT314" s="210" t="s">
        <v>192</v>
      </c>
      <c r="AU314" s="210" t="s">
        <v>81</v>
      </c>
      <c r="AV314" s="13" t="s">
        <v>81</v>
      </c>
      <c r="AW314" s="13" t="s">
        <v>33</v>
      </c>
      <c r="AX314" s="13" t="s">
        <v>72</v>
      </c>
      <c r="AY314" s="210" t="s">
        <v>180</v>
      </c>
    </row>
    <row r="315" spans="2:51" s="13" customFormat="1" ht="11.25">
      <c r="B315" s="199"/>
      <c r="C315" s="200"/>
      <c r="D315" s="201" t="s">
        <v>192</v>
      </c>
      <c r="E315" s="202" t="s">
        <v>19</v>
      </c>
      <c r="F315" s="203" t="s">
        <v>2147</v>
      </c>
      <c r="G315" s="200"/>
      <c r="H315" s="204">
        <v>-1.58</v>
      </c>
      <c r="I315" s="205"/>
      <c r="J315" s="200"/>
      <c r="K315" s="200"/>
      <c r="L315" s="206"/>
      <c r="M315" s="207"/>
      <c r="N315" s="208"/>
      <c r="O315" s="208"/>
      <c r="P315" s="208"/>
      <c r="Q315" s="208"/>
      <c r="R315" s="208"/>
      <c r="S315" s="208"/>
      <c r="T315" s="209"/>
      <c r="AT315" s="210" t="s">
        <v>192</v>
      </c>
      <c r="AU315" s="210" t="s">
        <v>81</v>
      </c>
      <c r="AV315" s="13" t="s">
        <v>81</v>
      </c>
      <c r="AW315" s="13" t="s">
        <v>33</v>
      </c>
      <c r="AX315" s="13" t="s">
        <v>72</v>
      </c>
      <c r="AY315" s="210" t="s">
        <v>180</v>
      </c>
    </row>
    <row r="316" spans="2:51" s="13" customFormat="1" ht="11.25">
      <c r="B316" s="199"/>
      <c r="C316" s="200"/>
      <c r="D316" s="201" t="s">
        <v>192</v>
      </c>
      <c r="E316" s="202" t="s">
        <v>19</v>
      </c>
      <c r="F316" s="203" t="s">
        <v>1948</v>
      </c>
      <c r="G316" s="200"/>
      <c r="H316" s="204">
        <v>-1.4</v>
      </c>
      <c r="I316" s="205"/>
      <c r="J316" s="200"/>
      <c r="K316" s="200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192</v>
      </c>
      <c r="AU316" s="210" t="s">
        <v>81</v>
      </c>
      <c r="AV316" s="13" t="s">
        <v>81</v>
      </c>
      <c r="AW316" s="13" t="s">
        <v>33</v>
      </c>
      <c r="AX316" s="13" t="s">
        <v>72</v>
      </c>
      <c r="AY316" s="210" t="s">
        <v>180</v>
      </c>
    </row>
    <row r="317" spans="2:51" s="13" customFormat="1" ht="11.25">
      <c r="B317" s="199"/>
      <c r="C317" s="200"/>
      <c r="D317" s="201" t="s">
        <v>192</v>
      </c>
      <c r="E317" s="202" t="s">
        <v>19</v>
      </c>
      <c r="F317" s="203" t="s">
        <v>2148</v>
      </c>
      <c r="G317" s="200"/>
      <c r="H317" s="204">
        <v>59.923</v>
      </c>
      <c r="I317" s="205"/>
      <c r="J317" s="200"/>
      <c r="K317" s="200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192</v>
      </c>
      <c r="AU317" s="210" t="s">
        <v>81</v>
      </c>
      <c r="AV317" s="13" t="s">
        <v>81</v>
      </c>
      <c r="AW317" s="13" t="s">
        <v>33</v>
      </c>
      <c r="AX317" s="13" t="s">
        <v>72</v>
      </c>
      <c r="AY317" s="210" t="s">
        <v>180</v>
      </c>
    </row>
    <row r="318" spans="2:51" s="14" customFormat="1" ht="11.25">
      <c r="B318" s="211"/>
      <c r="C318" s="212"/>
      <c r="D318" s="201" t="s">
        <v>192</v>
      </c>
      <c r="E318" s="213" t="s">
        <v>19</v>
      </c>
      <c r="F318" s="214" t="s">
        <v>211</v>
      </c>
      <c r="G318" s="212"/>
      <c r="H318" s="215">
        <v>515.03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192</v>
      </c>
      <c r="AU318" s="221" t="s">
        <v>81</v>
      </c>
      <c r="AV318" s="14" t="s">
        <v>188</v>
      </c>
      <c r="AW318" s="14" t="s">
        <v>33</v>
      </c>
      <c r="AX318" s="14" t="s">
        <v>79</v>
      </c>
      <c r="AY318" s="221" t="s">
        <v>180</v>
      </c>
    </row>
    <row r="319" spans="1:65" s="2" customFormat="1" ht="16.5" customHeight="1">
      <c r="A319" s="37"/>
      <c r="B319" s="38"/>
      <c r="C319" s="181" t="s">
        <v>355</v>
      </c>
      <c r="D319" s="181" t="s">
        <v>183</v>
      </c>
      <c r="E319" s="182" t="s">
        <v>2014</v>
      </c>
      <c r="F319" s="183" t="s">
        <v>2015</v>
      </c>
      <c r="G319" s="184" t="s">
        <v>186</v>
      </c>
      <c r="H319" s="185">
        <v>288.58</v>
      </c>
      <c r="I319" s="186"/>
      <c r="J319" s="187">
        <f>ROUND(I319*H319,2)</f>
        <v>0</v>
      </c>
      <c r="K319" s="183" t="s">
        <v>187</v>
      </c>
      <c r="L319" s="42"/>
      <c r="M319" s="188" t="s">
        <v>19</v>
      </c>
      <c r="N319" s="189" t="s">
        <v>43</v>
      </c>
      <c r="O319" s="67"/>
      <c r="P319" s="190">
        <f>O319*H319</f>
        <v>0</v>
      </c>
      <c r="Q319" s="190">
        <v>0</v>
      </c>
      <c r="R319" s="190">
        <f>Q319*H319</f>
        <v>0</v>
      </c>
      <c r="S319" s="190">
        <v>0</v>
      </c>
      <c r="T319" s="191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92" t="s">
        <v>290</v>
      </c>
      <c r="AT319" s="192" t="s">
        <v>183</v>
      </c>
      <c r="AU319" s="192" t="s">
        <v>81</v>
      </c>
      <c r="AY319" s="20" t="s">
        <v>180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20" t="s">
        <v>79</v>
      </c>
      <c r="BK319" s="193">
        <f>ROUND(I319*H319,2)</f>
        <v>0</v>
      </c>
      <c r="BL319" s="20" t="s">
        <v>290</v>
      </c>
      <c r="BM319" s="192" t="s">
        <v>2016</v>
      </c>
    </row>
    <row r="320" spans="1:47" s="2" customFormat="1" ht="11.25">
      <c r="A320" s="37"/>
      <c r="B320" s="38"/>
      <c r="C320" s="39"/>
      <c r="D320" s="194" t="s">
        <v>190</v>
      </c>
      <c r="E320" s="39"/>
      <c r="F320" s="195" t="s">
        <v>2017</v>
      </c>
      <c r="G320" s="39"/>
      <c r="H320" s="39"/>
      <c r="I320" s="196"/>
      <c r="J320" s="39"/>
      <c r="K320" s="39"/>
      <c r="L320" s="42"/>
      <c r="M320" s="197"/>
      <c r="N320" s="198"/>
      <c r="O320" s="67"/>
      <c r="P320" s="67"/>
      <c r="Q320" s="67"/>
      <c r="R320" s="67"/>
      <c r="S320" s="67"/>
      <c r="T320" s="68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20" t="s">
        <v>190</v>
      </c>
      <c r="AU320" s="20" t="s">
        <v>81</v>
      </c>
    </row>
    <row r="321" spans="1:65" s="2" customFormat="1" ht="16.5" customHeight="1">
      <c r="A321" s="37"/>
      <c r="B321" s="38"/>
      <c r="C321" s="181" t="s">
        <v>359</v>
      </c>
      <c r="D321" s="181" t="s">
        <v>183</v>
      </c>
      <c r="E321" s="182" t="s">
        <v>2018</v>
      </c>
      <c r="F321" s="183" t="s">
        <v>2019</v>
      </c>
      <c r="G321" s="184" t="s">
        <v>186</v>
      </c>
      <c r="H321" s="185">
        <v>723.13</v>
      </c>
      <c r="I321" s="186"/>
      <c r="J321" s="187">
        <f>ROUND(I321*H321,2)</f>
        <v>0</v>
      </c>
      <c r="K321" s="183" t="s">
        <v>187</v>
      </c>
      <c r="L321" s="42"/>
      <c r="M321" s="188" t="s">
        <v>19</v>
      </c>
      <c r="N321" s="189" t="s">
        <v>43</v>
      </c>
      <c r="O321" s="67"/>
      <c r="P321" s="190">
        <f>O321*H321</f>
        <v>0</v>
      </c>
      <c r="Q321" s="190">
        <v>0.0002</v>
      </c>
      <c r="R321" s="190">
        <f>Q321*H321</f>
        <v>0.144626</v>
      </c>
      <c r="S321" s="190">
        <v>0</v>
      </c>
      <c r="T321" s="191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92" t="s">
        <v>290</v>
      </c>
      <c r="AT321" s="192" t="s">
        <v>183</v>
      </c>
      <c r="AU321" s="192" t="s">
        <v>81</v>
      </c>
      <c r="AY321" s="20" t="s">
        <v>180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20" t="s">
        <v>79</v>
      </c>
      <c r="BK321" s="193">
        <f>ROUND(I321*H321,2)</f>
        <v>0</v>
      </c>
      <c r="BL321" s="20" t="s">
        <v>290</v>
      </c>
      <c r="BM321" s="192" t="s">
        <v>2020</v>
      </c>
    </row>
    <row r="322" spans="1:47" s="2" customFormat="1" ht="11.25">
      <c r="A322" s="37"/>
      <c r="B322" s="38"/>
      <c r="C322" s="39"/>
      <c r="D322" s="194" t="s">
        <v>190</v>
      </c>
      <c r="E322" s="39"/>
      <c r="F322" s="195" t="s">
        <v>2021</v>
      </c>
      <c r="G322" s="39"/>
      <c r="H322" s="39"/>
      <c r="I322" s="196"/>
      <c r="J322" s="39"/>
      <c r="K322" s="39"/>
      <c r="L322" s="42"/>
      <c r="M322" s="197"/>
      <c r="N322" s="198"/>
      <c r="O322" s="67"/>
      <c r="P322" s="67"/>
      <c r="Q322" s="67"/>
      <c r="R322" s="67"/>
      <c r="S322" s="67"/>
      <c r="T322" s="68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20" t="s">
        <v>190</v>
      </c>
      <c r="AU322" s="20" t="s">
        <v>81</v>
      </c>
    </row>
    <row r="323" spans="1:65" s="2" customFormat="1" ht="21.75" customHeight="1">
      <c r="A323" s="37"/>
      <c r="B323" s="38"/>
      <c r="C323" s="181" t="s">
        <v>363</v>
      </c>
      <c r="D323" s="181" t="s">
        <v>183</v>
      </c>
      <c r="E323" s="182" t="s">
        <v>2022</v>
      </c>
      <c r="F323" s="183" t="s">
        <v>2023</v>
      </c>
      <c r="G323" s="184" t="s">
        <v>186</v>
      </c>
      <c r="H323" s="185">
        <v>288.58</v>
      </c>
      <c r="I323" s="186"/>
      <c r="J323" s="187">
        <f>ROUND(I323*H323,2)</f>
        <v>0</v>
      </c>
      <c r="K323" s="183" t="s">
        <v>187</v>
      </c>
      <c r="L323" s="42"/>
      <c r="M323" s="188" t="s">
        <v>19</v>
      </c>
      <c r="N323" s="189" t="s">
        <v>43</v>
      </c>
      <c r="O323" s="67"/>
      <c r="P323" s="190">
        <f>O323*H323</f>
        <v>0</v>
      </c>
      <c r="Q323" s="190">
        <v>0.0002</v>
      </c>
      <c r="R323" s="190">
        <f>Q323*H323</f>
        <v>0.057715999999999996</v>
      </c>
      <c r="S323" s="190">
        <v>0</v>
      </c>
      <c r="T323" s="191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92" t="s">
        <v>290</v>
      </c>
      <c r="AT323" s="192" t="s">
        <v>183</v>
      </c>
      <c r="AU323" s="192" t="s">
        <v>81</v>
      </c>
      <c r="AY323" s="20" t="s">
        <v>180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20" t="s">
        <v>79</v>
      </c>
      <c r="BK323" s="193">
        <f>ROUND(I323*H323,2)</f>
        <v>0</v>
      </c>
      <c r="BL323" s="20" t="s">
        <v>290</v>
      </c>
      <c r="BM323" s="192" t="s">
        <v>2024</v>
      </c>
    </row>
    <row r="324" spans="1:47" s="2" customFormat="1" ht="11.25">
      <c r="A324" s="37"/>
      <c r="B324" s="38"/>
      <c r="C324" s="39"/>
      <c r="D324" s="194" t="s">
        <v>190</v>
      </c>
      <c r="E324" s="39"/>
      <c r="F324" s="195" t="s">
        <v>2025</v>
      </c>
      <c r="G324" s="39"/>
      <c r="H324" s="39"/>
      <c r="I324" s="196"/>
      <c r="J324" s="39"/>
      <c r="K324" s="39"/>
      <c r="L324" s="42"/>
      <c r="M324" s="197"/>
      <c r="N324" s="198"/>
      <c r="O324" s="67"/>
      <c r="P324" s="67"/>
      <c r="Q324" s="67"/>
      <c r="R324" s="67"/>
      <c r="S324" s="67"/>
      <c r="T324" s="68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20" t="s">
        <v>190</v>
      </c>
      <c r="AU324" s="20" t="s">
        <v>81</v>
      </c>
    </row>
    <row r="325" spans="1:65" s="2" customFormat="1" ht="24.2" customHeight="1">
      <c r="A325" s="37"/>
      <c r="B325" s="38"/>
      <c r="C325" s="181" t="s">
        <v>367</v>
      </c>
      <c r="D325" s="181" t="s">
        <v>183</v>
      </c>
      <c r="E325" s="182" t="s">
        <v>2026</v>
      </c>
      <c r="F325" s="183" t="s">
        <v>2027</v>
      </c>
      <c r="G325" s="184" t="s">
        <v>186</v>
      </c>
      <c r="H325" s="185">
        <v>723.13</v>
      </c>
      <c r="I325" s="186"/>
      <c r="J325" s="187">
        <f>ROUND(I325*H325,2)</f>
        <v>0</v>
      </c>
      <c r="K325" s="183" t="s">
        <v>187</v>
      </c>
      <c r="L325" s="42"/>
      <c r="M325" s="188" t="s">
        <v>19</v>
      </c>
      <c r="N325" s="189" t="s">
        <v>43</v>
      </c>
      <c r="O325" s="67"/>
      <c r="P325" s="190">
        <f>O325*H325</f>
        <v>0</v>
      </c>
      <c r="Q325" s="190">
        <v>0.00026</v>
      </c>
      <c r="R325" s="190">
        <f>Q325*H325</f>
        <v>0.18801379999999998</v>
      </c>
      <c r="S325" s="190">
        <v>0</v>
      </c>
      <c r="T325" s="191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92" t="s">
        <v>290</v>
      </c>
      <c r="AT325" s="192" t="s">
        <v>183</v>
      </c>
      <c r="AU325" s="192" t="s">
        <v>81</v>
      </c>
      <c r="AY325" s="20" t="s">
        <v>180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20" t="s">
        <v>79</v>
      </c>
      <c r="BK325" s="193">
        <f>ROUND(I325*H325,2)</f>
        <v>0</v>
      </c>
      <c r="BL325" s="20" t="s">
        <v>290</v>
      </c>
      <c r="BM325" s="192" t="s">
        <v>2028</v>
      </c>
    </row>
    <row r="326" spans="1:47" s="2" customFormat="1" ht="11.25">
      <c r="A326" s="37"/>
      <c r="B326" s="38"/>
      <c r="C326" s="39"/>
      <c r="D326" s="194" t="s">
        <v>190</v>
      </c>
      <c r="E326" s="39"/>
      <c r="F326" s="195" t="s">
        <v>2029</v>
      </c>
      <c r="G326" s="39"/>
      <c r="H326" s="39"/>
      <c r="I326" s="196"/>
      <c r="J326" s="39"/>
      <c r="K326" s="39"/>
      <c r="L326" s="42"/>
      <c r="M326" s="197"/>
      <c r="N326" s="198"/>
      <c r="O326" s="67"/>
      <c r="P326" s="67"/>
      <c r="Q326" s="67"/>
      <c r="R326" s="67"/>
      <c r="S326" s="67"/>
      <c r="T326" s="68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20" t="s">
        <v>190</v>
      </c>
      <c r="AU326" s="20" t="s">
        <v>81</v>
      </c>
    </row>
    <row r="327" spans="2:51" s="15" customFormat="1" ht="11.25">
      <c r="B327" s="222"/>
      <c r="C327" s="223"/>
      <c r="D327" s="201" t="s">
        <v>192</v>
      </c>
      <c r="E327" s="224" t="s">
        <v>19</v>
      </c>
      <c r="F327" s="225" t="s">
        <v>2030</v>
      </c>
      <c r="G327" s="223"/>
      <c r="H327" s="224" t="s">
        <v>19</v>
      </c>
      <c r="I327" s="226"/>
      <c r="J327" s="223"/>
      <c r="K327" s="223"/>
      <c r="L327" s="227"/>
      <c r="M327" s="228"/>
      <c r="N327" s="229"/>
      <c r="O327" s="229"/>
      <c r="P327" s="229"/>
      <c r="Q327" s="229"/>
      <c r="R327" s="229"/>
      <c r="S327" s="229"/>
      <c r="T327" s="230"/>
      <c r="AT327" s="231" t="s">
        <v>192</v>
      </c>
      <c r="AU327" s="231" t="s">
        <v>81</v>
      </c>
      <c r="AV327" s="15" t="s">
        <v>79</v>
      </c>
      <c r="AW327" s="15" t="s">
        <v>33</v>
      </c>
      <c r="AX327" s="15" t="s">
        <v>72</v>
      </c>
      <c r="AY327" s="231" t="s">
        <v>180</v>
      </c>
    </row>
    <row r="328" spans="2:51" s="15" customFormat="1" ht="11.25">
      <c r="B328" s="222"/>
      <c r="C328" s="223"/>
      <c r="D328" s="201" t="s">
        <v>192</v>
      </c>
      <c r="E328" s="224" t="s">
        <v>19</v>
      </c>
      <c r="F328" s="225" t="s">
        <v>1720</v>
      </c>
      <c r="G328" s="223"/>
      <c r="H328" s="224" t="s">
        <v>19</v>
      </c>
      <c r="I328" s="226"/>
      <c r="J328" s="223"/>
      <c r="K328" s="223"/>
      <c r="L328" s="227"/>
      <c r="M328" s="228"/>
      <c r="N328" s="229"/>
      <c r="O328" s="229"/>
      <c r="P328" s="229"/>
      <c r="Q328" s="229"/>
      <c r="R328" s="229"/>
      <c r="S328" s="229"/>
      <c r="T328" s="230"/>
      <c r="AT328" s="231" t="s">
        <v>192</v>
      </c>
      <c r="AU328" s="231" t="s">
        <v>81</v>
      </c>
      <c r="AV328" s="15" t="s">
        <v>79</v>
      </c>
      <c r="AW328" s="15" t="s">
        <v>33</v>
      </c>
      <c r="AX328" s="15" t="s">
        <v>72</v>
      </c>
      <c r="AY328" s="231" t="s">
        <v>180</v>
      </c>
    </row>
    <row r="329" spans="2:51" s="13" customFormat="1" ht="11.25">
      <c r="B329" s="199"/>
      <c r="C329" s="200"/>
      <c r="D329" s="201" t="s">
        <v>192</v>
      </c>
      <c r="E329" s="202" t="s">
        <v>19</v>
      </c>
      <c r="F329" s="203" t="s">
        <v>2152</v>
      </c>
      <c r="G329" s="200"/>
      <c r="H329" s="204">
        <v>53.3</v>
      </c>
      <c r="I329" s="205"/>
      <c r="J329" s="200"/>
      <c r="K329" s="200"/>
      <c r="L329" s="206"/>
      <c r="M329" s="207"/>
      <c r="N329" s="208"/>
      <c r="O329" s="208"/>
      <c r="P329" s="208"/>
      <c r="Q329" s="208"/>
      <c r="R329" s="208"/>
      <c r="S329" s="208"/>
      <c r="T329" s="209"/>
      <c r="AT329" s="210" t="s">
        <v>192</v>
      </c>
      <c r="AU329" s="210" t="s">
        <v>81</v>
      </c>
      <c r="AV329" s="13" t="s">
        <v>81</v>
      </c>
      <c r="AW329" s="13" t="s">
        <v>33</v>
      </c>
      <c r="AX329" s="13" t="s">
        <v>72</v>
      </c>
      <c r="AY329" s="210" t="s">
        <v>180</v>
      </c>
    </row>
    <row r="330" spans="2:51" s="13" customFormat="1" ht="11.25">
      <c r="B330" s="199"/>
      <c r="C330" s="200"/>
      <c r="D330" s="201" t="s">
        <v>192</v>
      </c>
      <c r="E330" s="202" t="s">
        <v>19</v>
      </c>
      <c r="F330" s="203" t="s">
        <v>2061</v>
      </c>
      <c r="G330" s="200"/>
      <c r="H330" s="204">
        <v>8.29</v>
      </c>
      <c r="I330" s="205"/>
      <c r="J330" s="200"/>
      <c r="K330" s="200"/>
      <c r="L330" s="206"/>
      <c r="M330" s="207"/>
      <c r="N330" s="208"/>
      <c r="O330" s="208"/>
      <c r="P330" s="208"/>
      <c r="Q330" s="208"/>
      <c r="R330" s="208"/>
      <c r="S330" s="208"/>
      <c r="T330" s="209"/>
      <c r="AT330" s="210" t="s">
        <v>192</v>
      </c>
      <c r="AU330" s="210" t="s">
        <v>81</v>
      </c>
      <c r="AV330" s="13" t="s">
        <v>81</v>
      </c>
      <c r="AW330" s="13" t="s">
        <v>33</v>
      </c>
      <c r="AX330" s="13" t="s">
        <v>72</v>
      </c>
      <c r="AY330" s="210" t="s">
        <v>180</v>
      </c>
    </row>
    <row r="331" spans="2:51" s="15" customFormat="1" ht="11.25">
      <c r="B331" s="222"/>
      <c r="C331" s="223"/>
      <c r="D331" s="201" t="s">
        <v>192</v>
      </c>
      <c r="E331" s="224" t="s">
        <v>19</v>
      </c>
      <c r="F331" s="225" t="s">
        <v>1726</v>
      </c>
      <c r="G331" s="223"/>
      <c r="H331" s="224" t="s">
        <v>19</v>
      </c>
      <c r="I331" s="226"/>
      <c r="J331" s="223"/>
      <c r="K331" s="223"/>
      <c r="L331" s="227"/>
      <c r="M331" s="228"/>
      <c r="N331" s="229"/>
      <c r="O331" s="229"/>
      <c r="P331" s="229"/>
      <c r="Q331" s="229"/>
      <c r="R331" s="229"/>
      <c r="S331" s="229"/>
      <c r="T331" s="230"/>
      <c r="AT331" s="231" t="s">
        <v>192</v>
      </c>
      <c r="AU331" s="231" t="s">
        <v>81</v>
      </c>
      <c r="AV331" s="15" t="s">
        <v>79</v>
      </c>
      <c r="AW331" s="15" t="s">
        <v>33</v>
      </c>
      <c r="AX331" s="15" t="s">
        <v>72</v>
      </c>
      <c r="AY331" s="231" t="s">
        <v>180</v>
      </c>
    </row>
    <row r="332" spans="2:51" s="13" customFormat="1" ht="11.25">
      <c r="B332" s="199"/>
      <c r="C332" s="200"/>
      <c r="D332" s="201" t="s">
        <v>192</v>
      </c>
      <c r="E332" s="202" t="s">
        <v>19</v>
      </c>
      <c r="F332" s="203" t="s">
        <v>2153</v>
      </c>
      <c r="G332" s="200"/>
      <c r="H332" s="204">
        <v>59.96</v>
      </c>
      <c r="I332" s="205"/>
      <c r="J332" s="200"/>
      <c r="K332" s="200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192</v>
      </c>
      <c r="AU332" s="210" t="s">
        <v>81</v>
      </c>
      <c r="AV332" s="13" t="s">
        <v>81</v>
      </c>
      <c r="AW332" s="13" t="s">
        <v>33</v>
      </c>
      <c r="AX332" s="13" t="s">
        <v>72</v>
      </c>
      <c r="AY332" s="210" t="s">
        <v>180</v>
      </c>
    </row>
    <row r="333" spans="2:51" s="15" customFormat="1" ht="11.25">
      <c r="B333" s="222"/>
      <c r="C333" s="223"/>
      <c r="D333" s="201" t="s">
        <v>192</v>
      </c>
      <c r="E333" s="224" t="s">
        <v>19</v>
      </c>
      <c r="F333" s="225" t="s">
        <v>1741</v>
      </c>
      <c r="G333" s="223"/>
      <c r="H333" s="224" t="s">
        <v>19</v>
      </c>
      <c r="I333" s="226"/>
      <c r="J333" s="223"/>
      <c r="K333" s="223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192</v>
      </c>
      <c r="AU333" s="231" t="s">
        <v>81</v>
      </c>
      <c r="AV333" s="15" t="s">
        <v>79</v>
      </c>
      <c r="AW333" s="15" t="s">
        <v>33</v>
      </c>
      <c r="AX333" s="15" t="s">
        <v>72</v>
      </c>
      <c r="AY333" s="231" t="s">
        <v>180</v>
      </c>
    </row>
    <row r="334" spans="2:51" s="13" customFormat="1" ht="11.25">
      <c r="B334" s="199"/>
      <c r="C334" s="200"/>
      <c r="D334" s="201" t="s">
        <v>192</v>
      </c>
      <c r="E334" s="202" t="s">
        <v>19</v>
      </c>
      <c r="F334" s="203" t="s">
        <v>2084</v>
      </c>
      <c r="G334" s="200"/>
      <c r="H334" s="204">
        <v>58.83</v>
      </c>
      <c r="I334" s="205"/>
      <c r="J334" s="200"/>
      <c r="K334" s="200"/>
      <c r="L334" s="206"/>
      <c r="M334" s="207"/>
      <c r="N334" s="208"/>
      <c r="O334" s="208"/>
      <c r="P334" s="208"/>
      <c r="Q334" s="208"/>
      <c r="R334" s="208"/>
      <c r="S334" s="208"/>
      <c r="T334" s="209"/>
      <c r="AT334" s="210" t="s">
        <v>192</v>
      </c>
      <c r="AU334" s="210" t="s">
        <v>81</v>
      </c>
      <c r="AV334" s="13" t="s">
        <v>81</v>
      </c>
      <c r="AW334" s="13" t="s">
        <v>33</v>
      </c>
      <c r="AX334" s="13" t="s">
        <v>72</v>
      </c>
      <c r="AY334" s="210" t="s">
        <v>180</v>
      </c>
    </row>
    <row r="335" spans="2:51" s="13" customFormat="1" ht="11.25">
      <c r="B335" s="199"/>
      <c r="C335" s="200"/>
      <c r="D335" s="201" t="s">
        <v>192</v>
      </c>
      <c r="E335" s="202" t="s">
        <v>19</v>
      </c>
      <c r="F335" s="203" t="s">
        <v>2089</v>
      </c>
      <c r="G335" s="200"/>
      <c r="H335" s="204">
        <v>27.72</v>
      </c>
      <c r="I335" s="205"/>
      <c r="J335" s="200"/>
      <c r="K335" s="200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192</v>
      </c>
      <c r="AU335" s="210" t="s">
        <v>81</v>
      </c>
      <c r="AV335" s="13" t="s">
        <v>81</v>
      </c>
      <c r="AW335" s="13" t="s">
        <v>33</v>
      </c>
      <c r="AX335" s="13" t="s">
        <v>72</v>
      </c>
      <c r="AY335" s="210" t="s">
        <v>180</v>
      </c>
    </row>
    <row r="336" spans="2:51" s="16" customFormat="1" ht="11.25">
      <c r="B336" s="242"/>
      <c r="C336" s="243"/>
      <c r="D336" s="201" t="s">
        <v>192</v>
      </c>
      <c r="E336" s="244" t="s">
        <v>19</v>
      </c>
      <c r="F336" s="245" t="s">
        <v>966</v>
      </c>
      <c r="G336" s="243"/>
      <c r="H336" s="246">
        <v>208.1</v>
      </c>
      <c r="I336" s="247"/>
      <c r="J336" s="243"/>
      <c r="K336" s="243"/>
      <c r="L336" s="248"/>
      <c r="M336" s="249"/>
      <c r="N336" s="250"/>
      <c r="O336" s="250"/>
      <c r="P336" s="250"/>
      <c r="Q336" s="250"/>
      <c r="R336" s="250"/>
      <c r="S336" s="250"/>
      <c r="T336" s="251"/>
      <c r="AT336" s="252" t="s">
        <v>192</v>
      </c>
      <c r="AU336" s="252" t="s">
        <v>81</v>
      </c>
      <c r="AV336" s="16" t="s">
        <v>92</v>
      </c>
      <c r="AW336" s="16" t="s">
        <v>33</v>
      </c>
      <c r="AX336" s="16" t="s">
        <v>72</v>
      </c>
      <c r="AY336" s="252" t="s">
        <v>180</v>
      </c>
    </row>
    <row r="337" spans="2:51" s="15" customFormat="1" ht="11.25">
      <c r="B337" s="222"/>
      <c r="C337" s="223"/>
      <c r="D337" s="201" t="s">
        <v>192</v>
      </c>
      <c r="E337" s="224" t="s">
        <v>19</v>
      </c>
      <c r="F337" s="225" t="s">
        <v>2134</v>
      </c>
      <c r="G337" s="223"/>
      <c r="H337" s="224" t="s">
        <v>19</v>
      </c>
      <c r="I337" s="226"/>
      <c r="J337" s="223"/>
      <c r="K337" s="223"/>
      <c r="L337" s="227"/>
      <c r="M337" s="228"/>
      <c r="N337" s="229"/>
      <c r="O337" s="229"/>
      <c r="P337" s="229"/>
      <c r="Q337" s="229"/>
      <c r="R337" s="229"/>
      <c r="S337" s="229"/>
      <c r="T337" s="230"/>
      <c r="AT337" s="231" t="s">
        <v>192</v>
      </c>
      <c r="AU337" s="231" t="s">
        <v>81</v>
      </c>
      <c r="AV337" s="15" t="s">
        <v>79</v>
      </c>
      <c r="AW337" s="15" t="s">
        <v>33</v>
      </c>
      <c r="AX337" s="15" t="s">
        <v>72</v>
      </c>
      <c r="AY337" s="231" t="s">
        <v>180</v>
      </c>
    </row>
    <row r="338" spans="2:51" s="15" customFormat="1" ht="11.25">
      <c r="B338" s="222"/>
      <c r="C338" s="223"/>
      <c r="D338" s="201" t="s">
        <v>192</v>
      </c>
      <c r="E338" s="224" t="s">
        <v>19</v>
      </c>
      <c r="F338" s="225" t="s">
        <v>1720</v>
      </c>
      <c r="G338" s="223"/>
      <c r="H338" s="224" t="s">
        <v>19</v>
      </c>
      <c r="I338" s="226"/>
      <c r="J338" s="223"/>
      <c r="K338" s="223"/>
      <c r="L338" s="227"/>
      <c r="M338" s="228"/>
      <c r="N338" s="229"/>
      <c r="O338" s="229"/>
      <c r="P338" s="229"/>
      <c r="Q338" s="229"/>
      <c r="R338" s="229"/>
      <c r="S338" s="229"/>
      <c r="T338" s="230"/>
      <c r="AT338" s="231" t="s">
        <v>192</v>
      </c>
      <c r="AU338" s="231" t="s">
        <v>81</v>
      </c>
      <c r="AV338" s="15" t="s">
        <v>79</v>
      </c>
      <c r="AW338" s="15" t="s">
        <v>33</v>
      </c>
      <c r="AX338" s="15" t="s">
        <v>72</v>
      </c>
      <c r="AY338" s="231" t="s">
        <v>180</v>
      </c>
    </row>
    <row r="339" spans="2:51" s="13" customFormat="1" ht="11.25">
      <c r="B339" s="199"/>
      <c r="C339" s="200"/>
      <c r="D339" s="201" t="s">
        <v>192</v>
      </c>
      <c r="E339" s="202" t="s">
        <v>19</v>
      </c>
      <c r="F339" s="203" t="s">
        <v>2051</v>
      </c>
      <c r="G339" s="200"/>
      <c r="H339" s="204">
        <v>13.53</v>
      </c>
      <c r="I339" s="205"/>
      <c r="J339" s="200"/>
      <c r="K339" s="200"/>
      <c r="L339" s="206"/>
      <c r="M339" s="207"/>
      <c r="N339" s="208"/>
      <c r="O339" s="208"/>
      <c r="P339" s="208"/>
      <c r="Q339" s="208"/>
      <c r="R339" s="208"/>
      <c r="S339" s="208"/>
      <c r="T339" s="209"/>
      <c r="AT339" s="210" t="s">
        <v>192</v>
      </c>
      <c r="AU339" s="210" t="s">
        <v>81</v>
      </c>
      <c r="AV339" s="13" t="s">
        <v>81</v>
      </c>
      <c r="AW339" s="13" t="s">
        <v>33</v>
      </c>
      <c r="AX339" s="13" t="s">
        <v>72</v>
      </c>
      <c r="AY339" s="210" t="s">
        <v>180</v>
      </c>
    </row>
    <row r="340" spans="2:51" s="13" customFormat="1" ht="11.25">
      <c r="B340" s="199"/>
      <c r="C340" s="200"/>
      <c r="D340" s="201" t="s">
        <v>192</v>
      </c>
      <c r="E340" s="202" t="s">
        <v>19</v>
      </c>
      <c r="F340" s="203" t="s">
        <v>2052</v>
      </c>
      <c r="G340" s="200"/>
      <c r="H340" s="204">
        <v>1.22</v>
      </c>
      <c r="I340" s="205"/>
      <c r="J340" s="200"/>
      <c r="K340" s="200"/>
      <c r="L340" s="206"/>
      <c r="M340" s="207"/>
      <c r="N340" s="208"/>
      <c r="O340" s="208"/>
      <c r="P340" s="208"/>
      <c r="Q340" s="208"/>
      <c r="R340" s="208"/>
      <c r="S340" s="208"/>
      <c r="T340" s="209"/>
      <c r="AT340" s="210" t="s">
        <v>192</v>
      </c>
      <c r="AU340" s="210" t="s">
        <v>81</v>
      </c>
      <c r="AV340" s="13" t="s">
        <v>81</v>
      </c>
      <c r="AW340" s="13" t="s">
        <v>33</v>
      </c>
      <c r="AX340" s="13" t="s">
        <v>72</v>
      </c>
      <c r="AY340" s="210" t="s">
        <v>180</v>
      </c>
    </row>
    <row r="341" spans="2:51" s="13" customFormat="1" ht="11.25">
      <c r="B341" s="199"/>
      <c r="C341" s="200"/>
      <c r="D341" s="201" t="s">
        <v>192</v>
      </c>
      <c r="E341" s="202" t="s">
        <v>19</v>
      </c>
      <c r="F341" s="203" t="s">
        <v>2053</v>
      </c>
      <c r="G341" s="200"/>
      <c r="H341" s="204">
        <v>0.88</v>
      </c>
      <c r="I341" s="205"/>
      <c r="J341" s="200"/>
      <c r="K341" s="200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192</v>
      </c>
      <c r="AU341" s="210" t="s">
        <v>81</v>
      </c>
      <c r="AV341" s="13" t="s">
        <v>81</v>
      </c>
      <c r="AW341" s="13" t="s">
        <v>33</v>
      </c>
      <c r="AX341" s="13" t="s">
        <v>72</v>
      </c>
      <c r="AY341" s="210" t="s">
        <v>180</v>
      </c>
    </row>
    <row r="342" spans="2:51" s="13" customFormat="1" ht="11.25">
      <c r="B342" s="199"/>
      <c r="C342" s="200"/>
      <c r="D342" s="201" t="s">
        <v>192</v>
      </c>
      <c r="E342" s="202" t="s">
        <v>19</v>
      </c>
      <c r="F342" s="203" t="s">
        <v>2054</v>
      </c>
      <c r="G342" s="200"/>
      <c r="H342" s="204">
        <v>0.88</v>
      </c>
      <c r="I342" s="205"/>
      <c r="J342" s="200"/>
      <c r="K342" s="200"/>
      <c r="L342" s="206"/>
      <c r="M342" s="207"/>
      <c r="N342" s="208"/>
      <c r="O342" s="208"/>
      <c r="P342" s="208"/>
      <c r="Q342" s="208"/>
      <c r="R342" s="208"/>
      <c r="S342" s="208"/>
      <c r="T342" s="209"/>
      <c r="AT342" s="210" t="s">
        <v>192</v>
      </c>
      <c r="AU342" s="210" t="s">
        <v>81</v>
      </c>
      <c r="AV342" s="13" t="s">
        <v>81</v>
      </c>
      <c r="AW342" s="13" t="s">
        <v>33</v>
      </c>
      <c r="AX342" s="13" t="s">
        <v>72</v>
      </c>
      <c r="AY342" s="210" t="s">
        <v>180</v>
      </c>
    </row>
    <row r="343" spans="2:51" s="13" customFormat="1" ht="11.25">
      <c r="B343" s="199"/>
      <c r="C343" s="200"/>
      <c r="D343" s="201" t="s">
        <v>192</v>
      </c>
      <c r="E343" s="202" t="s">
        <v>19</v>
      </c>
      <c r="F343" s="203" t="s">
        <v>2055</v>
      </c>
      <c r="G343" s="200"/>
      <c r="H343" s="204">
        <v>0.89</v>
      </c>
      <c r="I343" s="205"/>
      <c r="J343" s="200"/>
      <c r="K343" s="200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192</v>
      </c>
      <c r="AU343" s="210" t="s">
        <v>81</v>
      </c>
      <c r="AV343" s="13" t="s">
        <v>81</v>
      </c>
      <c r="AW343" s="13" t="s">
        <v>33</v>
      </c>
      <c r="AX343" s="13" t="s">
        <v>72</v>
      </c>
      <c r="AY343" s="210" t="s">
        <v>180</v>
      </c>
    </row>
    <row r="344" spans="2:51" s="13" customFormat="1" ht="11.25">
      <c r="B344" s="199"/>
      <c r="C344" s="200"/>
      <c r="D344" s="201" t="s">
        <v>192</v>
      </c>
      <c r="E344" s="202" t="s">
        <v>19</v>
      </c>
      <c r="F344" s="203" t="s">
        <v>2056</v>
      </c>
      <c r="G344" s="200"/>
      <c r="H344" s="204">
        <v>0.93</v>
      </c>
      <c r="I344" s="205"/>
      <c r="J344" s="200"/>
      <c r="K344" s="200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192</v>
      </c>
      <c r="AU344" s="210" t="s">
        <v>81</v>
      </c>
      <c r="AV344" s="13" t="s">
        <v>81</v>
      </c>
      <c r="AW344" s="13" t="s">
        <v>33</v>
      </c>
      <c r="AX344" s="13" t="s">
        <v>72</v>
      </c>
      <c r="AY344" s="210" t="s">
        <v>180</v>
      </c>
    </row>
    <row r="345" spans="2:51" s="13" customFormat="1" ht="11.25">
      <c r="B345" s="199"/>
      <c r="C345" s="200"/>
      <c r="D345" s="201" t="s">
        <v>192</v>
      </c>
      <c r="E345" s="202" t="s">
        <v>19</v>
      </c>
      <c r="F345" s="203" t="s">
        <v>2057</v>
      </c>
      <c r="G345" s="200"/>
      <c r="H345" s="204">
        <v>16.57</v>
      </c>
      <c r="I345" s="205"/>
      <c r="J345" s="200"/>
      <c r="K345" s="200"/>
      <c r="L345" s="206"/>
      <c r="M345" s="207"/>
      <c r="N345" s="208"/>
      <c r="O345" s="208"/>
      <c r="P345" s="208"/>
      <c r="Q345" s="208"/>
      <c r="R345" s="208"/>
      <c r="S345" s="208"/>
      <c r="T345" s="209"/>
      <c r="AT345" s="210" t="s">
        <v>192</v>
      </c>
      <c r="AU345" s="210" t="s">
        <v>81</v>
      </c>
      <c r="AV345" s="13" t="s">
        <v>81</v>
      </c>
      <c r="AW345" s="13" t="s">
        <v>33</v>
      </c>
      <c r="AX345" s="13" t="s">
        <v>72</v>
      </c>
      <c r="AY345" s="210" t="s">
        <v>180</v>
      </c>
    </row>
    <row r="346" spans="2:51" s="13" customFormat="1" ht="11.25">
      <c r="B346" s="199"/>
      <c r="C346" s="200"/>
      <c r="D346" s="201" t="s">
        <v>192</v>
      </c>
      <c r="E346" s="202" t="s">
        <v>19</v>
      </c>
      <c r="F346" s="203" t="s">
        <v>2058</v>
      </c>
      <c r="G346" s="200"/>
      <c r="H346" s="204">
        <v>1.14</v>
      </c>
      <c r="I346" s="205"/>
      <c r="J346" s="200"/>
      <c r="K346" s="200"/>
      <c r="L346" s="206"/>
      <c r="M346" s="207"/>
      <c r="N346" s="208"/>
      <c r="O346" s="208"/>
      <c r="P346" s="208"/>
      <c r="Q346" s="208"/>
      <c r="R346" s="208"/>
      <c r="S346" s="208"/>
      <c r="T346" s="209"/>
      <c r="AT346" s="210" t="s">
        <v>192</v>
      </c>
      <c r="AU346" s="210" t="s">
        <v>81</v>
      </c>
      <c r="AV346" s="13" t="s">
        <v>81</v>
      </c>
      <c r="AW346" s="13" t="s">
        <v>33</v>
      </c>
      <c r="AX346" s="13" t="s">
        <v>72</v>
      </c>
      <c r="AY346" s="210" t="s">
        <v>180</v>
      </c>
    </row>
    <row r="347" spans="2:51" s="13" customFormat="1" ht="11.25">
      <c r="B347" s="199"/>
      <c r="C347" s="200"/>
      <c r="D347" s="201" t="s">
        <v>192</v>
      </c>
      <c r="E347" s="202" t="s">
        <v>19</v>
      </c>
      <c r="F347" s="203" t="s">
        <v>2059</v>
      </c>
      <c r="G347" s="200"/>
      <c r="H347" s="204">
        <v>2.63</v>
      </c>
      <c r="I347" s="205"/>
      <c r="J347" s="200"/>
      <c r="K347" s="200"/>
      <c r="L347" s="206"/>
      <c r="M347" s="207"/>
      <c r="N347" s="208"/>
      <c r="O347" s="208"/>
      <c r="P347" s="208"/>
      <c r="Q347" s="208"/>
      <c r="R347" s="208"/>
      <c r="S347" s="208"/>
      <c r="T347" s="209"/>
      <c r="AT347" s="210" t="s">
        <v>192</v>
      </c>
      <c r="AU347" s="210" t="s">
        <v>81</v>
      </c>
      <c r="AV347" s="13" t="s">
        <v>81</v>
      </c>
      <c r="AW347" s="13" t="s">
        <v>33</v>
      </c>
      <c r="AX347" s="13" t="s">
        <v>72</v>
      </c>
      <c r="AY347" s="210" t="s">
        <v>180</v>
      </c>
    </row>
    <row r="348" spans="2:51" s="15" customFormat="1" ht="11.25">
      <c r="B348" s="222"/>
      <c r="C348" s="223"/>
      <c r="D348" s="201" t="s">
        <v>192</v>
      </c>
      <c r="E348" s="224" t="s">
        <v>19</v>
      </c>
      <c r="F348" s="225" t="s">
        <v>1726</v>
      </c>
      <c r="G348" s="223"/>
      <c r="H348" s="224" t="s">
        <v>19</v>
      </c>
      <c r="I348" s="226"/>
      <c r="J348" s="223"/>
      <c r="K348" s="223"/>
      <c r="L348" s="227"/>
      <c r="M348" s="228"/>
      <c r="N348" s="229"/>
      <c r="O348" s="229"/>
      <c r="P348" s="229"/>
      <c r="Q348" s="229"/>
      <c r="R348" s="229"/>
      <c r="S348" s="229"/>
      <c r="T348" s="230"/>
      <c r="AT348" s="231" t="s">
        <v>192</v>
      </c>
      <c r="AU348" s="231" t="s">
        <v>81</v>
      </c>
      <c r="AV348" s="15" t="s">
        <v>79</v>
      </c>
      <c r="AW348" s="15" t="s">
        <v>33</v>
      </c>
      <c r="AX348" s="15" t="s">
        <v>72</v>
      </c>
      <c r="AY348" s="231" t="s">
        <v>180</v>
      </c>
    </row>
    <row r="349" spans="2:51" s="13" customFormat="1" ht="11.25">
      <c r="B349" s="199"/>
      <c r="C349" s="200"/>
      <c r="D349" s="201" t="s">
        <v>192</v>
      </c>
      <c r="E349" s="202" t="s">
        <v>19</v>
      </c>
      <c r="F349" s="203" t="s">
        <v>2063</v>
      </c>
      <c r="G349" s="200"/>
      <c r="H349" s="204">
        <v>13.53</v>
      </c>
      <c r="I349" s="205"/>
      <c r="J349" s="200"/>
      <c r="K349" s="200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192</v>
      </c>
      <c r="AU349" s="210" t="s">
        <v>81</v>
      </c>
      <c r="AV349" s="13" t="s">
        <v>81</v>
      </c>
      <c r="AW349" s="13" t="s">
        <v>33</v>
      </c>
      <c r="AX349" s="13" t="s">
        <v>72</v>
      </c>
      <c r="AY349" s="210" t="s">
        <v>180</v>
      </c>
    </row>
    <row r="350" spans="2:51" s="13" customFormat="1" ht="11.25">
      <c r="B350" s="199"/>
      <c r="C350" s="200"/>
      <c r="D350" s="201" t="s">
        <v>192</v>
      </c>
      <c r="E350" s="202" t="s">
        <v>19</v>
      </c>
      <c r="F350" s="203" t="s">
        <v>2064</v>
      </c>
      <c r="G350" s="200"/>
      <c r="H350" s="204">
        <v>1.22</v>
      </c>
      <c r="I350" s="205"/>
      <c r="J350" s="200"/>
      <c r="K350" s="200"/>
      <c r="L350" s="206"/>
      <c r="M350" s="207"/>
      <c r="N350" s="208"/>
      <c r="O350" s="208"/>
      <c r="P350" s="208"/>
      <c r="Q350" s="208"/>
      <c r="R350" s="208"/>
      <c r="S350" s="208"/>
      <c r="T350" s="209"/>
      <c r="AT350" s="210" t="s">
        <v>192</v>
      </c>
      <c r="AU350" s="210" t="s">
        <v>81</v>
      </c>
      <c r="AV350" s="13" t="s">
        <v>81</v>
      </c>
      <c r="AW350" s="13" t="s">
        <v>33</v>
      </c>
      <c r="AX350" s="13" t="s">
        <v>72</v>
      </c>
      <c r="AY350" s="210" t="s">
        <v>180</v>
      </c>
    </row>
    <row r="351" spans="2:51" s="13" customFormat="1" ht="11.25">
      <c r="B351" s="199"/>
      <c r="C351" s="200"/>
      <c r="D351" s="201" t="s">
        <v>192</v>
      </c>
      <c r="E351" s="202" t="s">
        <v>19</v>
      </c>
      <c r="F351" s="203" t="s">
        <v>2065</v>
      </c>
      <c r="G351" s="200"/>
      <c r="H351" s="204">
        <v>0.88</v>
      </c>
      <c r="I351" s="205"/>
      <c r="J351" s="200"/>
      <c r="K351" s="200"/>
      <c r="L351" s="206"/>
      <c r="M351" s="207"/>
      <c r="N351" s="208"/>
      <c r="O351" s="208"/>
      <c r="P351" s="208"/>
      <c r="Q351" s="208"/>
      <c r="R351" s="208"/>
      <c r="S351" s="208"/>
      <c r="T351" s="209"/>
      <c r="AT351" s="210" t="s">
        <v>192</v>
      </c>
      <c r="AU351" s="210" t="s">
        <v>81</v>
      </c>
      <c r="AV351" s="13" t="s">
        <v>81</v>
      </c>
      <c r="AW351" s="13" t="s">
        <v>33</v>
      </c>
      <c r="AX351" s="13" t="s">
        <v>72</v>
      </c>
      <c r="AY351" s="210" t="s">
        <v>180</v>
      </c>
    </row>
    <row r="352" spans="2:51" s="13" customFormat="1" ht="11.25">
      <c r="B352" s="199"/>
      <c r="C352" s="200"/>
      <c r="D352" s="201" t="s">
        <v>192</v>
      </c>
      <c r="E352" s="202" t="s">
        <v>19</v>
      </c>
      <c r="F352" s="203" t="s">
        <v>2066</v>
      </c>
      <c r="G352" s="200"/>
      <c r="H352" s="204">
        <v>0.88</v>
      </c>
      <c r="I352" s="205"/>
      <c r="J352" s="200"/>
      <c r="K352" s="200"/>
      <c r="L352" s="206"/>
      <c r="M352" s="207"/>
      <c r="N352" s="208"/>
      <c r="O352" s="208"/>
      <c r="P352" s="208"/>
      <c r="Q352" s="208"/>
      <c r="R352" s="208"/>
      <c r="S352" s="208"/>
      <c r="T352" s="209"/>
      <c r="AT352" s="210" t="s">
        <v>192</v>
      </c>
      <c r="AU352" s="210" t="s">
        <v>81</v>
      </c>
      <c r="AV352" s="13" t="s">
        <v>81</v>
      </c>
      <c r="AW352" s="13" t="s">
        <v>33</v>
      </c>
      <c r="AX352" s="13" t="s">
        <v>72</v>
      </c>
      <c r="AY352" s="210" t="s">
        <v>180</v>
      </c>
    </row>
    <row r="353" spans="2:51" s="13" customFormat="1" ht="11.25">
      <c r="B353" s="199"/>
      <c r="C353" s="200"/>
      <c r="D353" s="201" t="s">
        <v>192</v>
      </c>
      <c r="E353" s="202" t="s">
        <v>19</v>
      </c>
      <c r="F353" s="203" t="s">
        <v>2067</v>
      </c>
      <c r="G353" s="200"/>
      <c r="H353" s="204">
        <v>0.89</v>
      </c>
      <c r="I353" s="205"/>
      <c r="J353" s="200"/>
      <c r="K353" s="200"/>
      <c r="L353" s="206"/>
      <c r="M353" s="207"/>
      <c r="N353" s="208"/>
      <c r="O353" s="208"/>
      <c r="P353" s="208"/>
      <c r="Q353" s="208"/>
      <c r="R353" s="208"/>
      <c r="S353" s="208"/>
      <c r="T353" s="209"/>
      <c r="AT353" s="210" t="s">
        <v>192</v>
      </c>
      <c r="AU353" s="210" t="s">
        <v>81</v>
      </c>
      <c r="AV353" s="13" t="s">
        <v>81</v>
      </c>
      <c r="AW353" s="13" t="s">
        <v>33</v>
      </c>
      <c r="AX353" s="13" t="s">
        <v>72</v>
      </c>
      <c r="AY353" s="210" t="s">
        <v>180</v>
      </c>
    </row>
    <row r="354" spans="2:51" s="13" customFormat="1" ht="11.25">
      <c r="B354" s="199"/>
      <c r="C354" s="200"/>
      <c r="D354" s="201" t="s">
        <v>192</v>
      </c>
      <c r="E354" s="202" t="s">
        <v>19</v>
      </c>
      <c r="F354" s="203" t="s">
        <v>2068</v>
      </c>
      <c r="G354" s="200"/>
      <c r="H354" s="204">
        <v>0.93</v>
      </c>
      <c r="I354" s="205"/>
      <c r="J354" s="200"/>
      <c r="K354" s="200"/>
      <c r="L354" s="206"/>
      <c r="M354" s="207"/>
      <c r="N354" s="208"/>
      <c r="O354" s="208"/>
      <c r="P354" s="208"/>
      <c r="Q354" s="208"/>
      <c r="R354" s="208"/>
      <c r="S354" s="208"/>
      <c r="T354" s="209"/>
      <c r="AT354" s="210" t="s">
        <v>192</v>
      </c>
      <c r="AU354" s="210" t="s">
        <v>81</v>
      </c>
      <c r="AV354" s="13" t="s">
        <v>81</v>
      </c>
      <c r="AW354" s="13" t="s">
        <v>33</v>
      </c>
      <c r="AX354" s="13" t="s">
        <v>72</v>
      </c>
      <c r="AY354" s="210" t="s">
        <v>180</v>
      </c>
    </row>
    <row r="355" spans="2:51" s="13" customFormat="1" ht="11.25">
      <c r="B355" s="199"/>
      <c r="C355" s="200"/>
      <c r="D355" s="201" t="s">
        <v>192</v>
      </c>
      <c r="E355" s="202" t="s">
        <v>19</v>
      </c>
      <c r="F355" s="203" t="s">
        <v>2069</v>
      </c>
      <c r="G355" s="200"/>
      <c r="H355" s="204">
        <v>16.57</v>
      </c>
      <c r="I355" s="205"/>
      <c r="J355" s="200"/>
      <c r="K355" s="200"/>
      <c r="L355" s="206"/>
      <c r="M355" s="207"/>
      <c r="N355" s="208"/>
      <c r="O355" s="208"/>
      <c r="P355" s="208"/>
      <c r="Q355" s="208"/>
      <c r="R355" s="208"/>
      <c r="S355" s="208"/>
      <c r="T355" s="209"/>
      <c r="AT355" s="210" t="s">
        <v>192</v>
      </c>
      <c r="AU355" s="210" t="s">
        <v>81</v>
      </c>
      <c r="AV355" s="13" t="s">
        <v>81</v>
      </c>
      <c r="AW355" s="13" t="s">
        <v>33</v>
      </c>
      <c r="AX355" s="13" t="s">
        <v>72</v>
      </c>
      <c r="AY355" s="210" t="s">
        <v>180</v>
      </c>
    </row>
    <row r="356" spans="2:51" s="13" customFormat="1" ht="11.25">
      <c r="B356" s="199"/>
      <c r="C356" s="200"/>
      <c r="D356" s="201" t="s">
        <v>192</v>
      </c>
      <c r="E356" s="202" t="s">
        <v>19</v>
      </c>
      <c r="F356" s="203" t="s">
        <v>2070</v>
      </c>
      <c r="G356" s="200"/>
      <c r="H356" s="204">
        <v>1.14</v>
      </c>
      <c r="I356" s="205"/>
      <c r="J356" s="200"/>
      <c r="K356" s="200"/>
      <c r="L356" s="206"/>
      <c r="M356" s="207"/>
      <c r="N356" s="208"/>
      <c r="O356" s="208"/>
      <c r="P356" s="208"/>
      <c r="Q356" s="208"/>
      <c r="R356" s="208"/>
      <c r="S356" s="208"/>
      <c r="T356" s="209"/>
      <c r="AT356" s="210" t="s">
        <v>192</v>
      </c>
      <c r="AU356" s="210" t="s">
        <v>81</v>
      </c>
      <c r="AV356" s="13" t="s">
        <v>81</v>
      </c>
      <c r="AW356" s="13" t="s">
        <v>33</v>
      </c>
      <c r="AX356" s="13" t="s">
        <v>72</v>
      </c>
      <c r="AY356" s="210" t="s">
        <v>180</v>
      </c>
    </row>
    <row r="357" spans="2:51" s="13" customFormat="1" ht="11.25">
      <c r="B357" s="199"/>
      <c r="C357" s="200"/>
      <c r="D357" s="201" t="s">
        <v>192</v>
      </c>
      <c r="E357" s="202" t="s">
        <v>19</v>
      </c>
      <c r="F357" s="203" t="s">
        <v>2071</v>
      </c>
      <c r="G357" s="200"/>
      <c r="H357" s="204">
        <v>2.63</v>
      </c>
      <c r="I357" s="205"/>
      <c r="J357" s="200"/>
      <c r="K357" s="200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192</v>
      </c>
      <c r="AU357" s="210" t="s">
        <v>81</v>
      </c>
      <c r="AV357" s="13" t="s">
        <v>81</v>
      </c>
      <c r="AW357" s="13" t="s">
        <v>33</v>
      </c>
      <c r="AX357" s="13" t="s">
        <v>72</v>
      </c>
      <c r="AY357" s="210" t="s">
        <v>180</v>
      </c>
    </row>
    <row r="358" spans="2:51" s="15" customFormat="1" ht="11.25">
      <c r="B358" s="222"/>
      <c r="C358" s="223"/>
      <c r="D358" s="201" t="s">
        <v>192</v>
      </c>
      <c r="E358" s="224" t="s">
        <v>19</v>
      </c>
      <c r="F358" s="225" t="s">
        <v>1741</v>
      </c>
      <c r="G358" s="223"/>
      <c r="H358" s="224" t="s">
        <v>19</v>
      </c>
      <c r="I358" s="226"/>
      <c r="J358" s="223"/>
      <c r="K358" s="223"/>
      <c r="L358" s="227"/>
      <c r="M358" s="228"/>
      <c r="N358" s="229"/>
      <c r="O358" s="229"/>
      <c r="P358" s="229"/>
      <c r="Q358" s="229"/>
      <c r="R358" s="229"/>
      <c r="S358" s="229"/>
      <c r="T358" s="230"/>
      <c r="AT358" s="231" t="s">
        <v>192</v>
      </c>
      <c r="AU358" s="231" t="s">
        <v>81</v>
      </c>
      <c r="AV358" s="15" t="s">
        <v>79</v>
      </c>
      <c r="AW358" s="15" t="s">
        <v>33</v>
      </c>
      <c r="AX358" s="15" t="s">
        <v>72</v>
      </c>
      <c r="AY358" s="231" t="s">
        <v>180</v>
      </c>
    </row>
    <row r="359" spans="2:51" s="13" customFormat="1" ht="11.25">
      <c r="B359" s="199"/>
      <c r="C359" s="200"/>
      <c r="D359" s="201" t="s">
        <v>192</v>
      </c>
      <c r="E359" s="202" t="s">
        <v>19</v>
      </c>
      <c r="F359" s="203" t="s">
        <v>2074</v>
      </c>
      <c r="G359" s="200"/>
      <c r="H359" s="204">
        <v>13.53</v>
      </c>
      <c r="I359" s="205"/>
      <c r="J359" s="200"/>
      <c r="K359" s="200"/>
      <c r="L359" s="206"/>
      <c r="M359" s="207"/>
      <c r="N359" s="208"/>
      <c r="O359" s="208"/>
      <c r="P359" s="208"/>
      <c r="Q359" s="208"/>
      <c r="R359" s="208"/>
      <c r="S359" s="208"/>
      <c r="T359" s="209"/>
      <c r="AT359" s="210" t="s">
        <v>192</v>
      </c>
      <c r="AU359" s="210" t="s">
        <v>81</v>
      </c>
      <c r="AV359" s="13" t="s">
        <v>81</v>
      </c>
      <c r="AW359" s="13" t="s">
        <v>33</v>
      </c>
      <c r="AX359" s="13" t="s">
        <v>72</v>
      </c>
      <c r="AY359" s="210" t="s">
        <v>180</v>
      </c>
    </row>
    <row r="360" spans="2:51" s="13" customFormat="1" ht="11.25">
      <c r="B360" s="199"/>
      <c r="C360" s="200"/>
      <c r="D360" s="201" t="s">
        <v>192</v>
      </c>
      <c r="E360" s="202" t="s">
        <v>19</v>
      </c>
      <c r="F360" s="203" t="s">
        <v>2075</v>
      </c>
      <c r="G360" s="200"/>
      <c r="H360" s="204">
        <v>1.22</v>
      </c>
      <c r="I360" s="205"/>
      <c r="J360" s="200"/>
      <c r="K360" s="200"/>
      <c r="L360" s="206"/>
      <c r="M360" s="207"/>
      <c r="N360" s="208"/>
      <c r="O360" s="208"/>
      <c r="P360" s="208"/>
      <c r="Q360" s="208"/>
      <c r="R360" s="208"/>
      <c r="S360" s="208"/>
      <c r="T360" s="209"/>
      <c r="AT360" s="210" t="s">
        <v>192</v>
      </c>
      <c r="AU360" s="210" t="s">
        <v>81</v>
      </c>
      <c r="AV360" s="13" t="s">
        <v>81</v>
      </c>
      <c r="AW360" s="13" t="s">
        <v>33</v>
      </c>
      <c r="AX360" s="13" t="s">
        <v>72</v>
      </c>
      <c r="AY360" s="210" t="s">
        <v>180</v>
      </c>
    </row>
    <row r="361" spans="2:51" s="13" customFormat="1" ht="11.25">
      <c r="B361" s="199"/>
      <c r="C361" s="200"/>
      <c r="D361" s="201" t="s">
        <v>192</v>
      </c>
      <c r="E361" s="202" t="s">
        <v>19</v>
      </c>
      <c r="F361" s="203" t="s">
        <v>2076</v>
      </c>
      <c r="G361" s="200"/>
      <c r="H361" s="204">
        <v>0.88</v>
      </c>
      <c r="I361" s="205"/>
      <c r="J361" s="200"/>
      <c r="K361" s="200"/>
      <c r="L361" s="206"/>
      <c r="M361" s="207"/>
      <c r="N361" s="208"/>
      <c r="O361" s="208"/>
      <c r="P361" s="208"/>
      <c r="Q361" s="208"/>
      <c r="R361" s="208"/>
      <c r="S361" s="208"/>
      <c r="T361" s="209"/>
      <c r="AT361" s="210" t="s">
        <v>192</v>
      </c>
      <c r="AU361" s="210" t="s">
        <v>81</v>
      </c>
      <c r="AV361" s="13" t="s">
        <v>81</v>
      </c>
      <c r="AW361" s="13" t="s">
        <v>33</v>
      </c>
      <c r="AX361" s="13" t="s">
        <v>72</v>
      </c>
      <c r="AY361" s="210" t="s">
        <v>180</v>
      </c>
    </row>
    <row r="362" spans="2:51" s="13" customFormat="1" ht="11.25">
      <c r="B362" s="199"/>
      <c r="C362" s="200"/>
      <c r="D362" s="201" t="s">
        <v>192</v>
      </c>
      <c r="E362" s="202" t="s">
        <v>19</v>
      </c>
      <c r="F362" s="203" t="s">
        <v>2077</v>
      </c>
      <c r="G362" s="200"/>
      <c r="H362" s="204">
        <v>0.88</v>
      </c>
      <c r="I362" s="205"/>
      <c r="J362" s="200"/>
      <c r="K362" s="200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192</v>
      </c>
      <c r="AU362" s="210" t="s">
        <v>81</v>
      </c>
      <c r="AV362" s="13" t="s">
        <v>81</v>
      </c>
      <c r="AW362" s="13" t="s">
        <v>33</v>
      </c>
      <c r="AX362" s="13" t="s">
        <v>72</v>
      </c>
      <c r="AY362" s="210" t="s">
        <v>180</v>
      </c>
    </row>
    <row r="363" spans="2:51" s="13" customFormat="1" ht="11.25">
      <c r="B363" s="199"/>
      <c r="C363" s="200"/>
      <c r="D363" s="201" t="s">
        <v>192</v>
      </c>
      <c r="E363" s="202" t="s">
        <v>19</v>
      </c>
      <c r="F363" s="203" t="s">
        <v>2078</v>
      </c>
      <c r="G363" s="200"/>
      <c r="H363" s="204">
        <v>0.89</v>
      </c>
      <c r="I363" s="205"/>
      <c r="J363" s="200"/>
      <c r="K363" s="200"/>
      <c r="L363" s="206"/>
      <c r="M363" s="207"/>
      <c r="N363" s="208"/>
      <c r="O363" s="208"/>
      <c r="P363" s="208"/>
      <c r="Q363" s="208"/>
      <c r="R363" s="208"/>
      <c r="S363" s="208"/>
      <c r="T363" s="209"/>
      <c r="AT363" s="210" t="s">
        <v>192</v>
      </c>
      <c r="AU363" s="210" t="s">
        <v>81</v>
      </c>
      <c r="AV363" s="13" t="s">
        <v>81</v>
      </c>
      <c r="AW363" s="13" t="s">
        <v>33</v>
      </c>
      <c r="AX363" s="13" t="s">
        <v>72</v>
      </c>
      <c r="AY363" s="210" t="s">
        <v>180</v>
      </c>
    </row>
    <row r="364" spans="2:51" s="13" customFormat="1" ht="11.25">
      <c r="B364" s="199"/>
      <c r="C364" s="200"/>
      <c r="D364" s="201" t="s">
        <v>192</v>
      </c>
      <c r="E364" s="202" t="s">
        <v>19</v>
      </c>
      <c r="F364" s="203" t="s">
        <v>2079</v>
      </c>
      <c r="G364" s="200"/>
      <c r="H364" s="204">
        <v>0.93</v>
      </c>
      <c r="I364" s="205"/>
      <c r="J364" s="200"/>
      <c r="K364" s="200"/>
      <c r="L364" s="206"/>
      <c r="M364" s="207"/>
      <c r="N364" s="208"/>
      <c r="O364" s="208"/>
      <c r="P364" s="208"/>
      <c r="Q364" s="208"/>
      <c r="R364" s="208"/>
      <c r="S364" s="208"/>
      <c r="T364" s="209"/>
      <c r="AT364" s="210" t="s">
        <v>192</v>
      </c>
      <c r="AU364" s="210" t="s">
        <v>81</v>
      </c>
      <c r="AV364" s="13" t="s">
        <v>81</v>
      </c>
      <c r="AW364" s="13" t="s">
        <v>33</v>
      </c>
      <c r="AX364" s="13" t="s">
        <v>72</v>
      </c>
      <c r="AY364" s="210" t="s">
        <v>180</v>
      </c>
    </row>
    <row r="365" spans="2:51" s="13" customFormat="1" ht="11.25">
      <c r="B365" s="199"/>
      <c r="C365" s="200"/>
      <c r="D365" s="201" t="s">
        <v>192</v>
      </c>
      <c r="E365" s="202" t="s">
        <v>19</v>
      </c>
      <c r="F365" s="203" t="s">
        <v>2080</v>
      </c>
      <c r="G365" s="200"/>
      <c r="H365" s="204">
        <v>16.57</v>
      </c>
      <c r="I365" s="205"/>
      <c r="J365" s="200"/>
      <c r="K365" s="200"/>
      <c r="L365" s="206"/>
      <c r="M365" s="207"/>
      <c r="N365" s="208"/>
      <c r="O365" s="208"/>
      <c r="P365" s="208"/>
      <c r="Q365" s="208"/>
      <c r="R365" s="208"/>
      <c r="S365" s="208"/>
      <c r="T365" s="209"/>
      <c r="AT365" s="210" t="s">
        <v>192</v>
      </c>
      <c r="AU365" s="210" t="s">
        <v>81</v>
      </c>
      <c r="AV365" s="13" t="s">
        <v>81</v>
      </c>
      <c r="AW365" s="13" t="s">
        <v>33</v>
      </c>
      <c r="AX365" s="13" t="s">
        <v>72</v>
      </c>
      <c r="AY365" s="210" t="s">
        <v>180</v>
      </c>
    </row>
    <row r="366" spans="2:51" s="13" customFormat="1" ht="11.25">
      <c r="B366" s="199"/>
      <c r="C366" s="200"/>
      <c r="D366" s="201" t="s">
        <v>192</v>
      </c>
      <c r="E366" s="202" t="s">
        <v>19</v>
      </c>
      <c r="F366" s="203" t="s">
        <v>2081</v>
      </c>
      <c r="G366" s="200"/>
      <c r="H366" s="204">
        <v>1.14</v>
      </c>
      <c r="I366" s="205"/>
      <c r="J366" s="200"/>
      <c r="K366" s="200"/>
      <c r="L366" s="206"/>
      <c r="M366" s="207"/>
      <c r="N366" s="208"/>
      <c r="O366" s="208"/>
      <c r="P366" s="208"/>
      <c r="Q366" s="208"/>
      <c r="R366" s="208"/>
      <c r="S366" s="208"/>
      <c r="T366" s="209"/>
      <c r="AT366" s="210" t="s">
        <v>192</v>
      </c>
      <c r="AU366" s="210" t="s">
        <v>81</v>
      </c>
      <c r="AV366" s="13" t="s">
        <v>81</v>
      </c>
      <c r="AW366" s="13" t="s">
        <v>33</v>
      </c>
      <c r="AX366" s="13" t="s">
        <v>72</v>
      </c>
      <c r="AY366" s="210" t="s">
        <v>180</v>
      </c>
    </row>
    <row r="367" spans="2:51" s="13" customFormat="1" ht="11.25">
      <c r="B367" s="199"/>
      <c r="C367" s="200"/>
      <c r="D367" s="201" t="s">
        <v>192</v>
      </c>
      <c r="E367" s="202" t="s">
        <v>19</v>
      </c>
      <c r="F367" s="203" t="s">
        <v>2082</v>
      </c>
      <c r="G367" s="200"/>
      <c r="H367" s="204">
        <v>1.21</v>
      </c>
      <c r="I367" s="205"/>
      <c r="J367" s="200"/>
      <c r="K367" s="200"/>
      <c r="L367" s="206"/>
      <c r="M367" s="207"/>
      <c r="N367" s="208"/>
      <c r="O367" s="208"/>
      <c r="P367" s="208"/>
      <c r="Q367" s="208"/>
      <c r="R367" s="208"/>
      <c r="S367" s="208"/>
      <c r="T367" s="209"/>
      <c r="AT367" s="210" t="s">
        <v>192</v>
      </c>
      <c r="AU367" s="210" t="s">
        <v>81</v>
      </c>
      <c r="AV367" s="13" t="s">
        <v>81</v>
      </c>
      <c r="AW367" s="13" t="s">
        <v>33</v>
      </c>
      <c r="AX367" s="13" t="s">
        <v>72</v>
      </c>
      <c r="AY367" s="210" t="s">
        <v>180</v>
      </c>
    </row>
    <row r="368" spans="2:51" s="13" customFormat="1" ht="11.25">
      <c r="B368" s="199"/>
      <c r="C368" s="200"/>
      <c r="D368" s="201" t="s">
        <v>192</v>
      </c>
      <c r="E368" s="202" t="s">
        <v>19</v>
      </c>
      <c r="F368" s="203" t="s">
        <v>2083</v>
      </c>
      <c r="G368" s="200"/>
      <c r="H368" s="204">
        <v>1.26</v>
      </c>
      <c r="I368" s="205"/>
      <c r="J368" s="200"/>
      <c r="K368" s="200"/>
      <c r="L368" s="206"/>
      <c r="M368" s="207"/>
      <c r="N368" s="208"/>
      <c r="O368" s="208"/>
      <c r="P368" s="208"/>
      <c r="Q368" s="208"/>
      <c r="R368" s="208"/>
      <c r="S368" s="208"/>
      <c r="T368" s="209"/>
      <c r="AT368" s="210" t="s">
        <v>192</v>
      </c>
      <c r="AU368" s="210" t="s">
        <v>81</v>
      </c>
      <c r="AV368" s="13" t="s">
        <v>81</v>
      </c>
      <c r="AW368" s="13" t="s">
        <v>33</v>
      </c>
      <c r="AX368" s="13" t="s">
        <v>72</v>
      </c>
      <c r="AY368" s="210" t="s">
        <v>180</v>
      </c>
    </row>
    <row r="369" spans="2:51" s="16" customFormat="1" ht="11.25">
      <c r="B369" s="242"/>
      <c r="C369" s="243"/>
      <c r="D369" s="201" t="s">
        <v>192</v>
      </c>
      <c r="E369" s="244" t="s">
        <v>19</v>
      </c>
      <c r="F369" s="245" t="s">
        <v>966</v>
      </c>
      <c r="G369" s="243"/>
      <c r="H369" s="246">
        <v>115.85</v>
      </c>
      <c r="I369" s="247"/>
      <c r="J369" s="243"/>
      <c r="K369" s="243"/>
      <c r="L369" s="248"/>
      <c r="M369" s="249"/>
      <c r="N369" s="250"/>
      <c r="O369" s="250"/>
      <c r="P369" s="250"/>
      <c r="Q369" s="250"/>
      <c r="R369" s="250"/>
      <c r="S369" s="250"/>
      <c r="T369" s="251"/>
      <c r="AT369" s="252" t="s">
        <v>192</v>
      </c>
      <c r="AU369" s="252" t="s">
        <v>81</v>
      </c>
      <c r="AV369" s="16" t="s">
        <v>92</v>
      </c>
      <c r="AW369" s="16" t="s">
        <v>33</v>
      </c>
      <c r="AX369" s="16" t="s">
        <v>72</v>
      </c>
      <c r="AY369" s="252" t="s">
        <v>180</v>
      </c>
    </row>
    <row r="370" spans="2:51" s="15" customFormat="1" ht="11.25">
      <c r="B370" s="222"/>
      <c r="C370" s="223"/>
      <c r="D370" s="201" t="s">
        <v>192</v>
      </c>
      <c r="E370" s="224" t="s">
        <v>19</v>
      </c>
      <c r="F370" s="225" t="s">
        <v>967</v>
      </c>
      <c r="G370" s="223"/>
      <c r="H370" s="224" t="s">
        <v>19</v>
      </c>
      <c r="I370" s="226"/>
      <c r="J370" s="223"/>
      <c r="K370" s="223"/>
      <c r="L370" s="227"/>
      <c r="M370" s="228"/>
      <c r="N370" s="229"/>
      <c r="O370" s="229"/>
      <c r="P370" s="229"/>
      <c r="Q370" s="229"/>
      <c r="R370" s="229"/>
      <c r="S370" s="229"/>
      <c r="T370" s="230"/>
      <c r="AT370" s="231" t="s">
        <v>192</v>
      </c>
      <c r="AU370" s="231" t="s">
        <v>81</v>
      </c>
      <c r="AV370" s="15" t="s">
        <v>79</v>
      </c>
      <c r="AW370" s="15" t="s">
        <v>33</v>
      </c>
      <c r="AX370" s="15" t="s">
        <v>72</v>
      </c>
      <c r="AY370" s="231" t="s">
        <v>180</v>
      </c>
    </row>
    <row r="371" spans="2:51" s="15" customFormat="1" ht="11.25">
      <c r="B371" s="222"/>
      <c r="C371" s="223"/>
      <c r="D371" s="201" t="s">
        <v>192</v>
      </c>
      <c r="E371" s="224" t="s">
        <v>19</v>
      </c>
      <c r="F371" s="225" t="s">
        <v>1720</v>
      </c>
      <c r="G371" s="223"/>
      <c r="H371" s="224" t="s">
        <v>19</v>
      </c>
      <c r="I371" s="226"/>
      <c r="J371" s="223"/>
      <c r="K371" s="223"/>
      <c r="L371" s="227"/>
      <c r="M371" s="228"/>
      <c r="N371" s="229"/>
      <c r="O371" s="229"/>
      <c r="P371" s="229"/>
      <c r="Q371" s="229"/>
      <c r="R371" s="229"/>
      <c r="S371" s="229"/>
      <c r="T371" s="230"/>
      <c r="AT371" s="231" t="s">
        <v>192</v>
      </c>
      <c r="AU371" s="231" t="s">
        <v>81</v>
      </c>
      <c r="AV371" s="15" t="s">
        <v>79</v>
      </c>
      <c r="AW371" s="15" t="s">
        <v>33</v>
      </c>
      <c r="AX371" s="15" t="s">
        <v>72</v>
      </c>
      <c r="AY371" s="231" t="s">
        <v>180</v>
      </c>
    </row>
    <row r="372" spans="2:51" s="15" customFormat="1" ht="11.25">
      <c r="B372" s="222"/>
      <c r="C372" s="223"/>
      <c r="D372" s="201" t="s">
        <v>192</v>
      </c>
      <c r="E372" s="224" t="s">
        <v>19</v>
      </c>
      <c r="F372" s="225" t="s">
        <v>2135</v>
      </c>
      <c r="G372" s="223"/>
      <c r="H372" s="224" t="s">
        <v>19</v>
      </c>
      <c r="I372" s="226"/>
      <c r="J372" s="223"/>
      <c r="K372" s="223"/>
      <c r="L372" s="227"/>
      <c r="M372" s="228"/>
      <c r="N372" s="229"/>
      <c r="O372" s="229"/>
      <c r="P372" s="229"/>
      <c r="Q372" s="229"/>
      <c r="R372" s="229"/>
      <c r="S372" s="229"/>
      <c r="T372" s="230"/>
      <c r="AT372" s="231" t="s">
        <v>192</v>
      </c>
      <c r="AU372" s="231" t="s">
        <v>81</v>
      </c>
      <c r="AV372" s="15" t="s">
        <v>79</v>
      </c>
      <c r="AW372" s="15" t="s">
        <v>33</v>
      </c>
      <c r="AX372" s="15" t="s">
        <v>72</v>
      </c>
      <c r="AY372" s="231" t="s">
        <v>180</v>
      </c>
    </row>
    <row r="373" spans="2:51" s="13" customFormat="1" ht="11.25">
      <c r="B373" s="199"/>
      <c r="C373" s="200"/>
      <c r="D373" s="201" t="s">
        <v>192</v>
      </c>
      <c r="E373" s="202" t="s">
        <v>19</v>
      </c>
      <c r="F373" s="203" t="s">
        <v>2136</v>
      </c>
      <c r="G373" s="200"/>
      <c r="H373" s="204">
        <v>80.001</v>
      </c>
      <c r="I373" s="205"/>
      <c r="J373" s="200"/>
      <c r="K373" s="200"/>
      <c r="L373" s="206"/>
      <c r="M373" s="207"/>
      <c r="N373" s="208"/>
      <c r="O373" s="208"/>
      <c r="P373" s="208"/>
      <c r="Q373" s="208"/>
      <c r="R373" s="208"/>
      <c r="S373" s="208"/>
      <c r="T373" s="209"/>
      <c r="AT373" s="210" t="s">
        <v>192</v>
      </c>
      <c r="AU373" s="210" t="s">
        <v>81</v>
      </c>
      <c r="AV373" s="13" t="s">
        <v>81</v>
      </c>
      <c r="AW373" s="13" t="s">
        <v>33</v>
      </c>
      <c r="AX373" s="13" t="s">
        <v>72</v>
      </c>
      <c r="AY373" s="210" t="s">
        <v>180</v>
      </c>
    </row>
    <row r="374" spans="2:51" s="13" customFormat="1" ht="11.25">
      <c r="B374" s="199"/>
      <c r="C374" s="200"/>
      <c r="D374" s="201" t="s">
        <v>192</v>
      </c>
      <c r="E374" s="202" t="s">
        <v>19</v>
      </c>
      <c r="F374" s="203" t="s">
        <v>2137</v>
      </c>
      <c r="G374" s="200"/>
      <c r="H374" s="204">
        <v>-13.5</v>
      </c>
      <c r="I374" s="205"/>
      <c r="J374" s="200"/>
      <c r="K374" s="200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192</v>
      </c>
      <c r="AU374" s="210" t="s">
        <v>81</v>
      </c>
      <c r="AV374" s="13" t="s">
        <v>81</v>
      </c>
      <c r="AW374" s="13" t="s">
        <v>33</v>
      </c>
      <c r="AX374" s="13" t="s">
        <v>72</v>
      </c>
      <c r="AY374" s="210" t="s">
        <v>180</v>
      </c>
    </row>
    <row r="375" spans="2:51" s="13" customFormat="1" ht="11.25">
      <c r="B375" s="199"/>
      <c r="C375" s="200"/>
      <c r="D375" s="201" t="s">
        <v>192</v>
      </c>
      <c r="E375" s="202" t="s">
        <v>19</v>
      </c>
      <c r="F375" s="203" t="s">
        <v>2138</v>
      </c>
      <c r="G375" s="200"/>
      <c r="H375" s="204">
        <v>-15.12</v>
      </c>
      <c r="I375" s="205"/>
      <c r="J375" s="200"/>
      <c r="K375" s="200"/>
      <c r="L375" s="206"/>
      <c r="M375" s="207"/>
      <c r="N375" s="208"/>
      <c r="O375" s="208"/>
      <c r="P375" s="208"/>
      <c r="Q375" s="208"/>
      <c r="R375" s="208"/>
      <c r="S375" s="208"/>
      <c r="T375" s="209"/>
      <c r="AT375" s="210" t="s">
        <v>192</v>
      </c>
      <c r="AU375" s="210" t="s">
        <v>81</v>
      </c>
      <c r="AV375" s="13" t="s">
        <v>81</v>
      </c>
      <c r="AW375" s="13" t="s">
        <v>33</v>
      </c>
      <c r="AX375" s="13" t="s">
        <v>72</v>
      </c>
      <c r="AY375" s="210" t="s">
        <v>180</v>
      </c>
    </row>
    <row r="376" spans="2:51" s="13" customFormat="1" ht="11.25">
      <c r="B376" s="199"/>
      <c r="C376" s="200"/>
      <c r="D376" s="201" t="s">
        <v>192</v>
      </c>
      <c r="E376" s="202" t="s">
        <v>19</v>
      </c>
      <c r="F376" s="203" t="s">
        <v>2139</v>
      </c>
      <c r="G376" s="200"/>
      <c r="H376" s="204">
        <v>-0.86</v>
      </c>
      <c r="I376" s="205"/>
      <c r="J376" s="200"/>
      <c r="K376" s="200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192</v>
      </c>
      <c r="AU376" s="210" t="s">
        <v>81</v>
      </c>
      <c r="AV376" s="13" t="s">
        <v>81</v>
      </c>
      <c r="AW376" s="13" t="s">
        <v>33</v>
      </c>
      <c r="AX376" s="13" t="s">
        <v>72</v>
      </c>
      <c r="AY376" s="210" t="s">
        <v>180</v>
      </c>
    </row>
    <row r="377" spans="2:51" s="13" customFormat="1" ht="11.25">
      <c r="B377" s="199"/>
      <c r="C377" s="200"/>
      <c r="D377" s="201" t="s">
        <v>192</v>
      </c>
      <c r="E377" s="202" t="s">
        <v>19</v>
      </c>
      <c r="F377" s="203" t="s">
        <v>2140</v>
      </c>
      <c r="G377" s="200"/>
      <c r="H377" s="204">
        <v>44.01</v>
      </c>
      <c r="I377" s="205"/>
      <c r="J377" s="200"/>
      <c r="K377" s="200"/>
      <c r="L377" s="206"/>
      <c r="M377" s="207"/>
      <c r="N377" s="208"/>
      <c r="O377" s="208"/>
      <c r="P377" s="208"/>
      <c r="Q377" s="208"/>
      <c r="R377" s="208"/>
      <c r="S377" s="208"/>
      <c r="T377" s="209"/>
      <c r="AT377" s="210" t="s">
        <v>192</v>
      </c>
      <c r="AU377" s="210" t="s">
        <v>81</v>
      </c>
      <c r="AV377" s="13" t="s">
        <v>81</v>
      </c>
      <c r="AW377" s="13" t="s">
        <v>33</v>
      </c>
      <c r="AX377" s="13" t="s">
        <v>72</v>
      </c>
      <c r="AY377" s="210" t="s">
        <v>180</v>
      </c>
    </row>
    <row r="378" spans="2:51" s="13" customFormat="1" ht="11.25">
      <c r="B378" s="199"/>
      <c r="C378" s="200"/>
      <c r="D378" s="201" t="s">
        <v>192</v>
      </c>
      <c r="E378" s="202" t="s">
        <v>19</v>
      </c>
      <c r="F378" s="203" t="s">
        <v>2141</v>
      </c>
      <c r="G378" s="200"/>
      <c r="H378" s="204">
        <v>-3.87</v>
      </c>
      <c r="I378" s="205"/>
      <c r="J378" s="200"/>
      <c r="K378" s="200"/>
      <c r="L378" s="206"/>
      <c r="M378" s="207"/>
      <c r="N378" s="208"/>
      <c r="O378" s="208"/>
      <c r="P378" s="208"/>
      <c r="Q378" s="208"/>
      <c r="R378" s="208"/>
      <c r="S378" s="208"/>
      <c r="T378" s="209"/>
      <c r="AT378" s="210" t="s">
        <v>192</v>
      </c>
      <c r="AU378" s="210" t="s">
        <v>81</v>
      </c>
      <c r="AV378" s="13" t="s">
        <v>81</v>
      </c>
      <c r="AW378" s="13" t="s">
        <v>33</v>
      </c>
      <c r="AX378" s="13" t="s">
        <v>72</v>
      </c>
      <c r="AY378" s="210" t="s">
        <v>180</v>
      </c>
    </row>
    <row r="379" spans="2:51" s="15" customFormat="1" ht="11.25">
      <c r="B379" s="222"/>
      <c r="C379" s="223"/>
      <c r="D379" s="201" t="s">
        <v>192</v>
      </c>
      <c r="E379" s="224" t="s">
        <v>19</v>
      </c>
      <c r="F379" s="225" t="s">
        <v>2142</v>
      </c>
      <c r="G379" s="223"/>
      <c r="H379" s="224" t="s">
        <v>19</v>
      </c>
      <c r="I379" s="226"/>
      <c r="J379" s="223"/>
      <c r="K379" s="223"/>
      <c r="L379" s="227"/>
      <c r="M379" s="228"/>
      <c r="N379" s="229"/>
      <c r="O379" s="229"/>
      <c r="P379" s="229"/>
      <c r="Q379" s="229"/>
      <c r="R379" s="229"/>
      <c r="S379" s="229"/>
      <c r="T379" s="230"/>
      <c r="AT379" s="231" t="s">
        <v>192</v>
      </c>
      <c r="AU379" s="231" t="s">
        <v>81</v>
      </c>
      <c r="AV379" s="15" t="s">
        <v>79</v>
      </c>
      <c r="AW379" s="15" t="s">
        <v>33</v>
      </c>
      <c r="AX379" s="15" t="s">
        <v>72</v>
      </c>
      <c r="AY379" s="231" t="s">
        <v>180</v>
      </c>
    </row>
    <row r="380" spans="2:51" s="13" customFormat="1" ht="11.25">
      <c r="B380" s="199"/>
      <c r="C380" s="200"/>
      <c r="D380" s="201" t="s">
        <v>192</v>
      </c>
      <c r="E380" s="202" t="s">
        <v>19</v>
      </c>
      <c r="F380" s="203" t="s">
        <v>2143</v>
      </c>
      <c r="G380" s="200"/>
      <c r="H380" s="204">
        <v>43.497</v>
      </c>
      <c r="I380" s="205"/>
      <c r="J380" s="200"/>
      <c r="K380" s="200"/>
      <c r="L380" s="206"/>
      <c r="M380" s="207"/>
      <c r="N380" s="208"/>
      <c r="O380" s="208"/>
      <c r="P380" s="208"/>
      <c r="Q380" s="208"/>
      <c r="R380" s="208"/>
      <c r="S380" s="208"/>
      <c r="T380" s="209"/>
      <c r="AT380" s="210" t="s">
        <v>192</v>
      </c>
      <c r="AU380" s="210" t="s">
        <v>81</v>
      </c>
      <c r="AV380" s="13" t="s">
        <v>81</v>
      </c>
      <c r="AW380" s="13" t="s">
        <v>33</v>
      </c>
      <c r="AX380" s="13" t="s">
        <v>72</v>
      </c>
      <c r="AY380" s="210" t="s">
        <v>180</v>
      </c>
    </row>
    <row r="381" spans="2:51" s="13" customFormat="1" ht="11.25">
      <c r="B381" s="199"/>
      <c r="C381" s="200"/>
      <c r="D381" s="201" t="s">
        <v>192</v>
      </c>
      <c r="E381" s="202" t="s">
        <v>19</v>
      </c>
      <c r="F381" s="203" t="s">
        <v>2141</v>
      </c>
      <c r="G381" s="200"/>
      <c r="H381" s="204">
        <v>-3.87</v>
      </c>
      <c r="I381" s="205"/>
      <c r="J381" s="200"/>
      <c r="K381" s="200"/>
      <c r="L381" s="206"/>
      <c r="M381" s="207"/>
      <c r="N381" s="208"/>
      <c r="O381" s="208"/>
      <c r="P381" s="208"/>
      <c r="Q381" s="208"/>
      <c r="R381" s="208"/>
      <c r="S381" s="208"/>
      <c r="T381" s="209"/>
      <c r="AT381" s="210" t="s">
        <v>192</v>
      </c>
      <c r="AU381" s="210" t="s">
        <v>81</v>
      </c>
      <c r="AV381" s="13" t="s">
        <v>81</v>
      </c>
      <c r="AW381" s="13" t="s">
        <v>33</v>
      </c>
      <c r="AX381" s="13" t="s">
        <v>72</v>
      </c>
      <c r="AY381" s="210" t="s">
        <v>180</v>
      </c>
    </row>
    <row r="382" spans="2:51" s="15" customFormat="1" ht="11.25">
      <c r="B382" s="222"/>
      <c r="C382" s="223"/>
      <c r="D382" s="201" t="s">
        <v>192</v>
      </c>
      <c r="E382" s="224" t="s">
        <v>19</v>
      </c>
      <c r="F382" s="225" t="s">
        <v>1726</v>
      </c>
      <c r="G382" s="223"/>
      <c r="H382" s="224" t="s">
        <v>19</v>
      </c>
      <c r="I382" s="226"/>
      <c r="J382" s="223"/>
      <c r="K382" s="223"/>
      <c r="L382" s="227"/>
      <c r="M382" s="228"/>
      <c r="N382" s="229"/>
      <c r="O382" s="229"/>
      <c r="P382" s="229"/>
      <c r="Q382" s="229"/>
      <c r="R382" s="229"/>
      <c r="S382" s="229"/>
      <c r="T382" s="230"/>
      <c r="AT382" s="231" t="s">
        <v>192</v>
      </c>
      <c r="AU382" s="231" t="s">
        <v>81</v>
      </c>
      <c r="AV382" s="15" t="s">
        <v>79</v>
      </c>
      <c r="AW382" s="15" t="s">
        <v>33</v>
      </c>
      <c r="AX382" s="15" t="s">
        <v>72</v>
      </c>
      <c r="AY382" s="231" t="s">
        <v>180</v>
      </c>
    </row>
    <row r="383" spans="2:51" s="15" customFormat="1" ht="11.25">
      <c r="B383" s="222"/>
      <c r="C383" s="223"/>
      <c r="D383" s="201" t="s">
        <v>192</v>
      </c>
      <c r="E383" s="224" t="s">
        <v>19</v>
      </c>
      <c r="F383" s="225" t="s">
        <v>2144</v>
      </c>
      <c r="G383" s="223"/>
      <c r="H383" s="224" t="s">
        <v>19</v>
      </c>
      <c r="I383" s="226"/>
      <c r="J383" s="223"/>
      <c r="K383" s="223"/>
      <c r="L383" s="227"/>
      <c r="M383" s="228"/>
      <c r="N383" s="229"/>
      <c r="O383" s="229"/>
      <c r="P383" s="229"/>
      <c r="Q383" s="229"/>
      <c r="R383" s="229"/>
      <c r="S383" s="229"/>
      <c r="T383" s="230"/>
      <c r="AT383" s="231" t="s">
        <v>192</v>
      </c>
      <c r="AU383" s="231" t="s">
        <v>81</v>
      </c>
      <c r="AV383" s="15" t="s">
        <v>79</v>
      </c>
      <c r="AW383" s="15" t="s">
        <v>33</v>
      </c>
      <c r="AX383" s="15" t="s">
        <v>72</v>
      </c>
      <c r="AY383" s="231" t="s">
        <v>180</v>
      </c>
    </row>
    <row r="384" spans="2:51" s="13" customFormat="1" ht="11.25">
      <c r="B384" s="199"/>
      <c r="C384" s="200"/>
      <c r="D384" s="201" t="s">
        <v>192</v>
      </c>
      <c r="E384" s="202" t="s">
        <v>19</v>
      </c>
      <c r="F384" s="203" t="s">
        <v>2145</v>
      </c>
      <c r="G384" s="200"/>
      <c r="H384" s="204">
        <v>91.853</v>
      </c>
      <c r="I384" s="205"/>
      <c r="J384" s="200"/>
      <c r="K384" s="200"/>
      <c r="L384" s="206"/>
      <c r="M384" s="207"/>
      <c r="N384" s="208"/>
      <c r="O384" s="208"/>
      <c r="P384" s="208"/>
      <c r="Q384" s="208"/>
      <c r="R384" s="208"/>
      <c r="S384" s="208"/>
      <c r="T384" s="209"/>
      <c r="AT384" s="210" t="s">
        <v>192</v>
      </c>
      <c r="AU384" s="210" t="s">
        <v>81</v>
      </c>
      <c r="AV384" s="13" t="s">
        <v>81</v>
      </c>
      <c r="AW384" s="13" t="s">
        <v>33</v>
      </c>
      <c r="AX384" s="13" t="s">
        <v>72</v>
      </c>
      <c r="AY384" s="210" t="s">
        <v>180</v>
      </c>
    </row>
    <row r="385" spans="2:51" s="13" customFormat="1" ht="11.25">
      <c r="B385" s="199"/>
      <c r="C385" s="200"/>
      <c r="D385" s="201" t="s">
        <v>192</v>
      </c>
      <c r="E385" s="202" t="s">
        <v>19</v>
      </c>
      <c r="F385" s="203" t="s">
        <v>2146</v>
      </c>
      <c r="G385" s="200"/>
      <c r="H385" s="204">
        <v>-15.5</v>
      </c>
      <c r="I385" s="205"/>
      <c r="J385" s="200"/>
      <c r="K385" s="200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192</v>
      </c>
      <c r="AU385" s="210" t="s">
        <v>81</v>
      </c>
      <c r="AV385" s="13" t="s">
        <v>81</v>
      </c>
      <c r="AW385" s="13" t="s">
        <v>33</v>
      </c>
      <c r="AX385" s="13" t="s">
        <v>72</v>
      </c>
      <c r="AY385" s="210" t="s">
        <v>180</v>
      </c>
    </row>
    <row r="386" spans="2:51" s="13" customFormat="1" ht="11.25">
      <c r="B386" s="199"/>
      <c r="C386" s="200"/>
      <c r="D386" s="201" t="s">
        <v>192</v>
      </c>
      <c r="E386" s="202" t="s">
        <v>19</v>
      </c>
      <c r="F386" s="203" t="s">
        <v>2147</v>
      </c>
      <c r="G386" s="200"/>
      <c r="H386" s="204">
        <v>-1.58</v>
      </c>
      <c r="I386" s="205"/>
      <c r="J386" s="200"/>
      <c r="K386" s="200"/>
      <c r="L386" s="206"/>
      <c r="M386" s="207"/>
      <c r="N386" s="208"/>
      <c r="O386" s="208"/>
      <c r="P386" s="208"/>
      <c r="Q386" s="208"/>
      <c r="R386" s="208"/>
      <c r="S386" s="208"/>
      <c r="T386" s="209"/>
      <c r="AT386" s="210" t="s">
        <v>192</v>
      </c>
      <c r="AU386" s="210" t="s">
        <v>81</v>
      </c>
      <c r="AV386" s="13" t="s">
        <v>81</v>
      </c>
      <c r="AW386" s="13" t="s">
        <v>33</v>
      </c>
      <c r="AX386" s="13" t="s">
        <v>72</v>
      </c>
      <c r="AY386" s="210" t="s">
        <v>180</v>
      </c>
    </row>
    <row r="387" spans="2:51" s="13" customFormat="1" ht="11.25">
      <c r="B387" s="199"/>
      <c r="C387" s="200"/>
      <c r="D387" s="201" t="s">
        <v>192</v>
      </c>
      <c r="E387" s="202" t="s">
        <v>19</v>
      </c>
      <c r="F387" s="203" t="s">
        <v>2147</v>
      </c>
      <c r="G387" s="200"/>
      <c r="H387" s="204">
        <v>-1.58</v>
      </c>
      <c r="I387" s="205"/>
      <c r="J387" s="200"/>
      <c r="K387" s="200"/>
      <c r="L387" s="206"/>
      <c r="M387" s="207"/>
      <c r="N387" s="208"/>
      <c r="O387" s="208"/>
      <c r="P387" s="208"/>
      <c r="Q387" s="208"/>
      <c r="R387" s="208"/>
      <c r="S387" s="208"/>
      <c r="T387" s="209"/>
      <c r="AT387" s="210" t="s">
        <v>192</v>
      </c>
      <c r="AU387" s="210" t="s">
        <v>81</v>
      </c>
      <c r="AV387" s="13" t="s">
        <v>81</v>
      </c>
      <c r="AW387" s="13" t="s">
        <v>33</v>
      </c>
      <c r="AX387" s="13" t="s">
        <v>72</v>
      </c>
      <c r="AY387" s="210" t="s">
        <v>180</v>
      </c>
    </row>
    <row r="388" spans="2:51" s="13" customFormat="1" ht="11.25">
      <c r="B388" s="199"/>
      <c r="C388" s="200"/>
      <c r="D388" s="201" t="s">
        <v>192</v>
      </c>
      <c r="E388" s="202" t="s">
        <v>19</v>
      </c>
      <c r="F388" s="203" t="s">
        <v>2148</v>
      </c>
      <c r="G388" s="200"/>
      <c r="H388" s="204">
        <v>59.923</v>
      </c>
      <c r="I388" s="205"/>
      <c r="J388" s="200"/>
      <c r="K388" s="200"/>
      <c r="L388" s="206"/>
      <c r="M388" s="207"/>
      <c r="N388" s="208"/>
      <c r="O388" s="208"/>
      <c r="P388" s="208"/>
      <c r="Q388" s="208"/>
      <c r="R388" s="208"/>
      <c r="S388" s="208"/>
      <c r="T388" s="209"/>
      <c r="AT388" s="210" t="s">
        <v>192</v>
      </c>
      <c r="AU388" s="210" t="s">
        <v>81</v>
      </c>
      <c r="AV388" s="13" t="s">
        <v>81</v>
      </c>
      <c r="AW388" s="13" t="s">
        <v>33</v>
      </c>
      <c r="AX388" s="13" t="s">
        <v>72</v>
      </c>
      <c r="AY388" s="210" t="s">
        <v>180</v>
      </c>
    </row>
    <row r="389" spans="2:51" s="15" customFormat="1" ht="11.25">
      <c r="B389" s="222"/>
      <c r="C389" s="223"/>
      <c r="D389" s="201" t="s">
        <v>192</v>
      </c>
      <c r="E389" s="224" t="s">
        <v>19</v>
      </c>
      <c r="F389" s="225" t="s">
        <v>1741</v>
      </c>
      <c r="G389" s="223"/>
      <c r="H389" s="224" t="s">
        <v>19</v>
      </c>
      <c r="I389" s="226"/>
      <c r="J389" s="223"/>
      <c r="K389" s="223"/>
      <c r="L389" s="227"/>
      <c r="M389" s="228"/>
      <c r="N389" s="229"/>
      <c r="O389" s="229"/>
      <c r="P389" s="229"/>
      <c r="Q389" s="229"/>
      <c r="R389" s="229"/>
      <c r="S389" s="229"/>
      <c r="T389" s="230"/>
      <c r="AT389" s="231" t="s">
        <v>192</v>
      </c>
      <c r="AU389" s="231" t="s">
        <v>81</v>
      </c>
      <c r="AV389" s="15" t="s">
        <v>79</v>
      </c>
      <c r="AW389" s="15" t="s">
        <v>33</v>
      </c>
      <c r="AX389" s="15" t="s">
        <v>72</v>
      </c>
      <c r="AY389" s="231" t="s">
        <v>180</v>
      </c>
    </row>
    <row r="390" spans="2:51" s="15" customFormat="1" ht="11.25">
      <c r="B390" s="222"/>
      <c r="C390" s="223"/>
      <c r="D390" s="201" t="s">
        <v>192</v>
      </c>
      <c r="E390" s="224" t="s">
        <v>19</v>
      </c>
      <c r="F390" s="225" t="s">
        <v>2149</v>
      </c>
      <c r="G390" s="223"/>
      <c r="H390" s="224" t="s">
        <v>19</v>
      </c>
      <c r="I390" s="226"/>
      <c r="J390" s="223"/>
      <c r="K390" s="223"/>
      <c r="L390" s="227"/>
      <c r="M390" s="228"/>
      <c r="N390" s="229"/>
      <c r="O390" s="229"/>
      <c r="P390" s="229"/>
      <c r="Q390" s="229"/>
      <c r="R390" s="229"/>
      <c r="S390" s="229"/>
      <c r="T390" s="230"/>
      <c r="AT390" s="231" t="s">
        <v>192</v>
      </c>
      <c r="AU390" s="231" t="s">
        <v>81</v>
      </c>
      <c r="AV390" s="15" t="s">
        <v>79</v>
      </c>
      <c r="AW390" s="15" t="s">
        <v>33</v>
      </c>
      <c r="AX390" s="15" t="s">
        <v>72</v>
      </c>
      <c r="AY390" s="231" t="s">
        <v>180</v>
      </c>
    </row>
    <row r="391" spans="2:51" s="13" customFormat="1" ht="11.25">
      <c r="B391" s="199"/>
      <c r="C391" s="200"/>
      <c r="D391" s="201" t="s">
        <v>192</v>
      </c>
      <c r="E391" s="202" t="s">
        <v>19</v>
      </c>
      <c r="F391" s="203" t="s">
        <v>2150</v>
      </c>
      <c r="G391" s="200"/>
      <c r="H391" s="204">
        <v>94.953</v>
      </c>
      <c r="I391" s="205"/>
      <c r="J391" s="200"/>
      <c r="K391" s="200"/>
      <c r="L391" s="206"/>
      <c r="M391" s="207"/>
      <c r="N391" s="208"/>
      <c r="O391" s="208"/>
      <c r="P391" s="208"/>
      <c r="Q391" s="208"/>
      <c r="R391" s="208"/>
      <c r="S391" s="208"/>
      <c r="T391" s="209"/>
      <c r="AT391" s="210" t="s">
        <v>192</v>
      </c>
      <c r="AU391" s="210" t="s">
        <v>81</v>
      </c>
      <c r="AV391" s="13" t="s">
        <v>81</v>
      </c>
      <c r="AW391" s="13" t="s">
        <v>33</v>
      </c>
      <c r="AX391" s="13" t="s">
        <v>72</v>
      </c>
      <c r="AY391" s="210" t="s">
        <v>180</v>
      </c>
    </row>
    <row r="392" spans="2:51" s="13" customFormat="1" ht="11.25">
      <c r="B392" s="199"/>
      <c r="C392" s="200"/>
      <c r="D392" s="201" t="s">
        <v>192</v>
      </c>
      <c r="E392" s="202" t="s">
        <v>19</v>
      </c>
      <c r="F392" s="203" t="s">
        <v>2151</v>
      </c>
      <c r="G392" s="200"/>
      <c r="H392" s="204">
        <v>-16.12</v>
      </c>
      <c r="I392" s="205"/>
      <c r="J392" s="200"/>
      <c r="K392" s="200"/>
      <c r="L392" s="206"/>
      <c r="M392" s="207"/>
      <c r="N392" s="208"/>
      <c r="O392" s="208"/>
      <c r="P392" s="208"/>
      <c r="Q392" s="208"/>
      <c r="R392" s="208"/>
      <c r="S392" s="208"/>
      <c r="T392" s="209"/>
      <c r="AT392" s="210" t="s">
        <v>192</v>
      </c>
      <c r="AU392" s="210" t="s">
        <v>81</v>
      </c>
      <c r="AV392" s="13" t="s">
        <v>81</v>
      </c>
      <c r="AW392" s="13" t="s">
        <v>33</v>
      </c>
      <c r="AX392" s="13" t="s">
        <v>72</v>
      </c>
      <c r="AY392" s="210" t="s">
        <v>180</v>
      </c>
    </row>
    <row r="393" spans="2:51" s="13" customFormat="1" ht="11.25">
      <c r="B393" s="199"/>
      <c r="C393" s="200"/>
      <c r="D393" s="201" t="s">
        <v>192</v>
      </c>
      <c r="E393" s="202" t="s">
        <v>19</v>
      </c>
      <c r="F393" s="203" t="s">
        <v>2147</v>
      </c>
      <c r="G393" s="200"/>
      <c r="H393" s="204">
        <v>-1.58</v>
      </c>
      <c r="I393" s="205"/>
      <c r="J393" s="200"/>
      <c r="K393" s="200"/>
      <c r="L393" s="206"/>
      <c r="M393" s="207"/>
      <c r="N393" s="208"/>
      <c r="O393" s="208"/>
      <c r="P393" s="208"/>
      <c r="Q393" s="208"/>
      <c r="R393" s="208"/>
      <c r="S393" s="208"/>
      <c r="T393" s="209"/>
      <c r="AT393" s="210" t="s">
        <v>192</v>
      </c>
      <c r="AU393" s="210" t="s">
        <v>81</v>
      </c>
      <c r="AV393" s="13" t="s">
        <v>81</v>
      </c>
      <c r="AW393" s="13" t="s">
        <v>33</v>
      </c>
      <c r="AX393" s="13" t="s">
        <v>72</v>
      </c>
      <c r="AY393" s="210" t="s">
        <v>180</v>
      </c>
    </row>
    <row r="394" spans="2:51" s="13" customFormat="1" ht="11.25">
      <c r="B394" s="199"/>
      <c r="C394" s="200"/>
      <c r="D394" s="201" t="s">
        <v>192</v>
      </c>
      <c r="E394" s="202" t="s">
        <v>19</v>
      </c>
      <c r="F394" s="203" t="s">
        <v>1948</v>
      </c>
      <c r="G394" s="200"/>
      <c r="H394" s="204">
        <v>-1.4</v>
      </c>
      <c r="I394" s="205"/>
      <c r="J394" s="200"/>
      <c r="K394" s="200"/>
      <c r="L394" s="206"/>
      <c r="M394" s="207"/>
      <c r="N394" s="208"/>
      <c r="O394" s="208"/>
      <c r="P394" s="208"/>
      <c r="Q394" s="208"/>
      <c r="R394" s="208"/>
      <c r="S394" s="208"/>
      <c r="T394" s="209"/>
      <c r="AT394" s="210" t="s">
        <v>192</v>
      </c>
      <c r="AU394" s="210" t="s">
        <v>81</v>
      </c>
      <c r="AV394" s="13" t="s">
        <v>81</v>
      </c>
      <c r="AW394" s="13" t="s">
        <v>33</v>
      </c>
      <c r="AX394" s="13" t="s">
        <v>72</v>
      </c>
      <c r="AY394" s="210" t="s">
        <v>180</v>
      </c>
    </row>
    <row r="395" spans="2:51" s="13" customFormat="1" ht="11.25">
      <c r="B395" s="199"/>
      <c r="C395" s="200"/>
      <c r="D395" s="201" t="s">
        <v>192</v>
      </c>
      <c r="E395" s="202" t="s">
        <v>19</v>
      </c>
      <c r="F395" s="203" t="s">
        <v>2148</v>
      </c>
      <c r="G395" s="200"/>
      <c r="H395" s="204">
        <v>59.923</v>
      </c>
      <c r="I395" s="205"/>
      <c r="J395" s="200"/>
      <c r="K395" s="200"/>
      <c r="L395" s="206"/>
      <c r="M395" s="207"/>
      <c r="N395" s="208"/>
      <c r="O395" s="208"/>
      <c r="P395" s="208"/>
      <c r="Q395" s="208"/>
      <c r="R395" s="208"/>
      <c r="S395" s="208"/>
      <c r="T395" s="209"/>
      <c r="AT395" s="210" t="s">
        <v>192</v>
      </c>
      <c r="AU395" s="210" t="s">
        <v>81</v>
      </c>
      <c r="AV395" s="13" t="s">
        <v>81</v>
      </c>
      <c r="AW395" s="13" t="s">
        <v>33</v>
      </c>
      <c r="AX395" s="13" t="s">
        <v>72</v>
      </c>
      <c r="AY395" s="210" t="s">
        <v>180</v>
      </c>
    </row>
    <row r="396" spans="2:51" s="14" customFormat="1" ht="11.25">
      <c r="B396" s="211"/>
      <c r="C396" s="212"/>
      <c r="D396" s="201" t="s">
        <v>192</v>
      </c>
      <c r="E396" s="213" t="s">
        <v>19</v>
      </c>
      <c r="F396" s="214" t="s">
        <v>211</v>
      </c>
      <c r="G396" s="212"/>
      <c r="H396" s="215">
        <v>723.13</v>
      </c>
      <c r="I396" s="216"/>
      <c r="J396" s="212"/>
      <c r="K396" s="212"/>
      <c r="L396" s="217"/>
      <c r="M396" s="218"/>
      <c r="N396" s="219"/>
      <c r="O396" s="219"/>
      <c r="P396" s="219"/>
      <c r="Q396" s="219"/>
      <c r="R396" s="219"/>
      <c r="S396" s="219"/>
      <c r="T396" s="220"/>
      <c r="AT396" s="221" t="s">
        <v>192</v>
      </c>
      <c r="AU396" s="221" t="s">
        <v>81</v>
      </c>
      <c r="AV396" s="14" t="s">
        <v>188</v>
      </c>
      <c r="AW396" s="14" t="s">
        <v>33</v>
      </c>
      <c r="AX396" s="14" t="s">
        <v>79</v>
      </c>
      <c r="AY396" s="221" t="s">
        <v>180</v>
      </c>
    </row>
    <row r="397" spans="1:65" s="2" customFormat="1" ht="24.2" customHeight="1">
      <c r="A397" s="37"/>
      <c r="B397" s="38"/>
      <c r="C397" s="181" t="s">
        <v>371</v>
      </c>
      <c r="D397" s="181" t="s">
        <v>183</v>
      </c>
      <c r="E397" s="182" t="s">
        <v>2034</v>
      </c>
      <c r="F397" s="183" t="s">
        <v>2035</v>
      </c>
      <c r="G397" s="184" t="s">
        <v>186</v>
      </c>
      <c r="H397" s="185">
        <v>288.58</v>
      </c>
      <c r="I397" s="186"/>
      <c r="J397" s="187">
        <f>ROUND(I397*H397,2)</f>
        <v>0</v>
      </c>
      <c r="K397" s="183" t="s">
        <v>187</v>
      </c>
      <c r="L397" s="42"/>
      <c r="M397" s="188" t="s">
        <v>19</v>
      </c>
      <c r="N397" s="189" t="s">
        <v>43</v>
      </c>
      <c r="O397" s="67"/>
      <c r="P397" s="190">
        <f>O397*H397</f>
        <v>0</v>
      </c>
      <c r="Q397" s="190">
        <v>0.00026</v>
      </c>
      <c r="R397" s="190">
        <f>Q397*H397</f>
        <v>0.0750308</v>
      </c>
      <c r="S397" s="190">
        <v>0</v>
      </c>
      <c r="T397" s="191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192" t="s">
        <v>290</v>
      </c>
      <c r="AT397" s="192" t="s">
        <v>183</v>
      </c>
      <c r="AU397" s="192" t="s">
        <v>81</v>
      </c>
      <c r="AY397" s="20" t="s">
        <v>180</v>
      </c>
      <c r="BE397" s="193">
        <f>IF(N397="základní",J397,0)</f>
        <v>0</v>
      </c>
      <c r="BF397" s="193">
        <f>IF(N397="snížená",J397,0)</f>
        <v>0</v>
      </c>
      <c r="BG397" s="193">
        <f>IF(N397="zákl. přenesená",J397,0)</f>
        <v>0</v>
      </c>
      <c r="BH397" s="193">
        <f>IF(N397="sníž. přenesená",J397,0)</f>
        <v>0</v>
      </c>
      <c r="BI397" s="193">
        <f>IF(N397="nulová",J397,0)</f>
        <v>0</v>
      </c>
      <c r="BJ397" s="20" t="s">
        <v>79</v>
      </c>
      <c r="BK397" s="193">
        <f>ROUND(I397*H397,2)</f>
        <v>0</v>
      </c>
      <c r="BL397" s="20" t="s">
        <v>290</v>
      </c>
      <c r="BM397" s="192" t="s">
        <v>2036</v>
      </c>
    </row>
    <row r="398" spans="1:47" s="2" customFormat="1" ht="11.25">
      <c r="A398" s="37"/>
      <c r="B398" s="38"/>
      <c r="C398" s="39"/>
      <c r="D398" s="194" t="s">
        <v>190</v>
      </c>
      <c r="E398" s="39"/>
      <c r="F398" s="195" t="s">
        <v>2037</v>
      </c>
      <c r="G398" s="39"/>
      <c r="H398" s="39"/>
      <c r="I398" s="196"/>
      <c r="J398" s="39"/>
      <c r="K398" s="39"/>
      <c r="L398" s="42"/>
      <c r="M398" s="197"/>
      <c r="N398" s="198"/>
      <c r="O398" s="67"/>
      <c r="P398" s="67"/>
      <c r="Q398" s="67"/>
      <c r="R398" s="67"/>
      <c r="S398" s="67"/>
      <c r="T398" s="68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T398" s="20" t="s">
        <v>190</v>
      </c>
      <c r="AU398" s="20" t="s">
        <v>81</v>
      </c>
    </row>
    <row r="399" spans="2:51" s="15" customFormat="1" ht="11.25">
      <c r="B399" s="222"/>
      <c r="C399" s="223"/>
      <c r="D399" s="201" t="s">
        <v>192</v>
      </c>
      <c r="E399" s="224" t="s">
        <v>19</v>
      </c>
      <c r="F399" s="225" t="s">
        <v>1720</v>
      </c>
      <c r="G399" s="223"/>
      <c r="H399" s="224" t="s">
        <v>19</v>
      </c>
      <c r="I399" s="226"/>
      <c r="J399" s="223"/>
      <c r="K399" s="223"/>
      <c r="L399" s="227"/>
      <c r="M399" s="228"/>
      <c r="N399" s="229"/>
      <c r="O399" s="229"/>
      <c r="P399" s="229"/>
      <c r="Q399" s="229"/>
      <c r="R399" s="229"/>
      <c r="S399" s="229"/>
      <c r="T399" s="230"/>
      <c r="AT399" s="231" t="s">
        <v>192</v>
      </c>
      <c r="AU399" s="231" t="s">
        <v>81</v>
      </c>
      <c r="AV399" s="15" t="s">
        <v>79</v>
      </c>
      <c r="AW399" s="15" t="s">
        <v>33</v>
      </c>
      <c r="AX399" s="15" t="s">
        <v>72</v>
      </c>
      <c r="AY399" s="231" t="s">
        <v>180</v>
      </c>
    </row>
    <row r="400" spans="2:51" s="15" customFormat="1" ht="11.25">
      <c r="B400" s="222"/>
      <c r="C400" s="223"/>
      <c r="D400" s="201" t="s">
        <v>192</v>
      </c>
      <c r="E400" s="224" t="s">
        <v>19</v>
      </c>
      <c r="F400" s="225" t="s">
        <v>2154</v>
      </c>
      <c r="G400" s="223"/>
      <c r="H400" s="224" t="s">
        <v>19</v>
      </c>
      <c r="I400" s="226"/>
      <c r="J400" s="223"/>
      <c r="K400" s="223"/>
      <c r="L400" s="227"/>
      <c r="M400" s="228"/>
      <c r="N400" s="229"/>
      <c r="O400" s="229"/>
      <c r="P400" s="229"/>
      <c r="Q400" s="229"/>
      <c r="R400" s="229"/>
      <c r="S400" s="229"/>
      <c r="T400" s="230"/>
      <c r="AT400" s="231" t="s">
        <v>192</v>
      </c>
      <c r="AU400" s="231" t="s">
        <v>81</v>
      </c>
      <c r="AV400" s="15" t="s">
        <v>79</v>
      </c>
      <c r="AW400" s="15" t="s">
        <v>33</v>
      </c>
      <c r="AX400" s="15" t="s">
        <v>72</v>
      </c>
      <c r="AY400" s="231" t="s">
        <v>180</v>
      </c>
    </row>
    <row r="401" spans="2:51" s="13" customFormat="1" ht="11.25">
      <c r="B401" s="199"/>
      <c r="C401" s="200"/>
      <c r="D401" s="201" t="s">
        <v>192</v>
      </c>
      <c r="E401" s="202" t="s">
        <v>19</v>
      </c>
      <c r="F401" s="203" t="s">
        <v>2155</v>
      </c>
      <c r="G401" s="200"/>
      <c r="H401" s="204">
        <v>28.62</v>
      </c>
      <c r="I401" s="205"/>
      <c r="J401" s="200"/>
      <c r="K401" s="200"/>
      <c r="L401" s="206"/>
      <c r="M401" s="207"/>
      <c r="N401" s="208"/>
      <c r="O401" s="208"/>
      <c r="P401" s="208"/>
      <c r="Q401" s="208"/>
      <c r="R401" s="208"/>
      <c r="S401" s="208"/>
      <c r="T401" s="209"/>
      <c r="AT401" s="210" t="s">
        <v>192</v>
      </c>
      <c r="AU401" s="210" t="s">
        <v>81</v>
      </c>
      <c r="AV401" s="13" t="s">
        <v>81</v>
      </c>
      <c r="AW401" s="13" t="s">
        <v>33</v>
      </c>
      <c r="AX401" s="13" t="s">
        <v>72</v>
      </c>
      <c r="AY401" s="210" t="s">
        <v>180</v>
      </c>
    </row>
    <row r="402" spans="2:51" s="13" customFormat="1" ht="11.25">
      <c r="B402" s="199"/>
      <c r="C402" s="200"/>
      <c r="D402" s="201" t="s">
        <v>192</v>
      </c>
      <c r="E402" s="202" t="s">
        <v>19</v>
      </c>
      <c r="F402" s="203" t="s">
        <v>2156</v>
      </c>
      <c r="G402" s="200"/>
      <c r="H402" s="204">
        <v>4.86</v>
      </c>
      <c r="I402" s="205"/>
      <c r="J402" s="200"/>
      <c r="K402" s="200"/>
      <c r="L402" s="206"/>
      <c r="M402" s="207"/>
      <c r="N402" s="208"/>
      <c r="O402" s="208"/>
      <c r="P402" s="208"/>
      <c r="Q402" s="208"/>
      <c r="R402" s="208"/>
      <c r="S402" s="208"/>
      <c r="T402" s="209"/>
      <c r="AT402" s="210" t="s">
        <v>192</v>
      </c>
      <c r="AU402" s="210" t="s">
        <v>81</v>
      </c>
      <c r="AV402" s="13" t="s">
        <v>81</v>
      </c>
      <c r="AW402" s="13" t="s">
        <v>33</v>
      </c>
      <c r="AX402" s="13" t="s">
        <v>72</v>
      </c>
      <c r="AY402" s="210" t="s">
        <v>180</v>
      </c>
    </row>
    <row r="403" spans="2:51" s="13" customFormat="1" ht="11.25">
      <c r="B403" s="199"/>
      <c r="C403" s="200"/>
      <c r="D403" s="201" t="s">
        <v>192</v>
      </c>
      <c r="E403" s="202" t="s">
        <v>19</v>
      </c>
      <c r="F403" s="203" t="s">
        <v>2157</v>
      </c>
      <c r="G403" s="200"/>
      <c r="H403" s="204">
        <v>5.85</v>
      </c>
      <c r="I403" s="205"/>
      <c r="J403" s="200"/>
      <c r="K403" s="200"/>
      <c r="L403" s="206"/>
      <c r="M403" s="207"/>
      <c r="N403" s="208"/>
      <c r="O403" s="208"/>
      <c r="P403" s="208"/>
      <c r="Q403" s="208"/>
      <c r="R403" s="208"/>
      <c r="S403" s="208"/>
      <c r="T403" s="209"/>
      <c r="AT403" s="210" t="s">
        <v>192</v>
      </c>
      <c r="AU403" s="210" t="s">
        <v>81</v>
      </c>
      <c r="AV403" s="13" t="s">
        <v>81</v>
      </c>
      <c r="AW403" s="13" t="s">
        <v>33</v>
      </c>
      <c r="AX403" s="13" t="s">
        <v>72</v>
      </c>
      <c r="AY403" s="210" t="s">
        <v>180</v>
      </c>
    </row>
    <row r="404" spans="2:51" s="13" customFormat="1" ht="11.25">
      <c r="B404" s="199"/>
      <c r="C404" s="200"/>
      <c r="D404" s="201" t="s">
        <v>192</v>
      </c>
      <c r="E404" s="202" t="s">
        <v>19</v>
      </c>
      <c r="F404" s="203" t="s">
        <v>2158</v>
      </c>
      <c r="G404" s="200"/>
      <c r="H404" s="204">
        <v>12.33</v>
      </c>
      <c r="I404" s="205"/>
      <c r="J404" s="200"/>
      <c r="K404" s="200"/>
      <c r="L404" s="206"/>
      <c r="M404" s="207"/>
      <c r="N404" s="208"/>
      <c r="O404" s="208"/>
      <c r="P404" s="208"/>
      <c r="Q404" s="208"/>
      <c r="R404" s="208"/>
      <c r="S404" s="208"/>
      <c r="T404" s="209"/>
      <c r="AT404" s="210" t="s">
        <v>192</v>
      </c>
      <c r="AU404" s="210" t="s">
        <v>81</v>
      </c>
      <c r="AV404" s="13" t="s">
        <v>81</v>
      </c>
      <c r="AW404" s="13" t="s">
        <v>33</v>
      </c>
      <c r="AX404" s="13" t="s">
        <v>72</v>
      </c>
      <c r="AY404" s="210" t="s">
        <v>180</v>
      </c>
    </row>
    <row r="405" spans="2:51" s="13" customFormat="1" ht="11.25">
      <c r="B405" s="199"/>
      <c r="C405" s="200"/>
      <c r="D405" s="201" t="s">
        <v>192</v>
      </c>
      <c r="E405" s="202" t="s">
        <v>19</v>
      </c>
      <c r="F405" s="203" t="s">
        <v>2159</v>
      </c>
      <c r="G405" s="200"/>
      <c r="H405" s="204">
        <v>83.82</v>
      </c>
      <c r="I405" s="205"/>
      <c r="J405" s="200"/>
      <c r="K405" s="200"/>
      <c r="L405" s="206"/>
      <c r="M405" s="207"/>
      <c r="N405" s="208"/>
      <c r="O405" s="208"/>
      <c r="P405" s="208"/>
      <c r="Q405" s="208"/>
      <c r="R405" s="208"/>
      <c r="S405" s="208"/>
      <c r="T405" s="209"/>
      <c r="AT405" s="210" t="s">
        <v>192</v>
      </c>
      <c r="AU405" s="210" t="s">
        <v>81</v>
      </c>
      <c r="AV405" s="13" t="s">
        <v>81</v>
      </c>
      <c r="AW405" s="13" t="s">
        <v>33</v>
      </c>
      <c r="AX405" s="13" t="s">
        <v>72</v>
      </c>
      <c r="AY405" s="210" t="s">
        <v>180</v>
      </c>
    </row>
    <row r="406" spans="2:51" s="13" customFormat="1" ht="11.25">
      <c r="B406" s="199"/>
      <c r="C406" s="200"/>
      <c r="D406" s="201" t="s">
        <v>192</v>
      </c>
      <c r="E406" s="202" t="s">
        <v>19</v>
      </c>
      <c r="F406" s="203" t="s">
        <v>2137</v>
      </c>
      <c r="G406" s="200"/>
      <c r="H406" s="204">
        <v>-13.5</v>
      </c>
      <c r="I406" s="205"/>
      <c r="J406" s="200"/>
      <c r="K406" s="200"/>
      <c r="L406" s="206"/>
      <c r="M406" s="207"/>
      <c r="N406" s="208"/>
      <c r="O406" s="208"/>
      <c r="P406" s="208"/>
      <c r="Q406" s="208"/>
      <c r="R406" s="208"/>
      <c r="S406" s="208"/>
      <c r="T406" s="209"/>
      <c r="AT406" s="210" t="s">
        <v>192</v>
      </c>
      <c r="AU406" s="210" t="s">
        <v>81</v>
      </c>
      <c r="AV406" s="13" t="s">
        <v>81</v>
      </c>
      <c r="AW406" s="13" t="s">
        <v>33</v>
      </c>
      <c r="AX406" s="13" t="s">
        <v>72</v>
      </c>
      <c r="AY406" s="210" t="s">
        <v>180</v>
      </c>
    </row>
    <row r="407" spans="2:51" s="13" customFormat="1" ht="11.25">
      <c r="B407" s="199"/>
      <c r="C407" s="200"/>
      <c r="D407" s="201" t="s">
        <v>192</v>
      </c>
      <c r="E407" s="202" t="s">
        <v>19</v>
      </c>
      <c r="F407" s="203" t="s">
        <v>2160</v>
      </c>
      <c r="G407" s="200"/>
      <c r="H407" s="204">
        <v>-10.9</v>
      </c>
      <c r="I407" s="205"/>
      <c r="J407" s="200"/>
      <c r="K407" s="200"/>
      <c r="L407" s="206"/>
      <c r="M407" s="207"/>
      <c r="N407" s="208"/>
      <c r="O407" s="208"/>
      <c r="P407" s="208"/>
      <c r="Q407" s="208"/>
      <c r="R407" s="208"/>
      <c r="S407" s="208"/>
      <c r="T407" s="209"/>
      <c r="AT407" s="210" t="s">
        <v>192</v>
      </c>
      <c r="AU407" s="210" t="s">
        <v>81</v>
      </c>
      <c r="AV407" s="13" t="s">
        <v>81</v>
      </c>
      <c r="AW407" s="13" t="s">
        <v>33</v>
      </c>
      <c r="AX407" s="13" t="s">
        <v>72</v>
      </c>
      <c r="AY407" s="210" t="s">
        <v>180</v>
      </c>
    </row>
    <row r="408" spans="2:51" s="13" customFormat="1" ht="11.25">
      <c r="B408" s="199"/>
      <c r="C408" s="200"/>
      <c r="D408" s="201" t="s">
        <v>192</v>
      </c>
      <c r="E408" s="202" t="s">
        <v>19</v>
      </c>
      <c r="F408" s="203" t="s">
        <v>2161</v>
      </c>
      <c r="G408" s="200"/>
      <c r="H408" s="204">
        <v>5.94</v>
      </c>
      <c r="I408" s="205"/>
      <c r="J408" s="200"/>
      <c r="K408" s="200"/>
      <c r="L408" s="206"/>
      <c r="M408" s="207"/>
      <c r="N408" s="208"/>
      <c r="O408" s="208"/>
      <c r="P408" s="208"/>
      <c r="Q408" s="208"/>
      <c r="R408" s="208"/>
      <c r="S408" s="208"/>
      <c r="T408" s="209"/>
      <c r="AT408" s="210" t="s">
        <v>192</v>
      </c>
      <c r="AU408" s="210" t="s">
        <v>81</v>
      </c>
      <c r="AV408" s="13" t="s">
        <v>81</v>
      </c>
      <c r="AW408" s="13" t="s">
        <v>33</v>
      </c>
      <c r="AX408" s="13" t="s">
        <v>72</v>
      </c>
      <c r="AY408" s="210" t="s">
        <v>180</v>
      </c>
    </row>
    <row r="409" spans="2:51" s="15" customFormat="1" ht="11.25">
      <c r="B409" s="222"/>
      <c r="C409" s="223"/>
      <c r="D409" s="201" t="s">
        <v>192</v>
      </c>
      <c r="E409" s="224" t="s">
        <v>19</v>
      </c>
      <c r="F409" s="225" t="s">
        <v>1726</v>
      </c>
      <c r="G409" s="223"/>
      <c r="H409" s="224" t="s">
        <v>19</v>
      </c>
      <c r="I409" s="226"/>
      <c r="J409" s="223"/>
      <c r="K409" s="223"/>
      <c r="L409" s="227"/>
      <c r="M409" s="228"/>
      <c r="N409" s="229"/>
      <c r="O409" s="229"/>
      <c r="P409" s="229"/>
      <c r="Q409" s="229"/>
      <c r="R409" s="229"/>
      <c r="S409" s="229"/>
      <c r="T409" s="230"/>
      <c r="AT409" s="231" t="s">
        <v>192</v>
      </c>
      <c r="AU409" s="231" t="s">
        <v>81</v>
      </c>
      <c r="AV409" s="15" t="s">
        <v>79</v>
      </c>
      <c r="AW409" s="15" t="s">
        <v>33</v>
      </c>
      <c r="AX409" s="15" t="s">
        <v>72</v>
      </c>
      <c r="AY409" s="231" t="s">
        <v>180</v>
      </c>
    </row>
    <row r="410" spans="2:51" s="15" customFormat="1" ht="11.25">
      <c r="B410" s="222"/>
      <c r="C410" s="223"/>
      <c r="D410" s="201" t="s">
        <v>192</v>
      </c>
      <c r="E410" s="224" t="s">
        <v>19</v>
      </c>
      <c r="F410" s="225" t="s">
        <v>2162</v>
      </c>
      <c r="G410" s="223"/>
      <c r="H410" s="224" t="s">
        <v>19</v>
      </c>
      <c r="I410" s="226"/>
      <c r="J410" s="223"/>
      <c r="K410" s="223"/>
      <c r="L410" s="227"/>
      <c r="M410" s="228"/>
      <c r="N410" s="229"/>
      <c r="O410" s="229"/>
      <c r="P410" s="229"/>
      <c r="Q410" s="229"/>
      <c r="R410" s="229"/>
      <c r="S410" s="229"/>
      <c r="T410" s="230"/>
      <c r="AT410" s="231" t="s">
        <v>192</v>
      </c>
      <c r="AU410" s="231" t="s">
        <v>81</v>
      </c>
      <c r="AV410" s="15" t="s">
        <v>79</v>
      </c>
      <c r="AW410" s="15" t="s">
        <v>33</v>
      </c>
      <c r="AX410" s="15" t="s">
        <v>72</v>
      </c>
      <c r="AY410" s="231" t="s">
        <v>180</v>
      </c>
    </row>
    <row r="411" spans="2:51" s="13" customFormat="1" ht="11.25">
      <c r="B411" s="199"/>
      <c r="C411" s="200"/>
      <c r="D411" s="201" t="s">
        <v>192</v>
      </c>
      <c r="E411" s="202" t="s">
        <v>19</v>
      </c>
      <c r="F411" s="203" t="s">
        <v>2155</v>
      </c>
      <c r="G411" s="200"/>
      <c r="H411" s="204">
        <v>28.62</v>
      </c>
      <c r="I411" s="205"/>
      <c r="J411" s="200"/>
      <c r="K411" s="200"/>
      <c r="L411" s="206"/>
      <c r="M411" s="207"/>
      <c r="N411" s="208"/>
      <c r="O411" s="208"/>
      <c r="P411" s="208"/>
      <c r="Q411" s="208"/>
      <c r="R411" s="208"/>
      <c r="S411" s="208"/>
      <c r="T411" s="209"/>
      <c r="AT411" s="210" t="s">
        <v>192</v>
      </c>
      <c r="AU411" s="210" t="s">
        <v>81</v>
      </c>
      <c r="AV411" s="13" t="s">
        <v>81</v>
      </c>
      <c r="AW411" s="13" t="s">
        <v>33</v>
      </c>
      <c r="AX411" s="13" t="s">
        <v>72</v>
      </c>
      <c r="AY411" s="210" t="s">
        <v>180</v>
      </c>
    </row>
    <row r="412" spans="2:51" s="13" customFormat="1" ht="11.25">
      <c r="B412" s="199"/>
      <c r="C412" s="200"/>
      <c r="D412" s="201" t="s">
        <v>192</v>
      </c>
      <c r="E412" s="202" t="s">
        <v>19</v>
      </c>
      <c r="F412" s="203" t="s">
        <v>2156</v>
      </c>
      <c r="G412" s="200"/>
      <c r="H412" s="204">
        <v>4.86</v>
      </c>
      <c r="I412" s="205"/>
      <c r="J412" s="200"/>
      <c r="K412" s="200"/>
      <c r="L412" s="206"/>
      <c r="M412" s="207"/>
      <c r="N412" s="208"/>
      <c r="O412" s="208"/>
      <c r="P412" s="208"/>
      <c r="Q412" s="208"/>
      <c r="R412" s="208"/>
      <c r="S412" s="208"/>
      <c r="T412" s="209"/>
      <c r="AT412" s="210" t="s">
        <v>192</v>
      </c>
      <c r="AU412" s="210" t="s">
        <v>81</v>
      </c>
      <c r="AV412" s="13" t="s">
        <v>81</v>
      </c>
      <c r="AW412" s="13" t="s">
        <v>33</v>
      </c>
      <c r="AX412" s="13" t="s">
        <v>72</v>
      </c>
      <c r="AY412" s="210" t="s">
        <v>180</v>
      </c>
    </row>
    <row r="413" spans="2:51" s="13" customFormat="1" ht="11.25">
      <c r="B413" s="199"/>
      <c r="C413" s="200"/>
      <c r="D413" s="201" t="s">
        <v>192</v>
      </c>
      <c r="E413" s="202" t="s">
        <v>19</v>
      </c>
      <c r="F413" s="203" t="s">
        <v>2157</v>
      </c>
      <c r="G413" s="200"/>
      <c r="H413" s="204">
        <v>5.85</v>
      </c>
      <c r="I413" s="205"/>
      <c r="J413" s="200"/>
      <c r="K413" s="200"/>
      <c r="L413" s="206"/>
      <c r="M413" s="207"/>
      <c r="N413" s="208"/>
      <c r="O413" s="208"/>
      <c r="P413" s="208"/>
      <c r="Q413" s="208"/>
      <c r="R413" s="208"/>
      <c r="S413" s="208"/>
      <c r="T413" s="209"/>
      <c r="AT413" s="210" t="s">
        <v>192</v>
      </c>
      <c r="AU413" s="210" t="s">
        <v>81</v>
      </c>
      <c r="AV413" s="13" t="s">
        <v>81</v>
      </c>
      <c r="AW413" s="13" t="s">
        <v>33</v>
      </c>
      <c r="AX413" s="13" t="s">
        <v>72</v>
      </c>
      <c r="AY413" s="210" t="s">
        <v>180</v>
      </c>
    </row>
    <row r="414" spans="2:51" s="13" customFormat="1" ht="11.25">
      <c r="B414" s="199"/>
      <c r="C414" s="200"/>
      <c r="D414" s="201" t="s">
        <v>192</v>
      </c>
      <c r="E414" s="202" t="s">
        <v>19</v>
      </c>
      <c r="F414" s="203" t="s">
        <v>2158</v>
      </c>
      <c r="G414" s="200"/>
      <c r="H414" s="204">
        <v>12.33</v>
      </c>
      <c r="I414" s="205"/>
      <c r="J414" s="200"/>
      <c r="K414" s="200"/>
      <c r="L414" s="206"/>
      <c r="M414" s="207"/>
      <c r="N414" s="208"/>
      <c r="O414" s="208"/>
      <c r="P414" s="208"/>
      <c r="Q414" s="208"/>
      <c r="R414" s="208"/>
      <c r="S414" s="208"/>
      <c r="T414" s="209"/>
      <c r="AT414" s="210" t="s">
        <v>192</v>
      </c>
      <c r="AU414" s="210" t="s">
        <v>81</v>
      </c>
      <c r="AV414" s="13" t="s">
        <v>81</v>
      </c>
      <c r="AW414" s="13" t="s">
        <v>33</v>
      </c>
      <c r="AX414" s="13" t="s">
        <v>72</v>
      </c>
      <c r="AY414" s="210" t="s">
        <v>180</v>
      </c>
    </row>
    <row r="415" spans="2:51" s="13" customFormat="1" ht="11.25">
      <c r="B415" s="199"/>
      <c r="C415" s="200"/>
      <c r="D415" s="201" t="s">
        <v>192</v>
      </c>
      <c r="E415" s="202" t="s">
        <v>19</v>
      </c>
      <c r="F415" s="203" t="s">
        <v>2159</v>
      </c>
      <c r="G415" s="200"/>
      <c r="H415" s="204">
        <v>83.82</v>
      </c>
      <c r="I415" s="205"/>
      <c r="J415" s="200"/>
      <c r="K415" s="200"/>
      <c r="L415" s="206"/>
      <c r="M415" s="207"/>
      <c r="N415" s="208"/>
      <c r="O415" s="208"/>
      <c r="P415" s="208"/>
      <c r="Q415" s="208"/>
      <c r="R415" s="208"/>
      <c r="S415" s="208"/>
      <c r="T415" s="209"/>
      <c r="AT415" s="210" t="s">
        <v>192</v>
      </c>
      <c r="AU415" s="210" t="s">
        <v>81</v>
      </c>
      <c r="AV415" s="13" t="s">
        <v>81</v>
      </c>
      <c r="AW415" s="13" t="s">
        <v>33</v>
      </c>
      <c r="AX415" s="13" t="s">
        <v>72</v>
      </c>
      <c r="AY415" s="210" t="s">
        <v>180</v>
      </c>
    </row>
    <row r="416" spans="2:51" s="13" customFormat="1" ht="11.25">
      <c r="B416" s="199"/>
      <c r="C416" s="200"/>
      <c r="D416" s="201" t="s">
        <v>192</v>
      </c>
      <c r="E416" s="202" t="s">
        <v>19</v>
      </c>
      <c r="F416" s="203" t="s">
        <v>2137</v>
      </c>
      <c r="G416" s="200"/>
      <c r="H416" s="204">
        <v>-13.5</v>
      </c>
      <c r="I416" s="205"/>
      <c r="J416" s="200"/>
      <c r="K416" s="200"/>
      <c r="L416" s="206"/>
      <c r="M416" s="207"/>
      <c r="N416" s="208"/>
      <c r="O416" s="208"/>
      <c r="P416" s="208"/>
      <c r="Q416" s="208"/>
      <c r="R416" s="208"/>
      <c r="S416" s="208"/>
      <c r="T416" s="209"/>
      <c r="AT416" s="210" t="s">
        <v>192</v>
      </c>
      <c r="AU416" s="210" t="s">
        <v>81</v>
      </c>
      <c r="AV416" s="13" t="s">
        <v>81</v>
      </c>
      <c r="AW416" s="13" t="s">
        <v>33</v>
      </c>
      <c r="AX416" s="13" t="s">
        <v>72</v>
      </c>
      <c r="AY416" s="210" t="s">
        <v>180</v>
      </c>
    </row>
    <row r="417" spans="2:51" s="13" customFormat="1" ht="11.25">
      <c r="B417" s="199"/>
      <c r="C417" s="200"/>
      <c r="D417" s="201" t="s">
        <v>192</v>
      </c>
      <c r="E417" s="202" t="s">
        <v>19</v>
      </c>
      <c r="F417" s="203" t="s">
        <v>2160</v>
      </c>
      <c r="G417" s="200"/>
      <c r="H417" s="204">
        <v>-10.9</v>
      </c>
      <c r="I417" s="205"/>
      <c r="J417" s="200"/>
      <c r="K417" s="200"/>
      <c r="L417" s="206"/>
      <c r="M417" s="207"/>
      <c r="N417" s="208"/>
      <c r="O417" s="208"/>
      <c r="P417" s="208"/>
      <c r="Q417" s="208"/>
      <c r="R417" s="208"/>
      <c r="S417" s="208"/>
      <c r="T417" s="209"/>
      <c r="AT417" s="210" t="s">
        <v>192</v>
      </c>
      <c r="AU417" s="210" t="s">
        <v>81</v>
      </c>
      <c r="AV417" s="13" t="s">
        <v>81</v>
      </c>
      <c r="AW417" s="13" t="s">
        <v>33</v>
      </c>
      <c r="AX417" s="13" t="s">
        <v>72</v>
      </c>
      <c r="AY417" s="210" t="s">
        <v>180</v>
      </c>
    </row>
    <row r="418" spans="2:51" s="13" customFormat="1" ht="11.25">
      <c r="B418" s="199"/>
      <c r="C418" s="200"/>
      <c r="D418" s="201" t="s">
        <v>192</v>
      </c>
      <c r="E418" s="202" t="s">
        <v>19</v>
      </c>
      <c r="F418" s="203" t="s">
        <v>2161</v>
      </c>
      <c r="G418" s="200"/>
      <c r="H418" s="204">
        <v>5.94</v>
      </c>
      <c r="I418" s="205"/>
      <c r="J418" s="200"/>
      <c r="K418" s="200"/>
      <c r="L418" s="206"/>
      <c r="M418" s="207"/>
      <c r="N418" s="208"/>
      <c r="O418" s="208"/>
      <c r="P418" s="208"/>
      <c r="Q418" s="208"/>
      <c r="R418" s="208"/>
      <c r="S418" s="208"/>
      <c r="T418" s="209"/>
      <c r="AT418" s="210" t="s">
        <v>192</v>
      </c>
      <c r="AU418" s="210" t="s">
        <v>81</v>
      </c>
      <c r="AV418" s="13" t="s">
        <v>81</v>
      </c>
      <c r="AW418" s="13" t="s">
        <v>33</v>
      </c>
      <c r="AX418" s="13" t="s">
        <v>72</v>
      </c>
      <c r="AY418" s="210" t="s">
        <v>180</v>
      </c>
    </row>
    <row r="419" spans="2:51" s="15" customFormat="1" ht="11.25">
      <c r="B419" s="222"/>
      <c r="C419" s="223"/>
      <c r="D419" s="201" t="s">
        <v>192</v>
      </c>
      <c r="E419" s="224" t="s">
        <v>19</v>
      </c>
      <c r="F419" s="225" t="s">
        <v>1741</v>
      </c>
      <c r="G419" s="223"/>
      <c r="H419" s="224" t="s">
        <v>19</v>
      </c>
      <c r="I419" s="226"/>
      <c r="J419" s="223"/>
      <c r="K419" s="223"/>
      <c r="L419" s="227"/>
      <c r="M419" s="228"/>
      <c r="N419" s="229"/>
      <c r="O419" s="229"/>
      <c r="P419" s="229"/>
      <c r="Q419" s="229"/>
      <c r="R419" s="229"/>
      <c r="S419" s="229"/>
      <c r="T419" s="230"/>
      <c r="AT419" s="231" t="s">
        <v>192</v>
      </c>
      <c r="AU419" s="231" t="s">
        <v>81</v>
      </c>
      <c r="AV419" s="15" t="s">
        <v>79</v>
      </c>
      <c r="AW419" s="15" t="s">
        <v>33</v>
      </c>
      <c r="AX419" s="15" t="s">
        <v>72</v>
      </c>
      <c r="AY419" s="231" t="s">
        <v>180</v>
      </c>
    </row>
    <row r="420" spans="2:51" s="15" customFormat="1" ht="11.25">
      <c r="B420" s="222"/>
      <c r="C420" s="223"/>
      <c r="D420" s="201" t="s">
        <v>192</v>
      </c>
      <c r="E420" s="224" t="s">
        <v>19</v>
      </c>
      <c r="F420" s="225" t="s">
        <v>2149</v>
      </c>
      <c r="G420" s="223"/>
      <c r="H420" s="224" t="s">
        <v>19</v>
      </c>
      <c r="I420" s="226"/>
      <c r="J420" s="223"/>
      <c r="K420" s="223"/>
      <c r="L420" s="227"/>
      <c r="M420" s="228"/>
      <c r="N420" s="229"/>
      <c r="O420" s="229"/>
      <c r="P420" s="229"/>
      <c r="Q420" s="229"/>
      <c r="R420" s="229"/>
      <c r="S420" s="229"/>
      <c r="T420" s="230"/>
      <c r="AT420" s="231" t="s">
        <v>192</v>
      </c>
      <c r="AU420" s="231" t="s">
        <v>81</v>
      </c>
      <c r="AV420" s="15" t="s">
        <v>79</v>
      </c>
      <c r="AW420" s="15" t="s">
        <v>33</v>
      </c>
      <c r="AX420" s="15" t="s">
        <v>72</v>
      </c>
      <c r="AY420" s="231" t="s">
        <v>180</v>
      </c>
    </row>
    <row r="421" spans="2:51" s="13" customFormat="1" ht="11.25">
      <c r="B421" s="199"/>
      <c r="C421" s="200"/>
      <c r="D421" s="201" t="s">
        <v>192</v>
      </c>
      <c r="E421" s="202" t="s">
        <v>19</v>
      </c>
      <c r="F421" s="203" t="s">
        <v>2163</v>
      </c>
      <c r="G421" s="200"/>
      <c r="H421" s="204">
        <v>62.279</v>
      </c>
      <c r="I421" s="205"/>
      <c r="J421" s="200"/>
      <c r="K421" s="200"/>
      <c r="L421" s="206"/>
      <c r="M421" s="207"/>
      <c r="N421" s="208"/>
      <c r="O421" s="208"/>
      <c r="P421" s="208"/>
      <c r="Q421" s="208"/>
      <c r="R421" s="208"/>
      <c r="S421" s="208"/>
      <c r="T421" s="209"/>
      <c r="AT421" s="210" t="s">
        <v>192</v>
      </c>
      <c r="AU421" s="210" t="s">
        <v>81</v>
      </c>
      <c r="AV421" s="13" t="s">
        <v>81</v>
      </c>
      <c r="AW421" s="13" t="s">
        <v>33</v>
      </c>
      <c r="AX421" s="13" t="s">
        <v>72</v>
      </c>
      <c r="AY421" s="210" t="s">
        <v>180</v>
      </c>
    </row>
    <row r="422" spans="2:51" s="13" customFormat="1" ht="11.25">
      <c r="B422" s="199"/>
      <c r="C422" s="200"/>
      <c r="D422" s="201" t="s">
        <v>192</v>
      </c>
      <c r="E422" s="202" t="s">
        <v>19</v>
      </c>
      <c r="F422" s="203" t="s">
        <v>2164</v>
      </c>
      <c r="G422" s="200"/>
      <c r="H422" s="204">
        <v>-7.739</v>
      </c>
      <c r="I422" s="205"/>
      <c r="J422" s="200"/>
      <c r="K422" s="200"/>
      <c r="L422" s="206"/>
      <c r="M422" s="207"/>
      <c r="N422" s="208"/>
      <c r="O422" s="208"/>
      <c r="P422" s="208"/>
      <c r="Q422" s="208"/>
      <c r="R422" s="208"/>
      <c r="S422" s="208"/>
      <c r="T422" s="209"/>
      <c r="AT422" s="210" t="s">
        <v>192</v>
      </c>
      <c r="AU422" s="210" t="s">
        <v>81</v>
      </c>
      <c r="AV422" s="13" t="s">
        <v>81</v>
      </c>
      <c r="AW422" s="13" t="s">
        <v>33</v>
      </c>
      <c r="AX422" s="13" t="s">
        <v>72</v>
      </c>
      <c r="AY422" s="210" t="s">
        <v>180</v>
      </c>
    </row>
    <row r="423" spans="2:51" s="14" customFormat="1" ht="11.25">
      <c r="B423" s="211"/>
      <c r="C423" s="212"/>
      <c r="D423" s="201" t="s">
        <v>192</v>
      </c>
      <c r="E423" s="213" t="s">
        <v>19</v>
      </c>
      <c r="F423" s="214" t="s">
        <v>211</v>
      </c>
      <c r="G423" s="212"/>
      <c r="H423" s="215">
        <v>288.58</v>
      </c>
      <c r="I423" s="216"/>
      <c r="J423" s="212"/>
      <c r="K423" s="212"/>
      <c r="L423" s="217"/>
      <c r="M423" s="218"/>
      <c r="N423" s="219"/>
      <c r="O423" s="219"/>
      <c r="P423" s="219"/>
      <c r="Q423" s="219"/>
      <c r="R423" s="219"/>
      <c r="S423" s="219"/>
      <c r="T423" s="220"/>
      <c r="AT423" s="221" t="s">
        <v>192</v>
      </c>
      <c r="AU423" s="221" t="s">
        <v>81</v>
      </c>
      <c r="AV423" s="14" t="s">
        <v>188</v>
      </c>
      <c r="AW423" s="14" t="s">
        <v>33</v>
      </c>
      <c r="AX423" s="14" t="s">
        <v>79</v>
      </c>
      <c r="AY423" s="221" t="s">
        <v>180</v>
      </c>
    </row>
    <row r="424" spans="1:65" s="2" customFormat="1" ht="24.2" customHeight="1">
      <c r="A424" s="37"/>
      <c r="B424" s="38"/>
      <c r="C424" s="181" t="s">
        <v>375</v>
      </c>
      <c r="D424" s="181" t="s">
        <v>183</v>
      </c>
      <c r="E424" s="182" t="s">
        <v>2045</v>
      </c>
      <c r="F424" s="183" t="s">
        <v>2046</v>
      </c>
      <c r="G424" s="184" t="s">
        <v>186</v>
      </c>
      <c r="H424" s="185">
        <v>648.133</v>
      </c>
      <c r="I424" s="186"/>
      <c r="J424" s="187">
        <f>ROUND(I424*H424,2)</f>
        <v>0</v>
      </c>
      <c r="K424" s="183" t="s">
        <v>187</v>
      </c>
      <c r="L424" s="42"/>
      <c r="M424" s="188" t="s">
        <v>19</v>
      </c>
      <c r="N424" s="189" t="s">
        <v>43</v>
      </c>
      <c r="O424" s="67"/>
      <c r="P424" s="190">
        <f>O424*H424</f>
        <v>0</v>
      </c>
      <c r="Q424" s="190">
        <v>2E-05</v>
      </c>
      <c r="R424" s="190">
        <f>Q424*H424</f>
        <v>0.012962660000000003</v>
      </c>
      <c r="S424" s="190">
        <v>0</v>
      </c>
      <c r="T424" s="191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192" t="s">
        <v>290</v>
      </c>
      <c r="AT424" s="192" t="s">
        <v>183</v>
      </c>
      <c r="AU424" s="192" t="s">
        <v>81</v>
      </c>
      <c r="AY424" s="20" t="s">
        <v>180</v>
      </c>
      <c r="BE424" s="193">
        <f>IF(N424="základní",J424,0)</f>
        <v>0</v>
      </c>
      <c r="BF424" s="193">
        <f>IF(N424="snížená",J424,0)</f>
        <v>0</v>
      </c>
      <c r="BG424" s="193">
        <f>IF(N424="zákl. přenesená",J424,0)</f>
        <v>0</v>
      </c>
      <c r="BH424" s="193">
        <f>IF(N424="sníž. přenesená",J424,0)</f>
        <v>0</v>
      </c>
      <c r="BI424" s="193">
        <f>IF(N424="nulová",J424,0)</f>
        <v>0</v>
      </c>
      <c r="BJ424" s="20" t="s">
        <v>79</v>
      </c>
      <c r="BK424" s="193">
        <f>ROUND(I424*H424,2)</f>
        <v>0</v>
      </c>
      <c r="BL424" s="20" t="s">
        <v>290</v>
      </c>
      <c r="BM424" s="192" t="s">
        <v>2047</v>
      </c>
    </row>
    <row r="425" spans="1:47" s="2" customFormat="1" ht="11.25">
      <c r="A425" s="37"/>
      <c r="B425" s="38"/>
      <c r="C425" s="39"/>
      <c r="D425" s="194" t="s">
        <v>190</v>
      </c>
      <c r="E425" s="39"/>
      <c r="F425" s="195" t="s">
        <v>2048</v>
      </c>
      <c r="G425" s="39"/>
      <c r="H425" s="39"/>
      <c r="I425" s="196"/>
      <c r="J425" s="39"/>
      <c r="K425" s="39"/>
      <c r="L425" s="42"/>
      <c r="M425" s="197"/>
      <c r="N425" s="198"/>
      <c r="O425" s="67"/>
      <c r="P425" s="67"/>
      <c r="Q425" s="67"/>
      <c r="R425" s="67"/>
      <c r="S425" s="67"/>
      <c r="T425" s="68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T425" s="20" t="s">
        <v>190</v>
      </c>
      <c r="AU425" s="20" t="s">
        <v>81</v>
      </c>
    </row>
    <row r="426" spans="2:51" s="15" customFormat="1" ht="11.25">
      <c r="B426" s="222"/>
      <c r="C426" s="223"/>
      <c r="D426" s="201" t="s">
        <v>192</v>
      </c>
      <c r="E426" s="224" t="s">
        <v>19</v>
      </c>
      <c r="F426" s="225" t="s">
        <v>967</v>
      </c>
      <c r="G426" s="223"/>
      <c r="H426" s="224" t="s">
        <v>19</v>
      </c>
      <c r="I426" s="226"/>
      <c r="J426" s="223"/>
      <c r="K426" s="223"/>
      <c r="L426" s="227"/>
      <c r="M426" s="228"/>
      <c r="N426" s="229"/>
      <c r="O426" s="229"/>
      <c r="P426" s="229"/>
      <c r="Q426" s="229"/>
      <c r="R426" s="229"/>
      <c r="S426" s="229"/>
      <c r="T426" s="230"/>
      <c r="AT426" s="231" t="s">
        <v>192</v>
      </c>
      <c r="AU426" s="231" t="s">
        <v>81</v>
      </c>
      <c r="AV426" s="15" t="s">
        <v>79</v>
      </c>
      <c r="AW426" s="15" t="s">
        <v>33</v>
      </c>
      <c r="AX426" s="15" t="s">
        <v>72</v>
      </c>
      <c r="AY426" s="231" t="s">
        <v>180</v>
      </c>
    </row>
    <row r="427" spans="2:51" s="15" customFormat="1" ht="11.25">
      <c r="B427" s="222"/>
      <c r="C427" s="223"/>
      <c r="D427" s="201" t="s">
        <v>192</v>
      </c>
      <c r="E427" s="224" t="s">
        <v>19</v>
      </c>
      <c r="F427" s="225" t="s">
        <v>1720</v>
      </c>
      <c r="G427" s="223"/>
      <c r="H427" s="224" t="s">
        <v>19</v>
      </c>
      <c r="I427" s="226"/>
      <c r="J427" s="223"/>
      <c r="K427" s="223"/>
      <c r="L427" s="227"/>
      <c r="M427" s="228"/>
      <c r="N427" s="229"/>
      <c r="O427" s="229"/>
      <c r="P427" s="229"/>
      <c r="Q427" s="229"/>
      <c r="R427" s="229"/>
      <c r="S427" s="229"/>
      <c r="T427" s="230"/>
      <c r="AT427" s="231" t="s">
        <v>192</v>
      </c>
      <c r="AU427" s="231" t="s">
        <v>81</v>
      </c>
      <c r="AV427" s="15" t="s">
        <v>79</v>
      </c>
      <c r="AW427" s="15" t="s">
        <v>33</v>
      </c>
      <c r="AX427" s="15" t="s">
        <v>72</v>
      </c>
      <c r="AY427" s="231" t="s">
        <v>180</v>
      </c>
    </row>
    <row r="428" spans="2:51" s="15" customFormat="1" ht="11.25">
      <c r="B428" s="222"/>
      <c r="C428" s="223"/>
      <c r="D428" s="201" t="s">
        <v>192</v>
      </c>
      <c r="E428" s="224" t="s">
        <v>19</v>
      </c>
      <c r="F428" s="225" t="s">
        <v>2135</v>
      </c>
      <c r="G428" s="223"/>
      <c r="H428" s="224" t="s">
        <v>19</v>
      </c>
      <c r="I428" s="226"/>
      <c r="J428" s="223"/>
      <c r="K428" s="223"/>
      <c r="L428" s="227"/>
      <c r="M428" s="228"/>
      <c r="N428" s="229"/>
      <c r="O428" s="229"/>
      <c r="P428" s="229"/>
      <c r="Q428" s="229"/>
      <c r="R428" s="229"/>
      <c r="S428" s="229"/>
      <c r="T428" s="230"/>
      <c r="AT428" s="231" t="s">
        <v>192</v>
      </c>
      <c r="AU428" s="231" t="s">
        <v>81</v>
      </c>
      <c r="AV428" s="15" t="s">
        <v>79</v>
      </c>
      <c r="AW428" s="15" t="s">
        <v>33</v>
      </c>
      <c r="AX428" s="15" t="s">
        <v>72</v>
      </c>
      <c r="AY428" s="231" t="s">
        <v>180</v>
      </c>
    </row>
    <row r="429" spans="2:51" s="13" customFormat="1" ht="11.25">
      <c r="B429" s="199"/>
      <c r="C429" s="200"/>
      <c r="D429" s="201" t="s">
        <v>192</v>
      </c>
      <c r="E429" s="202" t="s">
        <v>19</v>
      </c>
      <c r="F429" s="203" t="s">
        <v>2136</v>
      </c>
      <c r="G429" s="200"/>
      <c r="H429" s="204">
        <v>80.001</v>
      </c>
      <c r="I429" s="205"/>
      <c r="J429" s="200"/>
      <c r="K429" s="200"/>
      <c r="L429" s="206"/>
      <c r="M429" s="207"/>
      <c r="N429" s="208"/>
      <c r="O429" s="208"/>
      <c r="P429" s="208"/>
      <c r="Q429" s="208"/>
      <c r="R429" s="208"/>
      <c r="S429" s="208"/>
      <c r="T429" s="209"/>
      <c r="AT429" s="210" t="s">
        <v>192</v>
      </c>
      <c r="AU429" s="210" t="s">
        <v>81</v>
      </c>
      <c r="AV429" s="13" t="s">
        <v>81</v>
      </c>
      <c r="AW429" s="13" t="s">
        <v>33</v>
      </c>
      <c r="AX429" s="13" t="s">
        <v>72</v>
      </c>
      <c r="AY429" s="210" t="s">
        <v>180</v>
      </c>
    </row>
    <row r="430" spans="2:51" s="13" customFormat="1" ht="11.25">
      <c r="B430" s="199"/>
      <c r="C430" s="200"/>
      <c r="D430" s="201" t="s">
        <v>192</v>
      </c>
      <c r="E430" s="202" t="s">
        <v>19</v>
      </c>
      <c r="F430" s="203" t="s">
        <v>2137</v>
      </c>
      <c r="G430" s="200"/>
      <c r="H430" s="204">
        <v>-13.5</v>
      </c>
      <c r="I430" s="205"/>
      <c r="J430" s="200"/>
      <c r="K430" s="200"/>
      <c r="L430" s="206"/>
      <c r="M430" s="207"/>
      <c r="N430" s="208"/>
      <c r="O430" s="208"/>
      <c r="P430" s="208"/>
      <c r="Q430" s="208"/>
      <c r="R430" s="208"/>
      <c r="S430" s="208"/>
      <c r="T430" s="209"/>
      <c r="AT430" s="210" t="s">
        <v>192</v>
      </c>
      <c r="AU430" s="210" t="s">
        <v>81</v>
      </c>
      <c r="AV430" s="13" t="s">
        <v>81</v>
      </c>
      <c r="AW430" s="13" t="s">
        <v>33</v>
      </c>
      <c r="AX430" s="13" t="s">
        <v>72</v>
      </c>
      <c r="AY430" s="210" t="s">
        <v>180</v>
      </c>
    </row>
    <row r="431" spans="2:51" s="13" customFormat="1" ht="11.25">
      <c r="B431" s="199"/>
      <c r="C431" s="200"/>
      <c r="D431" s="201" t="s">
        <v>192</v>
      </c>
      <c r="E431" s="202" t="s">
        <v>19</v>
      </c>
      <c r="F431" s="203" t="s">
        <v>2138</v>
      </c>
      <c r="G431" s="200"/>
      <c r="H431" s="204">
        <v>-15.12</v>
      </c>
      <c r="I431" s="205"/>
      <c r="J431" s="200"/>
      <c r="K431" s="200"/>
      <c r="L431" s="206"/>
      <c r="M431" s="207"/>
      <c r="N431" s="208"/>
      <c r="O431" s="208"/>
      <c r="P431" s="208"/>
      <c r="Q431" s="208"/>
      <c r="R431" s="208"/>
      <c r="S431" s="208"/>
      <c r="T431" s="209"/>
      <c r="AT431" s="210" t="s">
        <v>192</v>
      </c>
      <c r="AU431" s="210" t="s">
        <v>81</v>
      </c>
      <c r="AV431" s="13" t="s">
        <v>81</v>
      </c>
      <c r="AW431" s="13" t="s">
        <v>33</v>
      </c>
      <c r="AX431" s="13" t="s">
        <v>72</v>
      </c>
      <c r="AY431" s="210" t="s">
        <v>180</v>
      </c>
    </row>
    <row r="432" spans="2:51" s="13" customFormat="1" ht="11.25">
      <c r="B432" s="199"/>
      <c r="C432" s="200"/>
      <c r="D432" s="201" t="s">
        <v>192</v>
      </c>
      <c r="E432" s="202" t="s">
        <v>19</v>
      </c>
      <c r="F432" s="203" t="s">
        <v>2139</v>
      </c>
      <c r="G432" s="200"/>
      <c r="H432" s="204">
        <v>-0.86</v>
      </c>
      <c r="I432" s="205"/>
      <c r="J432" s="200"/>
      <c r="K432" s="200"/>
      <c r="L432" s="206"/>
      <c r="M432" s="207"/>
      <c r="N432" s="208"/>
      <c r="O432" s="208"/>
      <c r="P432" s="208"/>
      <c r="Q432" s="208"/>
      <c r="R432" s="208"/>
      <c r="S432" s="208"/>
      <c r="T432" s="209"/>
      <c r="AT432" s="210" t="s">
        <v>192</v>
      </c>
      <c r="AU432" s="210" t="s">
        <v>81</v>
      </c>
      <c r="AV432" s="13" t="s">
        <v>81</v>
      </c>
      <c r="AW432" s="13" t="s">
        <v>33</v>
      </c>
      <c r="AX432" s="13" t="s">
        <v>72</v>
      </c>
      <c r="AY432" s="210" t="s">
        <v>180</v>
      </c>
    </row>
    <row r="433" spans="2:51" s="13" customFormat="1" ht="11.25">
      <c r="B433" s="199"/>
      <c r="C433" s="200"/>
      <c r="D433" s="201" t="s">
        <v>192</v>
      </c>
      <c r="E433" s="202" t="s">
        <v>19</v>
      </c>
      <c r="F433" s="203" t="s">
        <v>2140</v>
      </c>
      <c r="G433" s="200"/>
      <c r="H433" s="204">
        <v>44.01</v>
      </c>
      <c r="I433" s="205"/>
      <c r="J433" s="200"/>
      <c r="K433" s="200"/>
      <c r="L433" s="206"/>
      <c r="M433" s="207"/>
      <c r="N433" s="208"/>
      <c r="O433" s="208"/>
      <c r="P433" s="208"/>
      <c r="Q433" s="208"/>
      <c r="R433" s="208"/>
      <c r="S433" s="208"/>
      <c r="T433" s="209"/>
      <c r="AT433" s="210" t="s">
        <v>192</v>
      </c>
      <c r="AU433" s="210" t="s">
        <v>81</v>
      </c>
      <c r="AV433" s="13" t="s">
        <v>81</v>
      </c>
      <c r="AW433" s="13" t="s">
        <v>33</v>
      </c>
      <c r="AX433" s="13" t="s">
        <v>72</v>
      </c>
      <c r="AY433" s="210" t="s">
        <v>180</v>
      </c>
    </row>
    <row r="434" spans="2:51" s="13" customFormat="1" ht="11.25">
      <c r="B434" s="199"/>
      <c r="C434" s="200"/>
      <c r="D434" s="201" t="s">
        <v>192</v>
      </c>
      <c r="E434" s="202" t="s">
        <v>19</v>
      </c>
      <c r="F434" s="203" t="s">
        <v>2141</v>
      </c>
      <c r="G434" s="200"/>
      <c r="H434" s="204">
        <v>-3.87</v>
      </c>
      <c r="I434" s="205"/>
      <c r="J434" s="200"/>
      <c r="K434" s="200"/>
      <c r="L434" s="206"/>
      <c r="M434" s="207"/>
      <c r="N434" s="208"/>
      <c r="O434" s="208"/>
      <c r="P434" s="208"/>
      <c r="Q434" s="208"/>
      <c r="R434" s="208"/>
      <c r="S434" s="208"/>
      <c r="T434" s="209"/>
      <c r="AT434" s="210" t="s">
        <v>192</v>
      </c>
      <c r="AU434" s="210" t="s">
        <v>81</v>
      </c>
      <c r="AV434" s="13" t="s">
        <v>81</v>
      </c>
      <c r="AW434" s="13" t="s">
        <v>33</v>
      </c>
      <c r="AX434" s="13" t="s">
        <v>72</v>
      </c>
      <c r="AY434" s="210" t="s">
        <v>180</v>
      </c>
    </row>
    <row r="435" spans="2:51" s="15" customFormat="1" ht="11.25">
      <c r="B435" s="222"/>
      <c r="C435" s="223"/>
      <c r="D435" s="201" t="s">
        <v>192</v>
      </c>
      <c r="E435" s="224" t="s">
        <v>19</v>
      </c>
      <c r="F435" s="225" t="s">
        <v>1726</v>
      </c>
      <c r="G435" s="223"/>
      <c r="H435" s="224" t="s">
        <v>19</v>
      </c>
      <c r="I435" s="226"/>
      <c r="J435" s="223"/>
      <c r="K435" s="223"/>
      <c r="L435" s="227"/>
      <c r="M435" s="228"/>
      <c r="N435" s="229"/>
      <c r="O435" s="229"/>
      <c r="P435" s="229"/>
      <c r="Q435" s="229"/>
      <c r="R435" s="229"/>
      <c r="S435" s="229"/>
      <c r="T435" s="230"/>
      <c r="AT435" s="231" t="s">
        <v>192</v>
      </c>
      <c r="AU435" s="231" t="s">
        <v>81</v>
      </c>
      <c r="AV435" s="15" t="s">
        <v>79</v>
      </c>
      <c r="AW435" s="15" t="s">
        <v>33</v>
      </c>
      <c r="AX435" s="15" t="s">
        <v>72</v>
      </c>
      <c r="AY435" s="231" t="s">
        <v>180</v>
      </c>
    </row>
    <row r="436" spans="2:51" s="15" customFormat="1" ht="11.25">
      <c r="B436" s="222"/>
      <c r="C436" s="223"/>
      <c r="D436" s="201" t="s">
        <v>192</v>
      </c>
      <c r="E436" s="224" t="s">
        <v>19</v>
      </c>
      <c r="F436" s="225" t="s">
        <v>2144</v>
      </c>
      <c r="G436" s="223"/>
      <c r="H436" s="224" t="s">
        <v>19</v>
      </c>
      <c r="I436" s="226"/>
      <c r="J436" s="223"/>
      <c r="K436" s="223"/>
      <c r="L436" s="227"/>
      <c r="M436" s="228"/>
      <c r="N436" s="229"/>
      <c r="O436" s="229"/>
      <c r="P436" s="229"/>
      <c r="Q436" s="229"/>
      <c r="R436" s="229"/>
      <c r="S436" s="229"/>
      <c r="T436" s="230"/>
      <c r="AT436" s="231" t="s">
        <v>192</v>
      </c>
      <c r="AU436" s="231" t="s">
        <v>81</v>
      </c>
      <c r="AV436" s="15" t="s">
        <v>79</v>
      </c>
      <c r="AW436" s="15" t="s">
        <v>33</v>
      </c>
      <c r="AX436" s="15" t="s">
        <v>72</v>
      </c>
      <c r="AY436" s="231" t="s">
        <v>180</v>
      </c>
    </row>
    <row r="437" spans="2:51" s="13" customFormat="1" ht="11.25">
      <c r="B437" s="199"/>
      <c r="C437" s="200"/>
      <c r="D437" s="201" t="s">
        <v>192</v>
      </c>
      <c r="E437" s="202" t="s">
        <v>19</v>
      </c>
      <c r="F437" s="203" t="s">
        <v>2145</v>
      </c>
      <c r="G437" s="200"/>
      <c r="H437" s="204">
        <v>91.853</v>
      </c>
      <c r="I437" s="205"/>
      <c r="J437" s="200"/>
      <c r="K437" s="200"/>
      <c r="L437" s="206"/>
      <c r="M437" s="207"/>
      <c r="N437" s="208"/>
      <c r="O437" s="208"/>
      <c r="P437" s="208"/>
      <c r="Q437" s="208"/>
      <c r="R437" s="208"/>
      <c r="S437" s="208"/>
      <c r="T437" s="209"/>
      <c r="AT437" s="210" t="s">
        <v>192</v>
      </c>
      <c r="AU437" s="210" t="s">
        <v>81</v>
      </c>
      <c r="AV437" s="13" t="s">
        <v>81</v>
      </c>
      <c r="AW437" s="13" t="s">
        <v>33</v>
      </c>
      <c r="AX437" s="13" t="s">
        <v>72</v>
      </c>
      <c r="AY437" s="210" t="s">
        <v>180</v>
      </c>
    </row>
    <row r="438" spans="2:51" s="13" customFormat="1" ht="11.25">
      <c r="B438" s="199"/>
      <c r="C438" s="200"/>
      <c r="D438" s="201" t="s">
        <v>192</v>
      </c>
      <c r="E438" s="202" t="s">
        <v>19</v>
      </c>
      <c r="F438" s="203" t="s">
        <v>2146</v>
      </c>
      <c r="G438" s="200"/>
      <c r="H438" s="204">
        <v>-15.5</v>
      </c>
      <c r="I438" s="205"/>
      <c r="J438" s="200"/>
      <c r="K438" s="200"/>
      <c r="L438" s="206"/>
      <c r="M438" s="207"/>
      <c r="N438" s="208"/>
      <c r="O438" s="208"/>
      <c r="P438" s="208"/>
      <c r="Q438" s="208"/>
      <c r="R438" s="208"/>
      <c r="S438" s="208"/>
      <c r="T438" s="209"/>
      <c r="AT438" s="210" t="s">
        <v>192</v>
      </c>
      <c r="AU438" s="210" t="s">
        <v>81</v>
      </c>
      <c r="AV438" s="13" t="s">
        <v>81</v>
      </c>
      <c r="AW438" s="13" t="s">
        <v>33</v>
      </c>
      <c r="AX438" s="13" t="s">
        <v>72</v>
      </c>
      <c r="AY438" s="210" t="s">
        <v>180</v>
      </c>
    </row>
    <row r="439" spans="2:51" s="13" customFormat="1" ht="11.25">
      <c r="B439" s="199"/>
      <c r="C439" s="200"/>
      <c r="D439" s="201" t="s">
        <v>192</v>
      </c>
      <c r="E439" s="202" t="s">
        <v>19</v>
      </c>
      <c r="F439" s="203" t="s">
        <v>2147</v>
      </c>
      <c r="G439" s="200"/>
      <c r="H439" s="204">
        <v>-1.58</v>
      </c>
      <c r="I439" s="205"/>
      <c r="J439" s="200"/>
      <c r="K439" s="200"/>
      <c r="L439" s="206"/>
      <c r="M439" s="207"/>
      <c r="N439" s="208"/>
      <c r="O439" s="208"/>
      <c r="P439" s="208"/>
      <c r="Q439" s="208"/>
      <c r="R439" s="208"/>
      <c r="S439" s="208"/>
      <c r="T439" s="209"/>
      <c r="AT439" s="210" t="s">
        <v>192</v>
      </c>
      <c r="AU439" s="210" t="s">
        <v>81</v>
      </c>
      <c r="AV439" s="13" t="s">
        <v>81</v>
      </c>
      <c r="AW439" s="13" t="s">
        <v>33</v>
      </c>
      <c r="AX439" s="13" t="s">
        <v>72</v>
      </c>
      <c r="AY439" s="210" t="s">
        <v>180</v>
      </c>
    </row>
    <row r="440" spans="2:51" s="13" customFormat="1" ht="11.25">
      <c r="B440" s="199"/>
      <c r="C440" s="200"/>
      <c r="D440" s="201" t="s">
        <v>192</v>
      </c>
      <c r="E440" s="202" t="s">
        <v>19</v>
      </c>
      <c r="F440" s="203" t="s">
        <v>2147</v>
      </c>
      <c r="G440" s="200"/>
      <c r="H440" s="204">
        <v>-1.58</v>
      </c>
      <c r="I440" s="205"/>
      <c r="J440" s="200"/>
      <c r="K440" s="200"/>
      <c r="L440" s="206"/>
      <c r="M440" s="207"/>
      <c r="N440" s="208"/>
      <c r="O440" s="208"/>
      <c r="P440" s="208"/>
      <c r="Q440" s="208"/>
      <c r="R440" s="208"/>
      <c r="S440" s="208"/>
      <c r="T440" s="209"/>
      <c r="AT440" s="210" t="s">
        <v>192</v>
      </c>
      <c r="AU440" s="210" t="s">
        <v>81</v>
      </c>
      <c r="AV440" s="13" t="s">
        <v>81</v>
      </c>
      <c r="AW440" s="13" t="s">
        <v>33</v>
      </c>
      <c r="AX440" s="13" t="s">
        <v>72</v>
      </c>
      <c r="AY440" s="210" t="s">
        <v>180</v>
      </c>
    </row>
    <row r="441" spans="2:51" s="13" customFormat="1" ht="11.25">
      <c r="B441" s="199"/>
      <c r="C441" s="200"/>
      <c r="D441" s="201" t="s">
        <v>192</v>
      </c>
      <c r="E441" s="202" t="s">
        <v>19</v>
      </c>
      <c r="F441" s="203" t="s">
        <v>2148</v>
      </c>
      <c r="G441" s="200"/>
      <c r="H441" s="204">
        <v>59.923</v>
      </c>
      <c r="I441" s="205"/>
      <c r="J441" s="200"/>
      <c r="K441" s="200"/>
      <c r="L441" s="206"/>
      <c r="M441" s="207"/>
      <c r="N441" s="208"/>
      <c r="O441" s="208"/>
      <c r="P441" s="208"/>
      <c r="Q441" s="208"/>
      <c r="R441" s="208"/>
      <c r="S441" s="208"/>
      <c r="T441" s="209"/>
      <c r="AT441" s="210" t="s">
        <v>192</v>
      </c>
      <c r="AU441" s="210" t="s">
        <v>81</v>
      </c>
      <c r="AV441" s="13" t="s">
        <v>81</v>
      </c>
      <c r="AW441" s="13" t="s">
        <v>33</v>
      </c>
      <c r="AX441" s="13" t="s">
        <v>72</v>
      </c>
      <c r="AY441" s="210" t="s">
        <v>180</v>
      </c>
    </row>
    <row r="442" spans="2:51" s="15" customFormat="1" ht="11.25">
      <c r="B442" s="222"/>
      <c r="C442" s="223"/>
      <c r="D442" s="201" t="s">
        <v>192</v>
      </c>
      <c r="E442" s="224" t="s">
        <v>19</v>
      </c>
      <c r="F442" s="225" t="s">
        <v>1741</v>
      </c>
      <c r="G442" s="223"/>
      <c r="H442" s="224" t="s">
        <v>19</v>
      </c>
      <c r="I442" s="226"/>
      <c r="J442" s="223"/>
      <c r="K442" s="223"/>
      <c r="L442" s="227"/>
      <c r="M442" s="228"/>
      <c r="N442" s="229"/>
      <c r="O442" s="229"/>
      <c r="P442" s="229"/>
      <c r="Q442" s="229"/>
      <c r="R442" s="229"/>
      <c r="S442" s="229"/>
      <c r="T442" s="230"/>
      <c r="AT442" s="231" t="s">
        <v>192</v>
      </c>
      <c r="AU442" s="231" t="s">
        <v>81</v>
      </c>
      <c r="AV442" s="15" t="s">
        <v>79</v>
      </c>
      <c r="AW442" s="15" t="s">
        <v>33</v>
      </c>
      <c r="AX442" s="15" t="s">
        <v>72</v>
      </c>
      <c r="AY442" s="231" t="s">
        <v>180</v>
      </c>
    </row>
    <row r="443" spans="2:51" s="15" customFormat="1" ht="11.25">
      <c r="B443" s="222"/>
      <c r="C443" s="223"/>
      <c r="D443" s="201" t="s">
        <v>192</v>
      </c>
      <c r="E443" s="224" t="s">
        <v>19</v>
      </c>
      <c r="F443" s="225" t="s">
        <v>2149</v>
      </c>
      <c r="G443" s="223"/>
      <c r="H443" s="224" t="s">
        <v>19</v>
      </c>
      <c r="I443" s="226"/>
      <c r="J443" s="223"/>
      <c r="K443" s="223"/>
      <c r="L443" s="227"/>
      <c r="M443" s="228"/>
      <c r="N443" s="229"/>
      <c r="O443" s="229"/>
      <c r="P443" s="229"/>
      <c r="Q443" s="229"/>
      <c r="R443" s="229"/>
      <c r="S443" s="229"/>
      <c r="T443" s="230"/>
      <c r="AT443" s="231" t="s">
        <v>192</v>
      </c>
      <c r="AU443" s="231" t="s">
        <v>81</v>
      </c>
      <c r="AV443" s="15" t="s">
        <v>79</v>
      </c>
      <c r="AW443" s="15" t="s">
        <v>33</v>
      </c>
      <c r="AX443" s="15" t="s">
        <v>72</v>
      </c>
      <c r="AY443" s="231" t="s">
        <v>180</v>
      </c>
    </row>
    <row r="444" spans="2:51" s="13" customFormat="1" ht="11.25">
      <c r="B444" s="199"/>
      <c r="C444" s="200"/>
      <c r="D444" s="201" t="s">
        <v>192</v>
      </c>
      <c r="E444" s="202" t="s">
        <v>19</v>
      </c>
      <c r="F444" s="203" t="s">
        <v>2150</v>
      </c>
      <c r="G444" s="200"/>
      <c r="H444" s="204">
        <v>94.953</v>
      </c>
      <c r="I444" s="205"/>
      <c r="J444" s="200"/>
      <c r="K444" s="200"/>
      <c r="L444" s="206"/>
      <c r="M444" s="207"/>
      <c r="N444" s="208"/>
      <c r="O444" s="208"/>
      <c r="P444" s="208"/>
      <c r="Q444" s="208"/>
      <c r="R444" s="208"/>
      <c r="S444" s="208"/>
      <c r="T444" s="209"/>
      <c r="AT444" s="210" t="s">
        <v>192</v>
      </c>
      <c r="AU444" s="210" t="s">
        <v>81</v>
      </c>
      <c r="AV444" s="13" t="s">
        <v>81</v>
      </c>
      <c r="AW444" s="13" t="s">
        <v>33</v>
      </c>
      <c r="AX444" s="13" t="s">
        <v>72</v>
      </c>
      <c r="AY444" s="210" t="s">
        <v>180</v>
      </c>
    </row>
    <row r="445" spans="2:51" s="13" customFormat="1" ht="11.25">
      <c r="B445" s="199"/>
      <c r="C445" s="200"/>
      <c r="D445" s="201" t="s">
        <v>192</v>
      </c>
      <c r="E445" s="202" t="s">
        <v>19</v>
      </c>
      <c r="F445" s="203" t="s">
        <v>2151</v>
      </c>
      <c r="G445" s="200"/>
      <c r="H445" s="204">
        <v>-16.12</v>
      </c>
      <c r="I445" s="205"/>
      <c r="J445" s="200"/>
      <c r="K445" s="200"/>
      <c r="L445" s="206"/>
      <c r="M445" s="207"/>
      <c r="N445" s="208"/>
      <c r="O445" s="208"/>
      <c r="P445" s="208"/>
      <c r="Q445" s="208"/>
      <c r="R445" s="208"/>
      <c r="S445" s="208"/>
      <c r="T445" s="209"/>
      <c r="AT445" s="210" t="s">
        <v>192</v>
      </c>
      <c r="AU445" s="210" t="s">
        <v>81</v>
      </c>
      <c r="AV445" s="13" t="s">
        <v>81</v>
      </c>
      <c r="AW445" s="13" t="s">
        <v>33</v>
      </c>
      <c r="AX445" s="13" t="s">
        <v>72</v>
      </c>
      <c r="AY445" s="210" t="s">
        <v>180</v>
      </c>
    </row>
    <row r="446" spans="2:51" s="13" customFormat="1" ht="11.25">
      <c r="B446" s="199"/>
      <c r="C446" s="200"/>
      <c r="D446" s="201" t="s">
        <v>192</v>
      </c>
      <c r="E446" s="202" t="s">
        <v>19</v>
      </c>
      <c r="F446" s="203" t="s">
        <v>2147</v>
      </c>
      <c r="G446" s="200"/>
      <c r="H446" s="204">
        <v>-1.58</v>
      </c>
      <c r="I446" s="205"/>
      <c r="J446" s="200"/>
      <c r="K446" s="200"/>
      <c r="L446" s="206"/>
      <c r="M446" s="207"/>
      <c r="N446" s="208"/>
      <c r="O446" s="208"/>
      <c r="P446" s="208"/>
      <c r="Q446" s="208"/>
      <c r="R446" s="208"/>
      <c r="S446" s="208"/>
      <c r="T446" s="209"/>
      <c r="AT446" s="210" t="s">
        <v>192</v>
      </c>
      <c r="AU446" s="210" t="s">
        <v>81</v>
      </c>
      <c r="AV446" s="13" t="s">
        <v>81</v>
      </c>
      <c r="AW446" s="13" t="s">
        <v>33</v>
      </c>
      <c r="AX446" s="13" t="s">
        <v>72</v>
      </c>
      <c r="AY446" s="210" t="s">
        <v>180</v>
      </c>
    </row>
    <row r="447" spans="2:51" s="13" customFormat="1" ht="11.25">
      <c r="B447" s="199"/>
      <c r="C447" s="200"/>
      <c r="D447" s="201" t="s">
        <v>192</v>
      </c>
      <c r="E447" s="202" t="s">
        <v>19</v>
      </c>
      <c r="F447" s="203" t="s">
        <v>1948</v>
      </c>
      <c r="G447" s="200"/>
      <c r="H447" s="204">
        <v>-1.4</v>
      </c>
      <c r="I447" s="205"/>
      <c r="J447" s="200"/>
      <c r="K447" s="200"/>
      <c r="L447" s="206"/>
      <c r="M447" s="207"/>
      <c r="N447" s="208"/>
      <c r="O447" s="208"/>
      <c r="P447" s="208"/>
      <c r="Q447" s="208"/>
      <c r="R447" s="208"/>
      <c r="S447" s="208"/>
      <c r="T447" s="209"/>
      <c r="AT447" s="210" t="s">
        <v>192</v>
      </c>
      <c r="AU447" s="210" t="s">
        <v>81</v>
      </c>
      <c r="AV447" s="13" t="s">
        <v>81</v>
      </c>
      <c r="AW447" s="13" t="s">
        <v>33</v>
      </c>
      <c r="AX447" s="13" t="s">
        <v>72</v>
      </c>
      <c r="AY447" s="210" t="s">
        <v>180</v>
      </c>
    </row>
    <row r="448" spans="2:51" s="13" customFormat="1" ht="11.25">
      <c r="B448" s="199"/>
      <c r="C448" s="200"/>
      <c r="D448" s="201" t="s">
        <v>192</v>
      </c>
      <c r="E448" s="202" t="s">
        <v>19</v>
      </c>
      <c r="F448" s="203" t="s">
        <v>2148</v>
      </c>
      <c r="G448" s="200"/>
      <c r="H448" s="204">
        <v>59.923</v>
      </c>
      <c r="I448" s="205"/>
      <c r="J448" s="200"/>
      <c r="K448" s="200"/>
      <c r="L448" s="206"/>
      <c r="M448" s="207"/>
      <c r="N448" s="208"/>
      <c r="O448" s="208"/>
      <c r="P448" s="208"/>
      <c r="Q448" s="208"/>
      <c r="R448" s="208"/>
      <c r="S448" s="208"/>
      <c r="T448" s="209"/>
      <c r="AT448" s="210" t="s">
        <v>192</v>
      </c>
      <c r="AU448" s="210" t="s">
        <v>81</v>
      </c>
      <c r="AV448" s="13" t="s">
        <v>81</v>
      </c>
      <c r="AW448" s="13" t="s">
        <v>33</v>
      </c>
      <c r="AX448" s="13" t="s">
        <v>72</v>
      </c>
      <c r="AY448" s="210" t="s">
        <v>180</v>
      </c>
    </row>
    <row r="449" spans="2:51" s="16" customFormat="1" ht="11.25">
      <c r="B449" s="242"/>
      <c r="C449" s="243"/>
      <c r="D449" s="201" t="s">
        <v>192</v>
      </c>
      <c r="E449" s="244" t="s">
        <v>19</v>
      </c>
      <c r="F449" s="245" t="s">
        <v>966</v>
      </c>
      <c r="G449" s="243"/>
      <c r="H449" s="246">
        <v>359.553</v>
      </c>
      <c r="I449" s="247"/>
      <c r="J449" s="243"/>
      <c r="K449" s="243"/>
      <c r="L449" s="248"/>
      <c r="M449" s="249"/>
      <c r="N449" s="250"/>
      <c r="O449" s="250"/>
      <c r="P449" s="250"/>
      <c r="Q449" s="250"/>
      <c r="R449" s="250"/>
      <c r="S449" s="250"/>
      <c r="T449" s="251"/>
      <c r="AT449" s="252" t="s">
        <v>192</v>
      </c>
      <c r="AU449" s="252" t="s">
        <v>81</v>
      </c>
      <c r="AV449" s="16" t="s">
        <v>92</v>
      </c>
      <c r="AW449" s="16" t="s">
        <v>33</v>
      </c>
      <c r="AX449" s="16" t="s">
        <v>72</v>
      </c>
      <c r="AY449" s="252" t="s">
        <v>180</v>
      </c>
    </row>
    <row r="450" spans="2:51" s="15" customFormat="1" ht="11.25">
      <c r="B450" s="222"/>
      <c r="C450" s="223"/>
      <c r="D450" s="201" t="s">
        <v>192</v>
      </c>
      <c r="E450" s="224" t="s">
        <v>19</v>
      </c>
      <c r="F450" s="225" t="s">
        <v>2049</v>
      </c>
      <c r="G450" s="223"/>
      <c r="H450" s="224" t="s">
        <v>19</v>
      </c>
      <c r="I450" s="226"/>
      <c r="J450" s="223"/>
      <c r="K450" s="223"/>
      <c r="L450" s="227"/>
      <c r="M450" s="228"/>
      <c r="N450" s="229"/>
      <c r="O450" s="229"/>
      <c r="P450" s="229"/>
      <c r="Q450" s="229"/>
      <c r="R450" s="229"/>
      <c r="S450" s="229"/>
      <c r="T450" s="230"/>
      <c r="AT450" s="231" t="s">
        <v>192</v>
      </c>
      <c r="AU450" s="231" t="s">
        <v>81</v>
      </c>
      <c r="AV450" s="15" t="s">
        <v>79</v>
      </c>
      <c r="AW450" s="15" t="s">
        <v>33</v>
      </c>
      <c r="AX450" s="15" t="s">
        <v>72</v>
      </c>
      <c r="AY450" s="231" t="s">
        <v>180</v>
      </c>
    </row>
    <row r="451" spans="2:51" s="13" customFormat="1" ht="11.25">
      <c r="B451" s="199"/>
      <c r="C451" s="200"/>
      <c r="D451" s="201" t="s">
        <v>192</v>
      </c>
      <c r="E451" s="202" t="s">
        <v>19</v>
      </c>
      <c r="F451" s="203" t="s">
        <v>2165</v>
      </c>
      <c r="G451" s="200"/>
      <c r="H451" s="204">
        <v>288.58</v>
      </c>
      <c r="I451" s="205"/>
      <c r="J451" s="200"/>
      <c r="K451" s="200"/>
      <c r="L451" s="206"/>
      <c r="M451" s="207"/>
      <c r="N451" s="208"/>
      <c r="O451" s="208"/>
      <c r="P451" s="208"/>
      <c r="Q451" s="208"/>
      <c r="R451" s="208"/>
      <c r="S451" s="208"/>
      <c r="T451" s="209"/>
      <c r="AT451" s="210" t="s">
        <v>192</v>
      </c>
      <c r="AU451" s="210" t="s">
        <v>81</v>
      </c>
      <c r="AV451" s="13" t="s">
        <v>81</v>
      </c>
      <c r="AW451" s="13" t="s">
        <v>33</v>
      </c>
      <c r="AX451" s="13" t="s">
        <v>72</v>
      </c>
      <c r="AY451" s="210" t="s">
        <v>180</v>
      </c>
    </row>
    <row r="452" spans="2:51" s="16" customFormat="1" ht="11.25">
      <c r="B452" s="242"/>
      <c r="C452" s="243"/>
      <c r="D452" s="201" t="s">
        <v>192</v>
      </c>
      <c r="E452" s="244" t="s">
        <v>19</v>
      </c>
      <c r="F452" s="245" t="s">
        <v>966</v>
      </c>
      <c r="G452" s="243"/>
      <c r="H452" s="246">
        <v>288.58</v>
      </c>
      <c r="I452" s="247"/>
      <c r="J452" s="243"/>
      <c r="K452" s="243"/>
      <c r="L452" s="248"/>
      <c r="M452" s="249"/>
      <c r="N452" s="250"/>
      <c r="O452" s="250"/>
      <c r="P452" s="250"/>
      <c r="Q452" s="250"/>
      <c r="R452" s="250"/>
      <c r="S452" s="250"/>
      <c r="T452" s="251"/>
      <c r="AT452" s="252" t="s">
        <v>192</v>
      </c>
      <c r="AU452" s="252" t="s">
        <v>81</v>
      </c>
      <c r="AV452" s="16" t="s">
        <v>92</v>
      </c>
      <c r="AW452" s="16" t="s">
        <v>33</v>
      </c>
      <c r="AX452" s="16" t="s">
        <v>72</v>
      </c>
      <c r="AY452" s="252" t="s">
        <v>180</v>
      </c>
    </row>
    <row r="453" spans="2:51" s="14" customFormat="1" ht="11.25">
      <c r="B453" s="211"/>
      <c r="C453" s="212"/>
      <c r="D453" s="201" t="s">
        <v>192</v>
      </c>
      <c r="E453" s="213" t="s">
        <v>19</v>
      </c>
      <c r="F453" s="214" t="s">
        <v>211</v>
      </c>
      <c r="G453" s="212"/>
      <c r="H453" s="215">
        <v>648.133</v>
      </c>
      <c r="I453" s="216"/>
      <c r="J453" s="212"/>
      <c r="K453" s="212"/>
      <c r="L453" s="217"/>
      <c r="M453" s="253"/>
      <c r="N453" s="254"/>
      <c r="O453" s="254"/>
      <c r="P453" s="254"/>
      <c r="Q453" s="254"/>
      <c r="R453" s="254"/>
      <c r="S453" s="254"/>
      <c r="T453" s="255"/>
      <c r="AT453" s="221" t="s">
        <v>192</v>
      </c>
      <c r="AU453" s="221" t="s">
        <v>81</v>
      </c>
      <c r="AV453" s="14" t="s">
        <v>188</v>
      </c>
      <c r="AW453" s="14" t="s">
        <v>33</v>
      </c>
      <c r="AX453" s="14" t="s">
        <v>79</v>
      </c>
      <c r="AY453" s="221" t="s">
        <v>180</v>
      </c>
    </row>
    <row r="454" spans="1:31" s="2" customFormat="1" ht="6.95" customHeight="1">
      <c r="A454" s="37"/>
      <c r="B454" s="50"/>
      <c r="C454" s="51"/>
      <c r="D454" s="51"/>
      <c r="E454" s="51"/>
      <c r="F454" s="51"/>
      <c r="G454" s="51"/>
      <c r="H454" s="51"/>
      <c r="I454" s="51"/>
      <c r="J454" s="51"/>
      <c r="K454" s="51"/>
      <c r="L454" s="42"/>
      <c r="M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</row>
  </sheetData>
  <sheetProtection algorithmName="SHA-512" hashValue="INpyvZwPg+Dw9/sfplPeAWgRLyMOkWSSkIjGmmSPYsmNwZe1xvn60ZYnCO8Uu+DrHPeDOToG9eQFINNSalx9Yw==" saltValue="SgMfx0SeGoiOBWuA8IRyQVfOZPF3BpdpYM0D/yvIEJBZDxM7AhyV6uy5XkZoEu52WKQyfdRkdnXELpPdu8quzA==" spinCount="100000" sheet="1" objects="1" scenarios="1" formatColumns="0" formatRows="0" autoFilter="0"/>
  <autoFilter ref="C94:K453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141" r:id="rId1" display="https://podminky.urs.cz/item/CS_URS_2024_01/949101111"/>
    <hyperlink ref="F151" r:id="rId2" display="https://podminky.urs.cz/item/CS_URS_2024_01/949101112"/>
    <hyperlink ref="F160" r:id="rId3" display="https://podminky.urs.cz/item/CS_URS_2024_01/952901111"/>
    <hyperlink ref="F176" r:id="rId4" display="https://podminky.urs.cz/item/CS_URS_2024_01/997013213"/>
    <hyperlink ref="F178" r:id="rId5" display="https://podminky.urs.cz/item/CS_URS_2024_01/997013501"/>
    <hyperlink ref="F180" r:id="rId6" display="https://podminky.urs.cz/item/CS_URS_2024_01/997013509"/>
    <hyperlink ref="F183" r:id="rId7" display="https://podminky.urs.cz/item/CS_URS_2024_01/997013631"/>
    <hyperlink ref="F186" r:id="rId8" display="https://podminky.urs.cz/item/CS_URS_2024_01/998018002"/>
    <hyperlink ref="F190" r:id="rId9" display="https://podminky.urs.cz/item/CS_URS_2024_01/763131431"/>
    <hyperlink ref="F209" r:id="rId10" display="https://podminky.urs.cz/item/CS_URS_2024_01/763131714"/>
    <hyperlink ref="F219" r:id="rId11" display="https://podminky.urs.cz/item/CS_URS_2024_01/763164535"/>
    <hyperlink ref="F223" r:id="rId12" display="https://podminky.urs.cz/item/CS_URS_2024_01/763121714"/>
    <hyperlink ref="F226" r:id="rId13" display="https://podminky.urs.cz/item/CS_URS_2024_01/763172452"/>
    <hyperlink ref="F233" r:id="rId14" display="https://podminky.urs.cz/item/CS_URS_2024_01/998763412"/>
    <hyperlink ref="F236" r:id="rId15" display="https://podminky.urs.cz/item/CS_URS_2024_01/767581802"/>
    <hyperlink ref="F244" r:id="rId16" display="https://podminky.urs.cz/item/CS_URS_2024_01/767582800"/>
    <hyperlink ref="F250" r:id="rId17" display="https://podminky.urs.cz/item/CS_URS_2024_01/767583341.1"/>
    <hyperlink ref="F255" r:id="rId18" display="https://podminky.urs.cz/item/CS_URS_2024_01/998767212"/>
    <hyperlink ref="F258" r:id="rId19" display="https://podminky.urs.cz/item/CS_URS_2024_01/784111001"/>
    <hyperlink ref="F320" r:id="rId20" display="https://podminky.urs.cz/item/CS_URS_2024_01/784111007"/>
    <hyperlink ref="F322" r:id="rId21" display="https://podminky.urs.cz/item/CS_URS_2024_01/784181101"/>
    <hyperlink ref="F324" r:id="rId22" display="https://podminky.urs.cz/item/CS_URS_2024_01/784181107"/>
    <hyperlink ref="F326" r:id="rId23" display="https://podminky.urs.cz/item/CS_URS_2024_01/784211101"/>
    <hyperlink ref="F398" r:id="rId24" display="https://podminky.urs.cz/item/CS_URS_2024_01/784211107"/>
    <hyperlink ref="F425" r:id="rId25" display="https://podminky.urs.cz/item/CS_URS_2024_01/78421116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20" t="s">
        <v>129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4" t="str">
        <f>'Rekapitulace stavby'!K6</f>
        <v>ZŠ Opava, Šrámkova 4 - zařízení silnoproudé a slaboproudé elektrotechniky a stavební úpravy</v>
      </c>
      <c r="F7" s="395"/>
      <c r="G7" s="395"/>
      <c r="H7" s="395"/>
      <c r="L7" s="23"/>
    </row>
    <row r="8" spans="2:12" s="1" customFormat="1" ht="12" customHeight="1">
      <c r="B8" s="23"/>
      <c r="D8" s="115" t="s">
        <v>137</v>
      </c>
      <c r="L8" s="23"/>
    </row>
    <row r="9" spans="1:31" s="2" customFormat="1" ht="16.5" customHeight="1">
      <c r="A9" s="37"/>
      <c r="B9" s="42"/>
      <c r="C9" s="37"/>
      <c r="D9" s="37"/>
      <c r="E9" s="394" t="s">
        <v>1711</v>
      </c>
      <c r="F9" s="396"/>
      <c r="G9" s="396"/>
      <c r="H9" s="396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139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7" t="s">
        <v>2166</v>
      </c>
      <c r="F11" s="396"/>
      <c r="G11" s="396"/>
      <c r="H11" s="396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 t="str">
        <f>'Rekapitulace stavby'!AN8</f>
        <v>5. 2. 2024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25</v>
      </c>
      <c r="E16" s="37"/>
      <c r="F16" s="37"/>
      <c r="G16" s="37"/>
      <c r="H16" s="37"/>
      <c r="I16" s="115" t="s">
        <v>26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27</v>
      </c>
      <c r="F17" s="37"/>
      <c r="G17" s="37"/>
      <c r="H17" s="37"/>
      <c r="I17" s="115" t="s">
        <v>28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29</v>
      </c>
      <c r="E19" s="37"/>
      <c r="F19" s="37"/>
      <c r="G19" s="37"/>
      <c r="H19" s="37"/>
      <c r="I19" s="115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8" t="str">
        <f>'Rekapitulace stavby'!E14</f>
        <v>Vyplň údaj</v>
      </c>
      <c r="F20" s="399"/>
      <c r="G20" s="399"/>
      <c r="H20" s="399"/>
      <c r="I20" s="115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31</v>
      </c>
      <c r="E22" s="37"/>
      <c r="F22" s="37"/>
      <c r="G22" s="37"/>
      <c r="H22" s="37"/>
      <c r="I22" s="115" t="s">
        <v>26</v>
      </c>
      <c r="J22" s="106" t="s">
        <v>19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32</v>
      </c>
      <c r="F23" s="37"/>
      <c r="G23" s="37"/>
      <c r="H23" s="37"/>
      <c r="I23" s="115" t="s">
        <v>28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34</v>
      </c>
      <c r="E25" s="37"/>
      <c r="F25" s="37"/>
      <c r="G25" s="37"/>
      <c r="H25" s="37"/>
      <c r="I25" s="115" t="s">
        <v>26</v>
      </c>
      <c r="J25" s="106" t="str">
        <f>IF('Rekapitulace stavby'!AN19="","",'Rekapitulace stavby'!AN19)</f>
        <v/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tr">
        <f>IF('Rekapitulace stavby'!E20="","",'Rekapitulace stavby'!E20)</f>
        <v xml:space="preserve"> </v>
      </c>
      <c r="F26" s="37"/>
      <c r="G26" s="37"/>
      <c r="H26" s="37"/>
      <c r="I26" s="115" t="s">
        <v>28</v>
      </c>
      <c r="J26" s="106" t="str">
        <f>IF('Rekapitulace stavby'!AN20="","",'Rekapitulace stavby'!AN20)</f>
        <v/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47.25" customHeight="1">
      <c r="A29" s="118"/>
      <c r="B29" s="119"/>
      <c r="C29" s="118"/>
      <c r="D29" s="118"/>
      <c r="E29" s="400" t="s">
        <v>37</v>
      </c>
      <c r="F29" s="400"/>
      <c r="G29" s="400"/>
      <c r="H29" s="40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ROUND(J95,2)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ROUND((SUM(BE95:BE413)),2)</f>
        <v>0</v>
      </c>
      <c r="G35" s="37"/>
      <c r="H35" s="37"/>
      <c r="I35" s="127">
        <v>0.21</v>
      </c>
      <c r="J35" s="126">
        <f>ROUND(((SUM(BE95:BE413))*I35),2)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ROUND((SUM(BF95:BF413)),2)</f>
        <v>0</v>
      </c>
      <c r="G36" s="37"/>
      <c r="H36" s="37"/>
      <c r="I36" s="127">
        <v>0.12</v>
      </c>
      <c r="J36" s="126">
        <f>ROUND(((SUM(BF95:BF413))*I36),2)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ROUND((SUM(BG95:BG413)),2)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ROUND((SUM(BH95:BH413)),2)</f>
        <v>0</v>
      </c>
      <c r="G38" s="37"/>
      <c r="H38" s="37"/>
      <c r="I38" s="127">
        <v>0.12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ROUND((SUM(BI95:BI413)),2)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142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1" t="str">
        <f>E7</f>
        <v>ZŠ Opava, Šrámkova 4 - zařízení silnoproudé a slaboproudé elektrotechniky a stavební úpravy</v>
      </c>
      <c r="F50" s="402"/>
      <c r="G50" s="402"/>
      <c r="H50" s="402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137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1" t="s">
        <v>1711</v>
      </c>
      <c r="F52" s="403"/>
      <c r="G52" s="403"/>
      <c r="H52" s="403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139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54" t="str">
        <f>E11</f>
        <v>D.2.3 - Pavilon K4V-A</v>
      </c>
      <c r="F54" s="403"/>
      <c r="G54" s="403"/>
      <c r="H54" s="403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k.ú. Kateřinky u Opavy</v>
      </c>
      <c r="G56" s="39"/>
      <c r="H56" s="39"/>
      <c r="I56" s="32" t="s">
        <v>23</v>
      </c>
      <c r="J56" s="62" t="str">
        <f>IF(J14="","",J14)</f>
        <v>5. 2. 2024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2" customHeight="1">
      <c r="A58" s="37"/>
      <c r="B58" s="38"/>
      <c r="C58" s="32" t="s">
        <v>25</v>
      </c>
      <c r="D58" s="39"/>
      <c r="E58" s="39"/>
      <c r="F58" s="30" t="str">
        <f>E17</f>
        <v xml:space="preserve">ZŠ Opava, Šrámkova 4, příspěvková organizace </v>
      </c>
      <c r="G58" s="39"/>
      <c r="H58" s="39"/>
      <c r="I58" s="32" t="s">
        <v>31</v>
      </c>
      <c r="J58" s="35" t="str">
        <f>E23</f>
        <v>INDETAIL s.r.o.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32" t="s">
        <v>34</v>
      </c>
      <c r="J59" s="35" t="str">
        <f>E26</f>
        <v xml:space="preserve"> 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143</v>
      </c>
      <c r="D61" s="140"/>
      <c r="E61" s="140"/>
      <c r="F61" s="140"/>
      <c r="G61" s="140"/>
      <c r="H61" s="140"/>
      <c r="I61" s="140"/>
      <c r="J61" s="141" t="s">
        <v>144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J95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145</v>
      </c>
    </row>
    <row r="64" spans="2:12" s="9" customFormat="1" ht="24.95" customHeight="1">
      <c r="B64" s="143"/>
      <c r="C64" s="144"/>
      <c r="D64" s="145" t="s">
        <v>146</v>
      </c>
      <c r="E64" s="146"/>
      <c r="F64" s="146"/>
      <c r="G64" s="146"/>
      <c r="H64" s="146"/>
      <c r="I64" s="146"/>
      <c r="J64" s="147">
        <f>J96</f>
        <v>0</v>
      </c>
      <c r="K64" s="144"/>
      <c r="L64" s="148"/>
    </row>
    <row r="65" spans="2:12" s="10" customFormat="1" ht="19.9" customHeight="1">
      <c r="B65" s="149"/>
      <c r="C65" s="100"/>
      <c r="D65" s="150" t="s">
        <v>147</v>
      </c>
      <c r="E65" s="151"/>
      <c r="F65" s="151"/>
      <c r="G65" s="151"/>
      <c r="H65" s="151"/>
      <c r="I65" s="151"/>
      <c r="J65" s="152">
        <f>J97</f>
        <v>0</v>
      </c>
      <c r="K65" s="100"/>
      <c r="L65" s="153"/>
    </row>
    <row r="66" spans="2:12" s="10" customFormat="1" ht="19.9" customHeight="1">
      <c r="B66" s="149"/>
      <c r="C66" s="100"/>
      <c r="D66" s="150" t="s">
        <v>148</v>
      </c>
      <c r="E66" s="151"/>
      <c r="F66" s="151"/>
      <c r="G66" s="151"/>
      <c r="H66" s="151"/>
      <c r="I66" s="151"/>
      <c r="J66" s="152">
        <f>J119</f>
        <v>0</v>
      </c>
      <c r="K66" s="100"/>
      <c r="L66" s="153"/>
    </row>
    <row r="67" spans="2:12" s="10" customFormat="1" ht="19.9" customHeight="1">
      <c r="B67" s="149"/>
      <c r="C67" s="100"/>
      <c r="D67" s="150" t="s">
        <v>1713</v>
      </c>
      <c r="E67" s="151"/>
      <c r="F67" s="151"/>
      <c r="G67" s="151"/>
      <c r="H67" s="151"/>
      <c r="I67" s="151"/>
      <c r="J67" s="152">
        <f>J149</f>
        <v>0</v>
      </c>
      <c r="K67" s="100"/>
      <c r="L67" s="153"/>
    </row>
    <row r="68" spans="2:12" s="10" customFormat="1" ht="19.9" customHeight="1">
      <c r="B68" s="149"/>
      <c r="C68" s="100"/>
      <c r="D68" s="150" t="s">
        <v>150</v>
      </c>
      <c r="E68" s="151"/>
      <c r="F68" s="151"/>
      <c r="G68" s="151"/>
      <c r="H68" s="151"/>
      <c r="I68" s="151"/>
      <c r="J68" s="152">
        <f>J155</f>
        <v>0</v>
      </c>
      <c r="K68" s="100"/>
      <c r="L68" s="153"/>
    </row>
    <row r="69" spans="2:12" s="10" customFormat="1" ht="19.9" customHeight="1">
      <c r="B69" s="149"/>
      <c r="C69" s="100"/>
      <c r="D69" s="150" t="s">
        <v>151</v>
      </c>
      <c r="E69" s="151"/>
      <c r="F69" s="151"/>
      <c r="G69" s="151"/>
      <c r="H69" s="151"/>
      <c r="I69" s="151"/>
      <c r="J69" s="152">
        <f>J165</f>
        <v>0</v>
      </c>
      <c r="K69" s="100"/>
      <c r="L69" s="153"/>
    </row>
    <row r="70" spans="2:12" s="9" customFormat="1" ht="24.95" customHeight="1">
      <c r="B70" s="143"/>
      <c r="C70" s="144"/>
      <c r="D70" s="145" t="s">
        <v>981</v>
      </c>
      <c r="E70" s="146"/>
      <c r="F70" s="146"/>
      <c r="G70" s="146"/>
      <c r="H70" s="146"/>
      <c r="I70" s="146"/>
      <c r="J70" s="147">
        <f>J168</f>
        <v>0</v>
      </c>
      <c r="K70" s="144"/>
      <c r="L70" s="148"/>
    </row>
    <row r="71" spans="2:12" s="10" customFormat="1" ht="19.9" customHeight="1">
      <c r="B71" s="149"/>
      <c r="C71" s="100"/>
      <c r="D71" s="150" t="s">
        <v>1714</v>
      </c>
      <c r="E71" s="151"/>
      <c r="F71" s="151"/>
      <c r="G71" s="151"/>
      <c r="H71" s="151"/>
      <c r="I71" s="151"/>
      <c r="J71" s="152">
        <f>J169</f>
        <v>0</v>
      </c>
      <c r="K71" s="100"/>
      <c r="L71" s="153"/>
    </row>
    <row r="72" spans="2:12" s="10" customFormat="1" ht="19.9" customHeight="1">
      <c r="B72" s="149"/>
      <c r="C72" s="100"/>
      <c r="D72" s="150" t="s">
        <v>1716</v>
      </c>
      <c r="E72" s="151"/>
      <c r="F72" s="151"/>
      <c r="G72" s="151"/>
      <c r="H72" s="151"/>
      <c r="I72" s="151"/>
      <c r="J72" s="152">
        <f>J223</f>
        <v>0</v>
      </c>
      <c r="K72" s="100"/>
      <c r="L72" s="153"/>
    </row>
    <row r="73" spans="2:12" s="10" customFormat="1" ht="19.9" customHeight="1">
      <c r="B73" s="149"/>
      <c r="C73" s="100"/>
      <c r="D73" s="150" t="s">
        <v>164</v>
      </c>
      <c r="E73" s="151"/>
      <c r="F73" s="151"/>
      <c r="G73" s="151"/>
      <c r="H73" s="151"/>
      <c r="I73" s="151"/>
      <c r="J73" s="152">
        <f>J247</f>
        <v>0</v>
      </c>
      <c r="K73" s="100"/>
      <c r="L73" s="153"/>
    </row>
    <row r="74" spans="1:31" s="2" customFormat="1" ht="21.7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9" spans="1:31" s="2" customFormat="1" ht="6.95" customHeight="1">
      <c r="A79" s="37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4.95" customHeight="1">
      <c r="A80" s="37"/>
      <c r="B80" s="38"/>
      <c r="C80" s="26" t="s">
        <v>165</v>
      </c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16</v>
      </c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401" t="str">
        <f>E7</f>
        <v>ZŠ Opava, Šrámkova 4 - zařízení silnoproudé a slaboproudé elektrotechniky a stavební úpravy</v>
      </c>
      <c r="F83" s="402"/>
      <c r="G83" s="402"/>
      <c r="H83" s="402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2:12" s="1" customFormat="1" ht="12" customHeight="1">
      <c r="B84" s="24"/>
      <c r="C84" s="32" t="s">
        <v>137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1:31" s="2" customFormat="1" ht="16.5" customHeight="1">
      <c r="A85" s="37"/>
      <c r="B85" s="38"/>
      <c r="C85" s="39"/>
      <c r="D85" s="39"/>
      <c r="E85" s="401" t="s">
        <v>1711</v>
      </c>
      <c r="F85" s="403"/>
      <c r="G85" s="403"/>
      <c r="H85" s="403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139</v>
      </c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354" t="str">
        <f>E11</f>
        <v>D.2.3 - Pavilon K4V-A</v>
      </c>
      <c r="F87" s="403"/>
      <c r="G87" s="403"/>
      <c r="H87" s="403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2" t="s">
        <v>21</v>
      </c>
      <c r="D89" s="39"/>
      <c r="E89" s="39"/>
      <c r="F89" s="30" t="str">
        <f>F14</f>
        <v>k.ú. Kateřinky u Opavy</v>
      </c>
      <c r="G89" s="39"/>
      <c r="H89" s="39"/>
      <c r="I89" s="32" t="s">
        <v>23</v>
      </c>
      <c r="J89" s="62" t="str">
        <f>IF(J14="","",J14)</f>
        <v>5. 2. 2024</v>
      </c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2" customHeight="1">
      <c r="A91" s="37"/>
      <c r="B91" s="38"/>
      <c r="C91" s="32" t="s">
        <v>25</v>
      </c>
      <c r="D91" s="39"/>
      <c r="E91" s="39"/>
      <c r="F91" s="30" t="str">
        <f>E17</f>
        <v xml:space="preserve">ZŠ Opava, Šrámkova 4, příspěvková organizace </v>
      </c>
      <c r="G91" s="39"/>
      <c r="H91" s="39"/>
      <c r="I91" s="32" t="s">
        <v>31</v>
      </c>
      <c r="J91" s="35" t="str">
        <f>E23</f>
        <v>INDETAIL s.r.o.</v>
      </c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2" customHeight="1">
      <c r="A92" s="37"/>
      <c r="B92" s="38"/>
      <c r="C92" s="32" t="s">
        <v>29</v>
      </c>
      <c r="D92" s="39"/>
      <c r="E92" s="39"/>
      <c r="F92" s="30" t="str">
        <f>IF(E20="","",E20)</f>
        <v>Vyplň údaj</v>
      </c>
      <c r="G92" s="39"/>
      <c r="H92" s="39"/>
      <c r="I92" s="32" t="s">
        <v>34</v>
      </c>
      <c r="J92" s="35" t="str">
        <f>E26</f>
        <v xml:space="preserve"> </v>
      </c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11" customFormat="1" ht="29.25" customHeight="1">
      <c r="A94" s="154"/>
      <c r="B94" s="155"/>
      <c r="C94" s="156" t="s">
        <v>166</v>
      </c>
      <c r="D94" s="157" t="s">
        <v>57</v>
      </c>
      <c r="E94" s="157" t="s">
        <v>53</v>
      </c>
      <c r="F94" s="157" t="s">
        <v>54</v>
      </c>
      <c r="G94" s="157" t="s">
        <v>167</v>
      </c>
      <c r="H94" s="157" t="s">
        <v>168</v>
      </c>
      <c r="I94" s="157" t="s">
        <v>169</v>
      </c>
      <c r="J94" s="157" t="s">
        <v>144</v>
      </c>
      <c r="K94" s="158" t="s">
        <v>170</v>
      </c>
      <c r="L94" s="159"/>
      <c r="M94" s="71" t="s">
        <v>19</v>
      </c>
      <c r="N94" s="72" t="s">
        <v>42</v>
      </c>
      <c r="O94" s="72" t="s">
        <v>171</v>
      </c>
      <c r="P94" s="72" t="s">
        <v>172</v>
      </c>
      <c r="Q94" s="72" t="s">
        <v>173</v>
      </c>
      <c r="R94" s="72" t="s">
        <v>174</v>
      </c>
      <c r="S94" s="72" t="s">
        <v>175</v>
      </c>
      <c r="T94" s="73" t="s">
        <v>176</v>
      </c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</row>
    <row r="95" spans="1:63" s="2" customFormat="1" ht="22.9" customHeight="1">
      <c r="A95" s="37"/>
      <c r="B95" s="38"/>
      <c r="C95" s="78" t="s">
        <v>177</v>
      </c>
      <c r="D95" s="39"/>
      <c r="E95" s="39"/>
      <c r="F95" s="39"/>
      <c r="G95" s="39"/>
      <c r="H95" s="39"/>
      <c r="I95" s="39"/>
      <c r="J95" s="160">
        <f>BK95</f>
        <v>0</v>
      </c>
      <c r="K95" s="39"/>
      <c r="L95" s="42"/>
      <c r="M95" s="74"/>
      <c r="N95" s="161"/>
      <c r="O95" s="75"/>
      <c r="P95" s="162">
        <f>P96+P168</f>
        <v>0</v>
      </c>
      <c r="Q95" s="75"/>
      <c r="R95" s="162">
        <f>R96+R168</f>
        <v>5.4477727400000004</v>
      </c>
      <c r="S95" s="75"/>
      <c r="T95" s="163">
        <f>T96+T168</f>
        <v>0.64296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71</v>
      </c>
      <c r="AU95" s="20" t="s">
        <v>145</v>
      </c>
      <c r="BK95" s="164">
        <f>BK96+BK168</f>
        <v>0</v>
      </c>
    </row>
    <row r="96" spans="2:63" s="12" customFormat="1" ht="25.9" customHeight="1">
      <c r="B96" s="165"/>
      <c r="C96" s="166"/>
      <c r="D96" s="167" t="s">
        <v>71</v>
      </c>
      <c r="E96" s="168" t="s">
        <v>178</v>
      </c>
      <c r="F96" s="168" t="s">
        <v>179</v>
      </c>
      <c r="G96" s="166"/>
      <c r="H96" s="166"/>
      <c r="I96" s="169"/>
      <c r="J96" s="170">
        <f>BK96</f>
        <v>0</v>
      </c>
      <c r="K96" s="166"/>
      <c r="L96" s="171"/>
      <c r="M96" s="172"/>
      <c r="N96" s="173"/>
      <c r="O96" s="173"/>
      <c r="P96" s="174">
        <f>P97+P119+P149+P155+P165</f>
        <v>0</v>
      </c>
      <c r="Q96" s="173"/>
      <c r="R96" s="174">
        <f>R97+R119+R149+R155+R165</f>
        <v>0.07942096000000001</v>
      </c>
      <c r="S96" s="173"/>
      <c r="T96" s="175">
        <f>T97+T119+T149+T155+T165</f>
        <v>0</v>
      </c>
      <c r="AR96" s="176" t="s">
        <v>79</v>
      </c>
      <c r="AT96" s="177" t="s">
        <v>71</v>
      </c>
      <c r="AU96" s="177" t="s">
        <v>72</v>
      </c>
      <c r="AY96" s="176" t="s">
        <v>180</v>
      </c>
      <c r="BK96" s="178">
        <f>BK97+BK119+BK149+BK155+BK165</f>
        <v>0</v>
      </c>
    </row>
    <row r="97" spans="2:63" s="12" customFormat="1" ht="22.9" customHeight="1">
      <c r="B97" s="165"/>
      <c r="C97" s="166"/>
      <c r="D97" s="167" t="s">
        <v>71</v>
      </c>
      <c r="E97" s="179" t="s">
        <v>181</v>
      </c>
      <c r="F97" s="179" t="s">
        <v>182</v>
      </c>
      <c r="G97" s="166"/>
      <c r="H97" s="166"/>
      <c r="I97" s="169"/>
      <c r="J97" s="180">
        <f>BK97</f>
        <v>0</v>
      </c>
      <c r="K97" s="166"/>
      <c r="L97" s="171"/>
      <c r="M97" s="172"/>
      <c r="N97" s="173"/>
      <c r="O97" s="173"/>
      <c r="P97" s="174">
        <f>SUM(P98:P118)</f>
        <v>0</v>
      </c>
      <c r="Q97" s="173"/>
      <c r="R97" s="174">
        <f>SUM(R98:R118)</f>
        <v>0</v>
      </c>
      <c r="S97" s="173"/>
      <c r="T97" s="175">
        <f>SUM(T98:T118)</f>
        <v>0</v>
      </c>
      <c r="AR97" s="176" t="s">
        <v>79</v>
      </c>
      <c r="AT97" s="177" t="s">
        <v>71</v>
      </c>
      <c r="AU97" s="177" t="s">
        <v>79</v>
      </c>
      <c r="AY97" s="176" t="s">
        <v>180</v>
      </c>
      <c r="BK97" s="178">
        <f>SUM(BK98:BK118)</f>
        <v>0</v>
      </c>
    </row>
    <row r="98" spans="1:65" s="2" customFormat="1" ht="24.2" customHeight="1">
      <c r="A98" s="37"/>
      <c r="B98" s="38"/>
      <c r="C98" s="181" t="s">
        <v>79</v>
      </c>
      <c r="D98" s="181" t="s">
        <v>183</v>
      </c>
      <c r="E98" s="182" t="s">
        <v>1717</v>
      </c>
      <c r="F98" s="183" t="s">
        <v>1718</v>
      </c>
      <c r="G98" s="184" t="s">
        <v>186</v>
      </c>
      <c r="H98" s="185">
        <v>465.43</v>
      </c>
      <c r="I98" s="186"/>
      <c r="J98" s="187">
        <f>ROUND(I98*H98,2)</f>
        <v>0</v>
      </c>
      <c r="K98" s="183" t="s">
        <v>19</v>
      </c>
      <c r="L98" s="42"/>
      <c r="M98" s="188" t="s">
        <v>19</v>
      </c>
      <c r="N98" s="189" t="s">
        <v>43</v>
      </c>
      <c r="O98" s="67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2" t="s">
        <v>188</v>
      </c>
      <c r="AT98" s="192" t="s">
        <v>183</v>
      </c>
      <c r="AU98" s="192" t="s">
        <v>81</v>
      </c>
      <c r="AY98" s="20" t="s">
        <v>180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0" t="s">
        <v>79</v>
      </c>
      <c r="BK98" s="193">
        <f>ROUND(I98*H98,2)</f>
        <v>0</v>
      </c>
      <c r="BL98" s="20" t="s">
        <v>188</v>
      </c>
      <c r="BM98" s="192" t="s">
        <v>1719</v>
      </c>
    </row>
    <row r="99" spans="2:51" s="15" customFormat="1" ht="11.25">
      <c r="B99" s="222"/>
      <c r="C99" s="223"/>
      <c r="D99" s="201" t="s">
        <v>192</v>
      </c>
      <c r="E99" s="224" t="s">
        <v>19</v>
      </c>
      <c r="F99" s="225" t="s">
        <v>1720</v>
      </c>
      <c r="G99" s="223"/>
      <c r="H99" s="224" t="s">
        <v>19</v>
      </c>
      <c r="I99" s="226"/>
      <c r="J99" s="223"/>
      <c r="K99" s="223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192</v>
      </c>
      <c r="AU99" s="231" t="s">
        <v>81</v>
      </c>
      <c r="AV99" s="15" t="s">
        <v>79</v>
      </c>
      <c r="AW99" s="15" t="s">
        <v>33</v>
      </c>
      <c r="AX99" s="15" t="s">
        <v>72</v>
      </c>
      <c r="AY99" s="231" t="s">
        <v>180</v>
      </c>
    </row>
    <row r="100" spans="2:51" s="13" customFormat="1" ht="11.25">
      <c r="B100" s="199"/>
      <c r="C100" s="200"/>
      <c r="D100" s="201" t="s">
        <v>192</v>
      </c>
      <c r="E100" s="202" t="s">
        <v>19</v>
      </c>
      <c r="F100" s="203" t="s">
        <v>2167</v>
      </c>
      <c r="G100" s="200"/>
      <c r="H100" s="204">
        <v>88.8</v>
      </c>
      <c r="I100" s="205"/>
      <c r="J100" s="200"/>
      <c r="K100" s="200"/>
      <c r="L100" s="206"/>
      <c r="M100" s="207"/>
      <c r="N100" s="208"/>
      <c r="O100" s="208"/>
      <c r="P100" s="208"/>
      <c r="Q100" s="208"/>
      <c r="R100" s="208"/>
      <c r="S100" s="208"/>
      <c r="T100" s="209"/>
      <c r="AT100" s="210" t="s">
        <v>192</v>
      </c>
      <c r="AU100" s="210" t="s">
        <v>81</v>
      </c>
      <c r="AV100" s="13" t="s">
        <v>81</v>
      </c>
      <c r="AW100" s="13" t="s">
        <v>33</v>
      </c>
      <c r="AX100" s="13" t="s">
        <v>72</v>
      </c>
      <c r="AY100" s="210" t="s">
        <v>180</v>
      </c>
    </row>
    <row r="101" spans="2:51" s="13" customFormat="1" ht="11.25">
      <c r="B101" s="199"/>
      <c r="C101" s="200"/>
      <c r="D101" s="201" t="s">
        <v>192</v>
      </c>
      <c r="E101" s="202" t="s">
        <v>19</v>
      </c>
      <c r="F101" s="203" t="s">
        <v>2168</v>
      </c>
      <c r="G101" s="200"/>
      <c r="H101" s="204">
        <v>38.88</v>
      </c>
      <c r="I101" s="205"/>
      <c r="J101" s="200"/>
      <c r="K101" s="200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192</v>
      </c>
      <c r="AU101" s="210" t="s">
        <v>81</v>
      </c>
      <c r="AV101" s="13" t="s">
        <v>81</v>
      </c>
      <c r="AW101" s="13" t="s">
        <v>33</v>
      </c>
      <c r="AX101" s="13" t="s">
        <v>72</v>
      </c>
      <c r="AY101" s="210" t="s">
        <v>180</v>
      </c>
    </row>
    <row r="102" spans="2:51" s="13" customFormat="1" ht="11.25">
      <c r="B102" s="199"/>
      <c r="C102" s="200"/>
      <c r="D102" s="201" t="s">
        <v>192</v>
      </c>
      <c r="E102" s="202" t="s">
        <v>19</v>
      </c>
      <c r="F102" s="203" t="s">
        <v>2169</v>
      </c>
      <c r="G102" s="200"/>
      <c r="H102" s="204">
        <v>2.61</v>
      </c>
      <c r="I102" s="205"/>
      <c r="J102" s="200"/>
      <c r="K102" s="200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192</v>
      </c>
      <c r="AU102" s="210" t="s">
        <v>81</v>
      </c>
      <c r="AV102" s="13" t="s">
        <v>81</v>
      </c>
      <c r="AW102" s="13" t="s">
        <v>33</v>
      </c>
      <c r="AX102" s="13" t="s">
        <v>72</v>
      </c>
      <c r="AY102" s="210" t="s">
        <v>180</v>
      </c>
    </row>
    <row r="103" spans="2:51" s="13" customFormat="1" ht="11.25">
      <c r="B103" s="199"/>
      <c r="C103" s="200"/>
      <c r="D103" s="201" t="s">
        <v>192</v>
      </c>
      <c r="E103" s="202" t="s">
        <v>19</v>
      </c>
      <c r="F103" s="203" t="s">
        <v>2170</v>
      </c>
      <c r="G103" s="200"/>
      <c r="H103" s="204">
        <v>3.34</v>
      </c>
      <c r="I103" s="205"/>
      <c r="J103" s="200"/>
      <c r="K103" s="200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192</v>
      </c>
      <c r="AU103" s="210" t="s">
        <v>81</v>
      </c>
      <c r="AV103" s="13" t="s">
        <v>81</v>
      </c>
      <c r="AW103" s="13" t="s">
        <v>33</v>
      </c>
      <c r="AX103" s="13" t="s">
        <v>72</v>
      </c>
      <c r="AY103" s="210" t="s">
        <v>180</v>
      </c>
    </row>
    <row r="104" spans="2:51" s="13" customFormat="1" ht="11.25">
      <c r="B104" s="199"/>
      <c r="C104" s="200"/>
      <c r="D104" s="201" t="s">
        <v>192</v>
      </c>
      <c r="E104" s="202" t="s">
        <v>19</v>
      </c>
      <c r="F104" s="203" t="s">
        <v>2171</v>
      </c>
      <c r="G104" s="200"/>
      <c r="H104" s="204">
        <v>1.37</v>
      </c>
      <c r="I104" s="205"/>
      <c r="J104" s="200"/>
      <c r="K104" s="200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192</v>
      </c>
      <c r="AU104" s="210" t="s">
        <v>81</v>
      </c>
      <c r="AV104" s="13" t="s">
        <v>81</v>
      </c>
      <c r="AW104" s="13" t="s">
        <v>33</v>
      </c>
      <c r="AX104" s="13" t="s">
        <v>72</v>
      </c>
      <c r="AY104" s="210" t="s">
        <v>180</v>
      </c>
    </row>
    <row r="105" spans="2:51" s="13" customFormat="1" ht="11.25">
      <c r="B105" s="199"/>
      <c r="C105" s="200"/>
      <c r="D105" s="201" t="s">
        <v>192</v>
      </c>
      <c r="E105" s="202" t="s">
        <v>19</v>
      </c>
      <c r="F105" s="203" t="s">
        <v>2172</v>
      </c>
      <c r="G105" s="200"/>
      <c r="H105" s="204">
        <v>3.42</v>
      </c>
      <c r="I105" s="205"/>
      <c r="J105" s="200"/>
      <c r="K105" s="200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192</v>
      </c>
      <c r="AU105" s="210" t="s">
        <v>81</v>
      </c>
      <c r="AV105" s="13" t="s">
        <v>81</v>
      </c>
      <c r="AW105" s="13" t="s">
        <v>33</v>
      </c>
      <c r="AX105" s="13" t="s">
        <v>72</v>
      </c>
      <c r="AY105" s="210" t="s">
        <v>180</v>
      </c>
    </row>
    <row r="106" spans="2:51" s="13" customFormat="1" ht="11.25">
      <c r="B106" s="199"/>
      <c r="C106" s="200"/>
      <c r="D106" s="201" t="s">
        <v>192</v>
      </c>
      <c r="E106" s="202" t="s">
        <v>19</v>
      </c>
      <c r="F106" s="203" t="s">
        <v>2173</v>
      </c>
      <c r="G106" s="200"/>
      <c r="H106" s="204">
        <v>1.37</v>
      </c>
      <c r="I106" s="205"/>
      <c r="J106" s="200"/>
      <c r="K106" s="200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192</v>
      </c>
      <c r="AU106" s="210" t="s">
        <v>81</v>
      </c>
      <c r="AV106" s="13" t="s">
        <v>81</v>
      </c>
      <c r="AW106" s="13" t="s">
        <v>33</v>
      </c>
      <c r="AX106" s="13" t="s">
        <v>72</v>
      </c>
      <c r="AY106" s="210" t="s">
        <v>180</v>
      </c>
    </row>
    <row r="107" spans="2:51" s="13" customFormat="1" ht="11.25">
      <c r="B107" s="199"/>
      <c r="C107" s="200"/>
      <c r="D107" s="201" t="s">
        <v>192</v>
      </c>
      <c r="E107" s="202" t="s">
        <v>19</v>
      </c>
      <c r="F107" s="203" t="s">
        <v>2174</v>
      </c>
      <c r="G107" s="200"/>
      <c r="H107" s="204">
        <v>3.9</v>
      </c>
      <c r="I107" s="205"/>
      <c r="J107" s="200"/>
      <c r="K107" s="200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192</v>
      </c>
      <c r="AU107" s="210" t="s">
        <v>81</v>
      </c>
      <c r="AV107" s="13" t="s">
        <v>81</v>
      </c>
      <c r="AW107" s="13" t="s">
        <v>33</v>
      </c>
      <c r="AX107" s="13" t="s">
        <v>72</v>
      </c>
      <c r="AY107" s="210" t="s">
        <v>180</v>
      </c>
    </row>
    <row r="108" spans="2:51" s="13" customFormat="1" ht="11.25">
      <c r="B108" s="199"/>
      <c r="C108" s="200"/>
      <c r="D108" s="201" t="s">
        <v>192</v>
      </c>
      <c r="E108" s="202" t="s">
        <v>19</v>
      </c>
      <c r="F108" s="203" t="s">
        <v>2175</v>
      </c>
      <c r="G108" s="200"/>
      <c r="H108" s="204">
        <v>1.57</v>
      </c>
      <c r="I108" s="205"/>
      <c r="J108" s="200"/>
      <c r="K108" s="200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192</v>
      </c>
      <c r="AU108" s="210" t="s">
        <v>81</v>
      </c>
      <c r="AV108" s="13" t="s">
        <v>81</v>
      </c>
      <c r="AW108" s="13" t="s">
        <v>33</v>
      </c>
      <c r="AX108" s="13" t="s">
        <v>72</v>
      </c>
      <c r="AY108" s="210" t="s">
        <v>180</v>
      </c>
    </row>
    <row r="109" spans="2:51" s="15" customFormat="1" ht="11.25">
      <c r="B109" s="222"/>
      <c r="C109" s="223"/>
      <c r="D109" s="201" t="s">
        <v>192</v>
      </c>
      <c r="E109" s="224" t="s">
        <v>19</v>
      </c>
      <c r="F109" s="225" t="s">
        <v>1726</v>
      </c>
      <c r="G109" s="223"/>
      <c r="H109" s="224" t="s">
        <v>19</v>
      </c>
      <c r="I109" s="226"/>
      <c r="J109" s="223"/>
      <c r="K109" s="223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192</v>
      </c>
      <c r="AU109" s="231" t="s">
        <v>81</v>
      </c>
      <c r="AV109" s="15" t="s">
        <v>79</v>
      </c>
      <c r="AW109" s="15" t="s">
        <v>33</v>
      </c>
      <c r="AX109" s="15" t="s">
        <v>72</v>
      </c>
      <c r="AY109" s="231" t="s">
        <v>180</v>
      </c>
    </row>
    <row r="110" spans="2:51" s="13" customFormat="1" ht="11.25">
      <c r="B110" s="199"/>
      <c r="C110" s="200"/>
      <c r="D110" s="201" t="s">
        <v>192</v>
      </c>
      <c r="E110" s="202" t="s">
        <v>19</v>
      </c>
      <c r="F110" s="203" t="s">
        <v>2176</v>
      </c>
      <c r="G110" s="200"/>
      <c r="H110" s="204">
        <v>72.67</v>
      </c>
      <c r="I110" s="205"/>
      <c r="J110" s="200"/>
      <c r="K110" s="200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192</v>
      </c>
      <c r="AU110" s="210" t="s">
        <v>81</v>
      </c>
      <c r="AV110" s="13" t="s">
        <v>81</v>
      </c>
      <c r="AW110" s="13" t="s">
        <v>33</v>
      </c>
      <c r="AX110" s="13" t="s">
        <v>72</v>
      </c>
      <c r="AY110" s="210" t="s">
        <v>180</v>
      </c>
    </row>
    <row r="111" spans="2:51" s="13" customFormat="1" ht="11.25">
      <c r="B111" s="199"/>
      <c r="C111" s="200"/>
      <c r="D111" s="201" t="s">
        <v>192</v>
      </c>
      <c r="E111" s="202" t="s">
        <v>19</v>
      </c>
      <c r="F111" s="203" t="s">
        <v>2177</v>
      </c>
      <c r="G111" s="200"/>
      <c r="H111" s="204">
        <v>54.075</v>
      </c>
      <c r="I111" s="205"/>
      <c r="J111" s="200"/>
      <c r="K111" s="200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192</v>
      </c>
      <c r="AU111" s="210" t="s">
        <v>81</v>
      </c>
      <c r="AV111" s="13" t="s">
        <v>81</v>
      </c>
      <c r="AW111" s="13" t="s">
        <v>33</v>
      </c>
      <c r="AX111" s="13" t="s">
        <v>72</v>
      </c>
      <c r="AY111" s="210" t="s">
        <v>180</v>
      </c>
    </row>
    <row r="112" spans="2:51" s="13" customFormat="1" ht="11.25">
      <c r="B112" s="199"/>
      <c r="C112" s="200"/>
      <c r="D112" s="201" t="s">
        <v>192</v>
      </c>
      <c r="E112" s="202" t="s">
        <v>19</v>
      </c>
      <c r="F112" s="203" t="s">
        <v>2178</v>
      </c>
      <c r="G112" s="200"/>
      <c r="H112" s="204">
        <v>33.34</v>
      </c>
      <c r="I112" s="205"/>
      <c r="J112" s="200"/>
      <c r="K112" s="200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192</v>
      </c>
      <c r="AU112" s="210" t="s">
        <v>81</v>
      </c>
      <c r="AV112" s="13" t="s">
        <v>81</v>
      </c>
      <c r="AW112" s="13" t="s">
        <v>33</v>
      </c>
      <c r="AX112" s="13" t="s">
        <v>72</v>
      </c>
      <c r="AY112" s="210" t="s">
        <v>180</v>
      </c>
    </row>
    <row r="113" spans="2:51" s="15" customFormat="1" ht="11.25">
      <c r="B113" s="222"/>
      <c r="C113" s="223"/>
      <c r="D113" s="201" t="s">
        <v>192</v>
      </c>
      <c r="E113" s="224" t="s">
        <v>19</v>
      </c>
      <c r="F113" s="225" t="s">
        <v>1741</v>
      </c>
      <c r="G113" s="223"/>
      <c r="H113" s="224" t="s">
        <v>19</v>
      </c>
      <c r="I113" s="226"/>
      <c r="J113" s="223"/>
      <c r="K113" s="223"/>
      <c r="L113" s="227"/>
      <c r="M113" s="228"/>
      <c r="N113" s="229"/>
      <c r="O113" s="229"/>
      <c r="P113" s="229"/>
      <c r="Q113" s="229"/>
      <c r="R113" s="229"/>
      <c r="S113" s="229"/>
      <c r="T113" s="230"/>
      <c r="AT113" s="231" t="s">
        <v>192</v>
      </c>
      <c r="AU113" s="231" t="s">
        <v>81</v>
      </c>
      <c r="AV113" s="15" t="s">
        <v>79</v>
      </c>
      <c r="AW113" s="15" t="s">
        <v>33</v>
      </c>
      <c r="AX113" s="15" t="s">
        <v>72</v>
      </c>
      <c r="AY113" s="231" t="s">
        <v>180</v>
      </c>
    </row>
    <row r="114" spans="2:51" s="13" customFormat="1" ht="11.25">
      <c r="B114" s="199"/>
      <c r="C114" s="200"/>
      <c r="D114" s="201" t="s">
        <v>192</v>
      </c>
      <c r="E114" s="202" t="s">
        <v>19</v>
      </c>
      <c r="F114" s="203" t="s">
        <v>2179</v>
      </c>
      <c r="G114" s="200"/>
      <c r="H114" s="204">
        <v>72.67</v>
      </c>
      <c r="I114" s="205"/>
      <c r="J114" s="200"/>
      <c r="K114" s="200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192</v>
      </c>
      <c r="AU114" s="210" t="s">
        <v>81</v>
      </c>
      <c r="AV114" s="13" t="s">
        <v>81</v>
      </c>
      <c r="AW114" s="13" t="s">
        <v>33</v>
      </c>
      <c r="AX114" s="13" t="s">
        <v>72</v>
      </c>
      <c r="AY114" s="210" t="s">
        <v>180</v>
      </c>
    </row>
    <row r="115" spans="2:51" s="13" customFormat="1" ht="11.25">
      <c r="B115" s="199"/>
      <c r="C115" s="200"/>
      <c r="D115" s="201" t="s">
        <v>192</v>
      </c>
      <c r="E115" s="202" t="s">
        <v>19</v>
      </c>
      <c r="F115" s="203" t="s">
        <v>2180</v>
      </c>
      <c r="G115" s="200"/>
      <c r="H115" s="204">
        <v>54.075</v>
      </c>
      <c r="I115" s="205"/>
      <c r="J115" s="200"/>
      <c r="K115" s="200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192</v>
      </c>
      <c r="AU115" s="210" t="s">
        <v>81</v>
      </c>
      <c r="AV115" s="13" t="s">
        <v>81</v>
      </c>
      <c r="AW115" s="13" t="s">
        <v>33</v>
      </c>
      <c r="AX115" s="13" t="s">
        <v>72</v>
      </c>
      <c r="AY115" s="210" t="s">
        <v>180</v>
      </c>
    </row>
    <row r="116" spans="2:51" s="13" customFormat="1" ht="11.25">
      <c r="B116" s="199"/>
      <c r="C116" s="200"/>
      <c r="D116" s="201" t="s">
        <v>192</v>
      </c>
      <c r="E116" s="202" t="s">
        <v>19</v>
      </c>
      <c r="F116" s="203" t="s">
        <v>2181</v>
      </c>
      <c r="G116" s="200"/>
      <c r="H116" s="204">
        <v>33.34</v>
      </c>
      <c r="I116" s="205"/>
      <c r="J116" s="200"/>
      <c r="K116" s="200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192</v>
      </c>
      <c r="AU116" s="210" t="s">
        <v>81</v>
      </c>
      <c r="AV116" s="13" t="s">
        <v>81</v>
      </c>
      <c r="AW116" s="13" t="s">
        <v>33</v>
      </c>
      <c r="AX116" s="13" t="s">
        <v>72</v>
      </c>
      <c r="AY116" s="210" t="s">
        <v>180</v>
      </c>
    </row>
    <row r="117" spans="2:51" s="14" customFormat="1" ht="11.25">
      <c r="B117" s="211"/>
      <c r="C117" s="212"/>
      <c r="D117" s="201" t="s">
        <v>192</v>
      </c>
      <c r="E117" s="213" t="s">
        <v>19</v>
      </c>
      <c r="F117" s="214" t="s">
        <v>211</v>
      </c>
      <c r="G117" s="212"/>
      <c r="H117" s="215">
        <v>465.43</v>
      </c>
      <c r="I117" s="216"/>
      <c r="J117" s="212"/>
      <c r="K117" s="212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192</v>
      </c>
      <c r="AU117" s="221" t="s">
        <v>81</v>
      </c>
      <c r="AV117" s="14" t="s">
        <v>188</v>
      </c>
      <c r="AW117" s="14" t="s">
        <v>33</v>
      </c>
      <c r="AX117" s="14" t="s">
        <v>79</v>
      </c>
      <c r="AY117" s="221" t="s">
        <v>180</v>
      </c>
    </row>
    <row r="118" spans="1:65" s="2" customFormat="1" ht="33" customHeight="1">
      <c r="A118" s="37"/>
      <c r="B118" s="38"/>
      <c r="C118" s="181" t="s">
        <v>81</v>
      </c>
      <c r="D118" s="181" t="s">
        <v>183</v>
      </c>
      <c r="E118" s="182" t="s">
        <v>1757</v>
      </c>
      <c r="F118" s="183" t="s">
        <v>1758</v>
      </c>
      <c r="G118" s="184" t="s">
        <v>1250</v>
      </c>
      <c r="H118" s="185">
        <v>1</v>
      </c>
      <c r="I118" s="186"/>
      <c r="J118" s="187">
        <f>ROUND(I118*H118,2)</f>
        <v>0</v>
      </c>
      <c r="K118" s="183" t="s">
        <v>19</v>
      </c>
      <c r="L118" s="42"/>
      <c r="M118" s="188" t="s">
        <v>19</v>
      </c>
      <c r="N118" s="189" t="s">
        <v>43</v>
      </c>
      <c r="O118" s="67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2" t="s">
        <v>188</v>
      </c>
      <c r="AT118" s="192" t="s">
        <v>183</v>
      </c>
      <c r="AU118" s="192" t="s">
        <v>81</v>
      </c>
      <c r="AY118" s="20" t="s">
        <v>180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0" t="s">
        <v>79</v>
      </c>
      <c r="BK118" s="193">
        <f>ROUND(I118*H118,2)</f>
        <v>0</v>
      </c>
      <c r="BL118" s="20" t="s">
        <v>188</v>
      </c>
      <c r="BM118" s="192" t="s">
        <v>1759</v>
      </c>
    </row>
    <row r="119" spans="2:63" s="12" customFormat="1" ht="22.9" customHeight="1">
      <c r="B119" s="165"/>
      <c r="C119" s="166"/>
      <c r="D119" s="167" t="s">
        <v>71</v>
      </c>
      <c r="E119" s="179" t="s">
        <v>242</v>
      </c>
      <c r="F119" s="179" t="s">
        <v>243</v>
      </c>
      <c r="G119" s="166"/>
      <c r="H119" s="166"/>
      <c r="I119" s="169"/>
      <c r="J119" s="180">
        <f>BK119</f>
        <v>0</v>
      </c>
      <c r="K119" s="166"/>
      <c r="L119" s="171"/>
      <c r="M119" s="172"/>
      <c r="N119" s="173"/>
      <c r="O119" s="173"/>
      <c r="P119" s="174">
        <f>SUM(P120:P148)</f>
        <v>0</v>
      </c>
      <c r="Q119" s="173"/>
      <c r="R119" s="174">
        <f>SUM(R120:R148)</f>
        <v>0.07942096000000001</v>
      </c>
      <c r="S119" s="173"/>
      <c r="T119" s="175">
        <f>SUM(T120:T148)</f>
        <v>0</v>
      </c>
      <c r="AR119" s="176" t="s">
        <v>79</v>
      </c>
      <c r="AT119" s="177" t="s">
        <v>71</v>
      </c>
      <c r="AU119" s="177" t="s">
        <v>79</v>
      </c>
      <c r="AY119" s="176" t="s">
        <v>180</v>
      </c>
      <c r="BK119" s="178">
        <f>SUM(BK120:BK148)</f>
        <v>0</v>
      </c>
    </row>
    <row r="120" spans="1:65" s="2" customFormat="1" ht="24.2" customHeight="1">
      <c r="A120" s="37"/>
      <c r="B120" s="38"/>
      <c r="C120" s="181" t="s">
        <v>92</v>
      </c>
      <c r="D120" s="181" t="s">
        <v>183</v>
      </c>
      <c r="E120" s="182" t="s">
        <v>245</v>
      </c>
      <c r="F120" s="183" t="s">
        <v>246</v>
      </c>
      <c r="G120" s="184" t="s">
        <v>186</v>
      </c>
      <c r="H120" s="185">
        <v>300.82</v>
      </c>
      <c r="I120" s="186"/>
      <c r="J120" s="187">
        <f>ROUND(I120*H120,2)</f>
        <v>0</v>
      </c>
      <c r="K120" s="183" t="s">
        <v>187</v>
      </c>
      <c r="L120" s="42"/>
      <c r="M120" s="188" t="s">
        <v>19</v>
      </c>
      <c r="N120" s="189" t="s">
        <v>43</v>
      </c>
      <c r="O120" s="67"/>
      <c r="P120" s="190">
        <f>O120*H120</f>
        <v>0</v>
      </c>
      <c r="Q120" s="190">
        <v>0.00013</v>
      </c>
      <c r="R120" s="190">
        <f>Q120*H120</f>
        <v>0.0391066</v>
      </c>
      <c r="S120" s="190">
        <v>0</v>
      </c>
      <c r="T120" s="19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2" t="s">
        <v>290</v>
      </c>
      <c r="AT120" s="192" t="s">
        <v>183</v>
      </c>
      <c r="AU120" s="192" t="s">
        <v>81</v>
      </c>
      <c r="AY120" s="20" t="s">
        <v>180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0" t="s">
        <v>79</v>
      </c>
      <c r="BK120" s="193">
        <f>ROUND(I120*H120,2)</f>
        <v>0</v>
      </c>
      <c r="BL120" s="20" t="s">
        <v>290</v>
      </c>
      <c r="BM120" s="192" t="s">
        <v>1760</v>
      </c>
    </row>
    <row r="121" spans="1:47" s="2" customFormat="1" ht="11.25">
      <c r="A121" s="37"/>
      <c r="B121" s="38"/>
      <c r="C121" s="39"/>
      <c r="D121" s="194" t="s">
        <v>190</v>
      </c>
      <c r="E121" s="39"/>
      <c r="F121" s="195" t="s">
        <v>248</v>
      </c>
      <c r="G121" s="39"/>
      <c r="H121" s="39"/>
      <c r="I121" s="196"/>
      <c r="J121" s="39"/>
      <c r="K121" s="39"/>
      <c r="L121" s="42"/>
      <c r="M121" s="197"/>
      <c r="N121" s="198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20" t="s">
        <v>190</v>
      </c>
      <c r="AU121" s="20" t="s">
        <v>81</v>
      </c>
    </row>
    <row r="122" spans="2:51" s="15" customFormat="1" ht="11.25">
      <c r="B122" s="222"/>
      <c r="C122" s="223"/>
      <c r="D122" s="201" t="s">
        <v>192</v>
      </c>
      <c r="E122" s="224" t="s">
        <v>19</v>
      </c>
      <c r="F122" s="225" t="s">
        <v>1720</v>
      </c>
      <c r="G122" s="223"/>
      <c r="H122" s="224" t="s">
        <v>19</v>
      </c>
      <c r="I122" s="226"/>
      <c r="J122" s="223"/>
      <c r="K122" s="223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192</v>
      </c>
      <c r="AU122" s="231" t="s">
        <v>81</v>
      </c>
      <c r="AV122" s="15" t="s">
        <v>79</v>
      </c>
      <c r="AW122" s="15" t="s">
        <v>33</v>
      </c>
      <c r="AX122" s="15" t="s">
        <v>72</v>
      </c>
      <c r="AY122" s="231" t="s">
        <v>180</v>
      </c>
    </row>
    <row r="123" spans="2:51" s="13" customFormat="1" ht="11.25">
      <c r="B123" s="199"/>
      <c r="C123" s="200"/>
      <c r="D123" s="201" t="s">
        <v>192</v>
      </c>
      <c r="E123" s="202" t="s">
        <v>19</v>
      </c>
      <c r="F123" s="203" t="s">
        <v>2167</v>
      </c>
      <c r="G123" s="200"/>
      <c r="H123" s="204">
        <v>88.8</v>
      </c>
      <c r="I123" s="205"/>
      <c r="J123" s="200"/>
      <c r="K123" s="200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192</v>
      </c>
      <c r="AU123" s="210" t="s">
        <v>81</v>
      </c>
      <c r="AV123" s="13" t="s">
        <v>81</v>
      </c>
      <c r="AW123" s="13" t="s">
        <v>33</v>
      </c>
      <c r="AX123" s="13" t="s">
        <v>72</v>
      </c>
      <c r="AY123" s="210" t="s">
        <v>180</v>
      </c>
    </row>
    <row r="124" spans="2:51" s="15" customFormat="1" ht="11.25">
      <c r="B124" s="222"/>
      <c r="C124" s="223"/>
      <c r="D124" s="201" t="s">
        <v>192</v>
      </c>
      <c r="E124" s="224" t="s">
        <v>19</v>
      </c>
      <c r="F124" s="225" t="s">
        <v>1726</v>
      </c>
      <c r="G124" s="223"/>
      <c r="H124" s="224" t="s">
        <v>19</v>
      </c>
      <c r="I124" s="226"/>
      <c r="J124" s="223"/>
      <c r="K124" s="223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192</v>
      </c>
      <c r="AU124" s="231" t="s">
        <v>81</v>
      </c>
      <c r="AV124" s="15" t="s">
        <v>79</v>
      </c>
      <c r="AW124" s="15" t="s">
        <v>33</v>
      </c>
      <c r="AX124" s="15" t="s">
        <v>72</v>
      </c>
      <c r="AY124" s="231" t="s">
        <v>180</v>
      </c>
    </row>
    <row r="125" spans="2:51" s="13" customFormat="1" ht="11.25">
      <c r="B125" s="199"/>
      <c r="C125" s="200"/>
      <c r="D125" s="201" t="s">
        <v>192</v>
      </c>
      <c r="E125" s="202" t="s">
        <v>19</v>
      </c>
      <c r="F125" s="203" t="s">
        <v>2176</v>
      </c>
      <c r="G125" s="200"/>
      <c r="H125" s="204">
        <v>72.67</v>
      </c>
      <c r="I125" s="205"/>
      <c r="J125" s="200"/>
      <c r="K125" s="200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192</v>
      </c>
      <c r="AU125" s="210" t="s">
        <v>81</v>
      </c>
      <c r="AV125" s="13" t="s">
        <v>81</v>
      </c>
      <c r="AW125" s="13" t="s">
        <v>33</v>
      </c>
      <c r="AX125" s="13" t="s">
        <v>72</v>
      </c>
      <c r="AY125" s="210" t="s">
        <v>180</v>
      </c>
    </row>
    <row r="126" spans="2:51" s="13" customFormat="1" ht="11.25">
      <c r="B126" s="199"/>
      <c r="C126" s="200"/>
      <c r="D126" s="201" t="s">
        <v>192</v>
      </c>
      <c r="E126" s="202" t="s">
        <v>19</v>
      </c>
      <c r="F126" s="203" t="s">
        <v>2178</v>
      </c>
      <c r="G126" s="200"/>
      <c r="H126" s="204">
        <v>33.34</v>
      </c>
      <c r="I126" s="205"/>
      <c r="J126" s="200"/>
      <c r="K126" s="200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192</v>
      </c>
      <c r="AU126" s="210" t="s">
        <v>81</v>
      </c>
      <c r="AV126" s="13" t="s">
        <v>81</v>
      </c>
      <c r="AW126" s="13" t="s">
        <v>33</v>
      </c>
      <c r="AX126" s="13" t="s">
        <v>72</v>
      </c>
      <c r="AY126" s="210" t="s">
        <v>180</v>
      </c>
    </row>
    <row r="127" spans="2:51" s="15" customFormat="1" ht="11.25">
      <c r="B127" s="222"/>
      <c r="C127" s="223"/>
      <c r="D127" s="201" t="s">
        <v>192</v>
      </c>
      <c r="E127" s="224" t="s">
        <v>19</v>
      </c>
      <c r="F127" s="225" t="s">
        <v>1741</v>
      </c>
      <c r="G127" s="223"/>
      <c r="H127" s="224" t="s">
        <v>19</v>
      </c>
      <c r="I127" s="226"/>
      <c r="J127" s="223"/>
      <c r="K127" s="223"/>
      <c r="L127" s="227"/>
      <c r="M127" s="228"/>
      <c r="N127" s="229"/>
      <c r="O127" s="229"/>
      <c r="P127" s="229"/>
      <c r="Q127" s="229"/>
      <c r="R127" s="229"/>
      <c r="S127" s="229"/>
      <c r="T127" s="230"/>
      <c r="AT127" s="231" t="s">
        <v>192</v>
      </c>
      <c r="AU127" s="231" t="s">
        <v>81</v>
      </c>
      <c r="AV127" s="15" t="s">
        <v>79</v>
      </c>
      <c r="AW127" s="15" t="s">
        <v>33</v>
      </c>
      <c r="AX127" s="15" t="s">
        <v>72</v>
      </c>
      <c r="AY127" s="231" t="s">
        <v>180</v>
      </c>
    </row>
    <row r="128" spans="2:51" s="13" customFormat="1" ht="11.25">
      <c r="B128" s="199"/>
      <c r="C128" s="200"/>
      <c r="D128" s="201" t="s">
        <v>192</v>
      </c>
      <c r="E128" s="202" t="s">
        <v>19</v>
      </c>
      <c r="F128" s="203" t="s">
        <v>2179</v>
      </c>
      <c r="G128" s="200"/>
      <c r="H128" s="204">
        <v>72.67</v>
      </c>
      <c r="I128" s="205"/>
      <c r="J128" s="200"/>
      <c r="K128" s="200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192</v>
      </c>
      <c r="AU128" s="210" t="s">
        <v>81</v>
      </c>
      <c r="AV128" s="13" t="s">
        <v>81</v>
      </c>
      <c r="AW128" s="13" t="s">
        <v>33</v>
      </c>
      <c r="AX128" s="13" t="s">
        <v>72</v>
      </c>
      <c r="AY128" s="210" t="s">
        <v>180</v>
      </c>
    </row>
    <row r="129" spans="2:51" s="13" customFormat="1" ht="11.25">
      <c r="B129" s="199"/>
      <c r="C129" s="200"/>
      <c r="D129" s="201" t="s">
        <v>192</v>
      </c>
      <c r="E129" s="202" t="s">
        <v>19</v>
      </c>
      <c r="F129" s="203" t="s">
        <v>2181</v>
      </c>
      <c r="G129" s="200"/>
      <c r="H129" s="204">
        <v>33.34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192</v>
      </c>
      <c r="AU129" s="210" t="s">
        <v>81</v>
      </c>
      <c r="AV129" s="13" t="s">
        <v>81</v>
      </c>
      <c r="AW129" s="13" t="s">
        <v>33</v>
      </c>
      <c r="AX129" s="13" t="s">
        <v>72</v>
      </c>
      <c r="AY129" s="210" t="s">
        <v>180</v>
      </c>
    </row>
    <row r="130" spans="2:51" s="14" customFormat="1" ht="11.25">
      <c r="B130" s="211"/>
      <c r="C130" s="212"/>
      <c r="D130" s="201" t="s">
        <v>192</v>
      </c>
      <c r="E130" s="213" t="s">
        <v>19</v>
      </c>
      <c r="F130" s="214" t="s">
        <v>211</v>
      </c>
      <c r="G130" s="212"/>
      <c r="H130" s="215">
        <v>300.82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192</v>
      </c>
      <c r="AU130" s="221" t="s">
        <v>81</v>
      </c>
      <c r="AV130" s="14" t="s">
        <v>188</v>
      </c>
      <c r="AW130" s="14" t="s">
        <v>33</v>
      </c>
      <c r="AX130" s="14" t="s">
        <v>79</v>
      </c>
      <c r="AY130" s="221" t="s">
        <v>180</v>
      </c>
    </row>
    <row r="131" spans="1:65" s="2" customFormat="1" ht="24.2" customHeight="1">
      <c r="A131" s="37"/>
      <c r="B131" s="38"/>
      <c r="C131" s="181" t="s">
        <v>188</v>
      </c>
      <c r="D131" s="181" t="s">
        <v>183</v>
      </c>
      <c r="E131" s="182" t="s">
        <v>1761</v>
      </c>
      <c r="F131" s="183" t="s">
        <v>1762</v>
      </c>
      <c r="G131" s="184" t="s">
        <v>186</v>
      </c>
      <c r="H131" s="185">
        <v>98.02</v>
      </c>
      <c r="I131" s="186"/>
      <c r="J131" s="187">
        <f>ROUND(I131*H131,2)</f>
        <v>0</v>
      </c>
      <c r="K131" s="183" t="s">
        <v>187</v>
      </c>
      <c r="L131" s="42"/>
      <c r="M131" s="188" t="s">
        <v>19</v>
      </c>
      <c r="N131" s="189" t="s">
        <v>43</v>
      </c>
      <c r="O131" s="67"/>
      <c r="P131" s="190">
        <f>O131*H131</f>
        <v>0</v>
      </c>
      <c r="Q131" s="190">
        <v>0.00021</v>
      </c>
      <c r="R131" s="190">
        <f>Q131*H131</f>
        <v>0.0205842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188</v>
      </c>
      <c r="AT131" s="192" t="s">
        <v>183</v>
      </c>
      <c r="AU131" s="192" t="s">
        <v>81</v>
      </c>
      <c r="AY131" s="20" t="s">
        <v>180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0" t="s">
        <v>79</v>
      </c>
      <c r="BK131" s="193">
        <f>ROUND(I131*H131,2)</f>
        <v>0</v>
      </c>
      <c r="BL131" s="20" t="s">
        <v>188</v>
      </c>
      <c r="BM131" s="192" t="s">
        <v>2182</v>
      </c>
    </row>
    <row r="132" spans="1:47" s="2" customFormat="1" ht="11.25">
      <c r="A132" s="37"/>
      <c r="B132" s="38"/>
      <c r="C132" s="39"/>
      <c r="D132" s="194" t="s">
        <v>190</v>
      </c>
      <c r="E132" s="39"/>
      <c r="F132" s="195" t="s">
        <v>1764</v>
      </c>
      <c r="G132" s="39"/>
      <c r="H132" s="39"/>
      <c r="I132" s="196"/>
      <c r="J132" s="39"/>
      <c r="K132" s="39"/>
      <c r="L132" s="42"/>
      <c r="M132" s="197"/>
      <c r="N132" s="198"/>
      <c r="O132" s="67"/>
      <c r="P132" s="67"/>
      <c r="Q132" s="67"/>
      <c r="R132" s="67"/>
      <c r="S132" s="67"/>
      <c r="T132" s="6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20" t="s">
        <v>190</v>
      </c>
      <c r="AU132" s="20" t="s">
        <v>81</v>
      </c>
    </row>
    <row r="133" spans="2:51" s="15" customFormat="1" ht="11.25">
      <c r="B133" s="222"/>
      <c r="C133" s="223"/>
      <c r="D133" s="201" t="s">
        <v>192</v>
      </c>
      <c r="E133" s="224" t="s">
        <v>19</v>
      </c>
      <c r="F133" s="225" t="s">
        <v>1720</v>
      </c>
      <c r="G133" s="223"/>
      <c r="H133" s="224" t="s">
        <v>19</v>
      </c>
      <c r="I133" s="226"/>
      <c r="J133" s="223"/>
      <c r="K133" s="223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192</v>
      </c>
      <c r="AU133" s="231" t="s">
        <v>81</v>
      </c>
      <c r="AV133" s="15" t="s">
        <v>79</v>
      </c>
      <c r="AW133" s="15" t="s">
        <v>33</v>
      </c>
      <c r="AX133" s="15" t="s">
        <v>72</v>
      </c>
      <c r="AY133" s="231" t="s">
        <v>180</v>
      </c>
    </row>
    <row r="134" spans="2:51" s="13" customFormat="1" ht="11.25">
      <c r="B134" s="199"/>
      <c r="C134" s="200"/>
      <c r="D134" s="201" t="s">
        <v>192</v>
      </c>
      <c r="E134" s="202" t="s">
        <v>19</v>
      </c>
      <c r="F134" s="203" t="s">
        <v>2183</v>
      </c>
      <c r="G134" s="200"/>
      <c r="H134" s="204">
        <v>25.92</v>
      </c>
      <c r="I134" s="205"/>
      <c r="J134" s="200"/>
      <c r="K134" s="200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192</v>
      </c>
      <c r="AU134" s="210" t="s">
        <v>81</v>
      </c>
      <c r="AV134" s="13" t="s">
        <v>81</v>
      </c>
      <c r="AW134" s="13" t="s">
        <v>33</v>
      </c>
      <c r="AX134" s="13" t="s">
        <v>72</v>
      </c>
      <c r="AY134" s="210" t="s">
        <v>180</v>
      </c>
    </row>
    <row r="135" spans="2:51" s="15" customFormat="1" ht="11.25">
      <c r="B135" s="222"/>
      <c r="C135" s="223"/>
      <c r="D135" s="201" t="s">
        <v>192</v>
      </c>
      <c r="E135" s="224" t="s">
        <v>19</v>
      </c>
      <c r="F135" s="225" t="s">
        <v>1726</v>
      </c>
      <c r="G135" s="223"/>
      <c r="H135" s="224" t="s">
        <v>19</v>
      </c>
      <c r="I135" s="226"/>
      <c r="J135" s="223"/>
      <c r="K135" s="223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192</v>
      </c>
      <c r="AU135" s="231" t="s">
        <v>81</v>
      </c>
      <c r="AV135" s="15" t="s">
        <v>79</v>
      </c>
      <c r="AW135" s="15" t="s">
        <v>33</v>
      </c>
      <c r="AX135" s="15" t="s">
        <v>72</v>
      </c>
      <c r="AY135" s="231" t="s">
        <v>180</v>
      </c>
    </row>
    <row r="136" spans="2:51" s="13" customFormat="1" ht="11.25">
      <c r="B136" s="199"/>
      <c r="C136" s="200"/>
      <c r="D136" s="201" t="s">
        <v>192</v>
      </c>
      <c r="E136" s="202" t="s">
        <v>19</v>
      </c>
      <c r="F136" s="203" t="s">
        <v>2184</v>
      </c>
      <c r="G136" s="200"/>
      <c r="H136" s="204">
        <v>36.05</v>
      </c>
      <c r="I136" s="205"/>
      <c r="J136" s="200"/>
      <c r="K136" s="200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192</v>
      </c>
      <c r="AU136" s="210" t="s">
        <v>81</v>
      </c>
      <c r="AV136" s="13" t="s">
        <v>81</v>
      </c>
      <c r="AW136" s="13" t="s">
        <v>33</v>
      </c>
      <c r="AX136" s="13" t="s">
        <v>72</v>
      </c>
      <c r="AY136" s="210" t="s">
        <v>180</v>
      </c>
    </row>
    <row r="137" spans="2:51" s="15" customFormat="1" ht="11.25">
      <c r="B137" s="222"/>
      <c r="C137" s="223"/>
      <c r="D137" s="201" t="s">
        <v>192</v>
      </c>
      <c r="E137" s="224" t="s">
        <v>19</v>
      </c>
      <c r="F137" s="225" t="s">
        <v>1741</v>
      </c>
      <c r="G137" s="223"/>
      <c r="H137" s="224" t="s">
        <v>19</v>
      </c>
      <c r="I137" s="226"/>
      <c r="J137" s="223"/>
      <c r="K137" s="223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192</v>
      </c>
      <c r="AU137" s="231" t="s">
        <v>81</v>
      </c>
      <c r="AV137" s="15" t="s">
        <v>79</v>
      </c>
      <c r="AW137" s="15" t="s">
        <v>33</v>
      </c>
      <c r="AX137" s="15" t="s">
        <v>72</v>
      </c>
      <c r="AY137" s="231" t="s">
        <v>180</v>
      </c>
    </row>
    <row r="138" spans="2:51" s="13" customFormat="1" ht="11.25">
      <c r="B138" s="199"/>
      <c r="C138" s="200"/>
      <c r="D138" s="201" t="s">
        <v>192</v>
      </c>
      <c r="E138" s="202" t="s">
        <v>19</v>
      </c>
      <c r="F138" s="203" t="s">
        <v>2185</v>
      </c>
      <c r="G138" s="200"/>
      <c r="H138" s="204">
        <v>36.05</v>
      </c>
      <c r="I138" s="205"/>
      <c r="J138" s="200"/>
      <c r="K138" s="200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192</v>
      </c>
      <c r="AU138" s="210" t="s">
        <v>81</v>
      </c>
      <c r="AV138" s="13" t="s">
        <v>81</v>
      </c>
      <c r="AW138" s="13" t="s">
        <v>33</v>
      </c>
      <c r="AX138" s="13" t="s">
        <v>72</v>
      </c>
      <c r="AY138" s="210" t="s">
        <v>180</v>
      </c>
    </row>
    <row r="139" spans="2:51" s="14" customFormat="1" ht="11.25">
      <c r="B139" s="211"/>
      <c r="C139" s="212"/>
      <c r="D139" s="201" t="s">
        <v>192</v>
      </c>
      <c r="E139" s="213" t="s">
        <v>19</v>
      </c>
      <c r="F139" s="214" t="s">
        <v>211</v>
      </c>
      <c r="G139" s="212"/>
      <c r="H139" s="215">
        <v>98.02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192</v>
      </c>
      <c r="AU139" s="221" t="s">
        <v>81</v>
      </c>
      <c r="AV139" s="14" t="s">
        <v>188</v>
      </c>
      <c r="AW139" s="14" t="s">
        <v>33</v>
      </c>
      <c r="AX139" s="14" t="s">
        <v>79</v>
      </c>
      <c r="AY139" s="221" t="s">
        <v>180</v>
      </c>
    </row>
    <row r="140" spans="1:65" s="2" customFormat="1" ht="24.2" customHeight="1">
      <c r="A140" s="37"/>
      <c r="B140" s="38"/>
      <c r="C140" s="181" t="s">
        <v>212</v>
      </c>
      <c r="D140" s="181" t="s">
        <v>183</v>
      </c>
      <c r="E140" s="182" t="s">
        <v>1768</v>
      </c>
      <c r="F140" s="183" t="s">
        <v>1769</v>
      </c>
      <c r="G140" s="184" t="s">
        <v>186</v>
      </c>
      <c r="H140" s="185">
        <v>493.254</v>
      </c>
      <c r="I140" s="186"/>
      <c r="J140" s="187">
        <f>ROUND(I140*H140,2)</f>
        <v>0</v>
      </c>
      <c r="K140" s="183" t="s">
        <v>187</v>
      </c>
      <c r="L140" s="42"/>
      <c r="M140" s="188" t="s">
        <v>19</v>
      </c>
      <c r="N140" s="189" t="s">
        <v>43</v>
      </c>
      <c r="O140" s="67"/>
      <c r="P140" s="190">
        <f>O140*H140</f>
        <v>0</v>
      </c>
      <c r="Q140" s="190">
        <v>4E-05</v>
      </c>
      <c r="R140" s="190">
        <f>Q140*H140</f>
        <v>0.019730160000000004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188</v>
      </c>
      <c r="AT140" s="192" t="s">
        <v>183</v>
      </c>
      <c r="AU140" s="192" t="s">
        <v>81</v>
      </c>
      <c r="AY140" s="20" t="s">
        <v>180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20" t="s">
        <v>79</v>
      </c>
      <c r="BK140" s="193">
        <f>ROUND(I140*H140,2)</f>
        <v>0</v>
      </c>
      <c r="BL140" s="20" t="s">
        <v>188</v>
      </c>
      <c r="BM140" s="192" t="s">
        <v>1770</v>
      </c>
    </row>
    <row r="141" spans="1:47" s="2" customFormat="1" ht="11.25">
      <c r="A141" s="37"/>
      <c r="B141" s="38"/>
      <c r="C141" s="39"/>
      <c r="D141" s="194" t="s">
        <v>190</v>
      </c>
      <c r="E141" s="39"/>
      <c r="F141" s="195" t="s">
        <v>1771</v>
      </c>
      <c r="G141" s="39"/>
      <c r="H141" s="39"/>
      <c r="I141" s="196"/>
      <c r="J141" s="39"/>
      <c r="K141" s="39"/>
      <c r="L141" s="42"/>
      <c r="M141" s="197"/>
      <c r="N141" s="198"/>
      <c r="O141" s="67"/>
      <c r="P141" s="67"/>
      <c r="Q141" s="67"/>
      <c r="R141" s="67"/>
      <c r="S141" s="67"/>
      <c r="T141" s="68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20" t="s">
        <v>190</v>
      </c>
      <c r="AU141" s="20" t="s">
        <v>81</v>
      </c>
    </row>
    <row r="142" spans="2:51" s="15" customFormat="1" ht="11.25">
      <c r="B142" s="222"/>
      <c r="C142" s="223"/>
      <c r="D142" s="201" t="s">
        <v>192</v>
      </c>
      <c r="E142" s="224" t="s">
        <v>19</v>
      </c>
      <c r="F142" s="225" t="s">
        <v>1720</v>
      </c>
      <c r="G142" s="223"/>
      <c r="H142" s="224" t="s">
        <v>19</v>
      </c>
      <c r="I142" s="226"/>
      <c r="J142" s="223"/>
      <c r="K142" s="223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192</v>
      </c>
      <c r="AU142" s="231" t="s">
        <v>81</v>
      </c>
      <c r="AV142" s="15" t="s">
        <v>79</v>
      </c>
      <c r="AW142" s="15" t="s">
        <v>33</v>
      </c>
      <c r="AX142" s="15" t="s">
        <v>72</v>
      </c>
      <c r="AY142" s="231" t="s">
        <v>180</v>
      </c>
    </row>
    <row r="143" spans="2:51" s="13" customFormat="1" ht="11.25">
      <c r="B143" s="199"/>
      <c r="C143" s="200"/>
      <c r="D143" s="201" t="s">
        <v>192</v>
      </c>
      <c r="E143" s="202" t="s">
        <v>19</v>
      </c>
      <c r="F143" s="203" t="s">
        <v>2186</v>
      </c>
      <c r="G143" s="200"/>
      <c r="H143" s="204">
        <v>164.418</v>
      </c>
      <c r="I143" s="205"/>
      <c r="J143" s="200"/>
      <c r="K143" s="200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192</v>
      </c>
      <c r="AU143" s="210" t="s">
        <v>81</v>
      </c>
      <c r="AV143" s="13" t="s">
        <v>81</v>
      </c>
      <c r="AW143" s="13" t="s">
        <v>33</v>
      </c>
      <c r="AX143" s="13" t="s">
        <v>72</v>
      </c>
      <c r="AY143" s="210" t="s">
        <v>180</v>
      </c>
    </row>
    <row r="144" spans="2:51" s="15" customFormat="1" ht="11.25">
      <c r="B144" s="222"/>
      <c r="C144" s="223"/>
      <c r="D144" s="201" t="s">
        <v>192</v>
      </c>
      <c r="E144" s="224" t="s">
        <v>19</v>
      </c>
      <c r="F144" s="225" t="s">
        <v>1726</v>
      </c>
      <c r="G144" s="223"/>
      <c r="H144" s="224" t="s">
        <v>19</v>
      </c>
      <c r="I144" s="226"/>
      <c r="J144" s="223"/>
      <c r="K144" s="223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192</v>
      </c>
      <c r="AU144" s="231" t="s">
        <v>81</v>
      </c>
      <c r="AV144" s="15" t="s">
        <v>79</v>
      </c>
      <c r="AW144" s="15" t="s">
        <v>33</v>
      </c>
      <c r="AX144" s="15" t="s">
        <v>72</v>
      </c>
      <c r="AY144" s="231" t="s">
        <v>180</v>
      </c>
    </row>
    <row r="145" spans="2:51" s="13" customFormat="1" ht="11.25">
      <c r="B145" s="199"/>
      <c r="C145" s="200"/>
      <c r="D145" s="201" t="s">
        <v>192</v>
      </c>
      <c r="E145" s="202" t="s">
        <v>19</v>
      </c>
      <c r="F145" s="203" t="s">
        <v>2186</v>
      </c>
      <c r="G145" s="200"/>
      <c r="H145" s="204">
        <v>164.418</v>
      </c>
      <c r="I145" s="205"/>
      <c r="J145" s="200"/>
      <c r="K145" s="200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192</v>
      </c>
      <c r="AU145" s="210" t="s">
        <v>81</v>
      </c>
      <c r="AV145" s="13" t="s">
        <v>81</v>
      </c>
      <c r="AW145" s="13" t="s">
        <v>33</v>
      </c>
      <c r="AX145" s="13" t="s">
        <v>72</v>
      </c>
      <c r="AY145" s="210" t="s">
        <v>180</v>
      </c>
    </row>
    <row r="146" spans="2:51" s="15" customFormat="1" ht="11.25">
      <c r="B146" s="222"/>
      <c r="C146" s="223"/>
      <c r="D146" s="201" t="s">
        <v>192</v>
      </c>
      <c r="E146" s="224" t="s">
        <v>19</v>
      </c>
      <c r="F146" s="225" t="s">
        <v>1741</v>
      </c>
      <c r="G146" s="223"/>
      <c r="H146" s="224" t="s">
        <v>19</v>
      </c>
      <c r="I146" s="226"/>
      <c r="J146" s="223"/>
      <c r="K146" s="223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192</v>
      </c>
      <c r="AU146" s="231" t="s">
        <v>81</v>
      </c>
      <c r="AV146" s="15" t="s">
        <v>79</v>
      </c>
      <c r="AW146" s="15" t="s">
        <v>33</v>
      </c>
      <c r="AX146" s="15" t="s">
        <v>72</v>
      </c>
      <c r="AY146" s="231" t="s">
        <v>180</v>
      </c>
    </row>
    <row r="147" spans="2:51" s="13" customFormat="1" ht="11.25">
      <c r="B147" s="199"/>
      <c r="C147" s="200"/>
      <c r="D147" s="201" t="s">
        <v>192</v>
      </c>
      <c r="E147" s="202" t="s">
        <v>19</v>
      </c>
      <c r="F147" s="203" t="s">
        <v>2186</v>
      </c>
      <c r="G147" s="200"/>
      <c r="H147" s="204">
        <v>164.418</v>
      </c>
      <c r="I147" s="205"/>
      <c r="J147" s="200"/>
      <c r="K147" s="200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192</v>
      </c>
      <c r="AU147" s="210" t="s">
        <v>81</v>
      </c>
      <c r="AV147" s="13" t="s">
        <v>81</v>
      </c>
      <c r="AW147" s="13" t="s">
        <v>33</v>
      </c>
      <c r="AX147" s="13" t="s">
        <v>72</v>
      </c>
      <c r="AY147" s="210" t="s">
        <v>180</v>
      </c>
    </row>
    <row r="148" spans="2:51" s="14" customFormat="1" ht="11.25">
      <c r="B148" s="211"/>
      <c r="C148" s="212"/>
      <c r="D148" s="201" t="s">
        <v>192</v>
      </c>
      <c r="E148" s="213" t="s">
        <v>19</v>
      </c>
      <c r="F148" s="214" t="s">
        <v>211</v>
      </c>
      <c r="G148" s="212"/>
      <c r="H148" s="215">
        <v>493.254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192</v>
      </c>
      <c r="AU148" s="221" t="s">
        <v>81</v>
      </c>
      <c r="AV148" s="14" t="s">
        <v>188</v>
      </c>
      <c r="AW148" s="14" t="s">
        <v>33</v>
      </c>
      <c r="AX148" s="14" t="s">
        <v>79</v>
      </c>
      <c r="AY148" s="221" t="s">
        <v>180</v>
      </c>
    </row>
    <row r="149" spans="2:63" s="12" customFormat="1" ht="22.9" customHeight="1">
      <c r="B149" s="165"/>
      <c r="C149" s="166"/>
      <c r="D149" s="167" t="s">
        <v>71</v>
      </c>
      <c r="E149" s="179" t="s">
        <v>635</v>
      </c>
      <c r="F149" s="179" t="s">
        <v>1779</v>
      </c>
      <c r="G149" s="166"/>
      <c r="H149" s="166"/>
      <c r="I149" s="169"/>
      <c r="J149" s="180">
        <f>BK149</f>
        <v>0</v>
      </c>
      <c r="K149" s="166"/>
      <c r="L149" s="171"/>
      <c r="M149" s="172"/>
      <c r="N149" s="173"/>
      <c r="O149" s="173"/>
      <c r="P149" s="174">
        <f>SUM(P150:P154)</f>
        <v>0</v>
      </c>
      <c r="Q149" s="173"/>
      <c r="R149" s="174">
        <f>SUM(R150:R154)</f>
        <v>0</v>
      </c>
      <c r="S149" s="173"/>
      <c r="T149" s="175">
        <f>SUM(T150:T154)</f>
        <v>0</v>
      </c>
      <c r="AR149" s="176" t="s">
        <v>79</v>
      </c>
      <c r="AT149" s="177" t="s">
        <v>71</v>
      </c>
      <c r="AU149" s="177" t="s">
        <v>79</v>
      </c>
      <c r="AY149" s="176" t="s">
        <v>180</v>
      </c>
      <c r="BK149" s="178">
        <f>SUM(BK150:BK154)</f>
        <v>0</v>
      </c>
    </row>
    <row r="150" spans="1:65" s="2" customFormat="1" ht="37.9" customHeight="1">
      <c r="A150" s="37"/>
      <c r="B150" s="38"/>
      <c r="C150" s="181" t="s">
        <v>219</v>
      </c>
      <c r="D150" s="181" t="s">
        <v>183</v>
      </c>
      <c r="E150" s="182" t="s">
        <v>1780</v>
      </c>
      <c r="F150" s="183" t="s">
        <v>1781</v>
      </c>
      <c r="G150" s="184" t="s">
        <v>918</v>
      </c>
      <c r="H150" s="185">
        <v>30</v>
      </c>
      <c r="I150" s="186"/>
      <c r="J150" s="187">
        <f>ROUND(I150*H150,2)</f>
        <v>0</v>
      </c>
      <c r="K150" s="183" t="s">
        <v>19</v>
      </c>
      <c r="L150" s="42"/>
      <c r="M150" s="188" t="s">
        <v>19</v>
      </c>
      <c r="N150" s="189" t="s">
        <v>43</v>
      </c>
      <c r="O150" s="67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188</v>
      </c>
      <c r="AT150" s="192" t="s">
        <v>183</v>
      </c>
      <c r="AU150" s="192" t="s">
        <v>81</v>
      </c>
      <c r="AY150" s="20" t="s">
        <v>180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20" t="s">
        <v>79</v>
      </c>
      <c r="BK150" s="193">
        <f>ROUND(I150*H150,2)</f>
        <v>0</v>
      </c>
      <c r="BL150" s="20" t="s">
        <v>188</v>
      </c>
      <c r="BM150" s="192" t="s">
        <v>1782</v>
      </c>
    </row>
    <row r="151" spans="2:51" s="13" customFormat="1" ht="11.25">
      <c r="B151" s="199"/>
      <c r="C151" s="200"/>
      <c r="D151" s="201" t="s">
        <v>192</v>
      </c>
      <c r="E151" s="202" t="s">
        <v>19</v>
      </c>
      <c r="F151" s="203" t="s">
        <v>2091</v>
      </c>
      <c r="G151" s="200"/>
      <c r="H151" s="204">
        <v>10</v>
      </c>
      <c r="I151" s="205"/>
      <c r="J151" s="200"/>
      <c r="K151" s="200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192</v>
      </c>
      <c r="AU151" s="210" t="s">
        <v>81</v>
      </c>
      <c r="AV151" s="13" t="s">
        <v>81</v>
      </c>
      <c r="AW151" s="13" t="s">
        <v>33</v>
      </c>
      <c r="AX151" s="13" t="s">
        <v>72</v>
      </c>
      <c r="AY151" s="210" t="s">
        <v>180</v>
      </c>
    </row>
    <row r="152" spans="2:51" s="13" customFormat="1" ht="11.25">
      <c r="B152" s="199"/>
      <c r="C152" s="200"/>
      <c r="D152" s="201" t="s">
        <v>192</v>
      </c>
      <c r="E152" s="202" t="s">
        <v>19</v>
      </c>
      <c r="F152" s="203" t="s">
        <v>2092</v>
      </c>
      <c r="G152" s="200"/>
      <c r="H152" s="204">
        <v>10</v>
      </c>
      <c r="I152" s="205"/>
      <c r="J152" s="200"/>
      <c r="K152" s="200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192</v>
      </c>
      <c r="AU152" s="210" t="s">
        <v>81</v>
      </c>
      <c r="AV152" s="13" t="s">
        <v>81</v>
      </c>
      <c r="AW152" s="13" t="s">
        <v>33</v>
      </c>
      <c r="AX152" s="13" t="s">
        <v>72</v>
      </c>
      <c r="AY152" s="210" t="s">
        <v>180</v>
      </c>
    </row>
    <row r="153" spans="2:51" s="13" customFormat="1" ht="11.25">
      <c r="B153" s="199"/>
      <c r="C153" s="200"/>
      <c r="D153" s="201" t="s">
        <v>192</v>
      </c>
      <c r="E153" s="202" t="s">
        <v>19</v>
      </c>
      <c r="F153" s="203" t="s">
        <v>2093</v>
      </c>
      <c r="G153" s="200"/>
      <c r="H153" s="204">
        <v>10</v>
      </c>
      <c r="I153" s="205"/>
      <c r="J153" s="200"/>
      <c r="K153" s="200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192</v>
      </c>
      <c r="AU153" s="210" t="s">
        <v>81</v>
      </c>
      <c r="AV153" s="13" t="s">
        <v>81</v>
      </c>
      <c r="AW153" s="13" t="s">
        <v>33</v>
      </c>
      <c r="AX153" s="13" t="s">
        <v>72</v>
      </c>
      <c r="AY153" s="210" t="s">
        <v>180</v>
      </c>
    </row>
    <row r="154" spans="2:51" s="14" customFormat="1" ht="11.25">
      <c r="B154" s="211"/>
      <c r="C154" s="212"/>
      <c r="D154" s="201" t="s">
        <v>192</v>
      </c>
      <c r="E154" s="213" t="s">
        <v>19</v>
      </c>
      <c r="F154" s="214" t="s">
        <v>211</v>
      </c>
      <c r="G154" s="212"/>
      <c r="H154" s="215">
        <v>30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192</v>
      </c>
      <c r="AU154" s="221" t="s">
        <v>81</v>
      </c>
      <c r="AV154" s="14" t="s">
        <v>188</v>
      </c>
      <c r="AW154" s="14" t="s">
        <v>33</v>
      </c>
      <c r="AX154" s="14" t="s">
        <v>79</v>
      </c>
      <c r="AY154" s="221" t="s">
        <v>180</v>
      </c>
    </row>
    <row r="155" spans="2:63" s="12" customFormat="1" ht="22.9" customHeight="1">
      <c r="B155" s="165"/>
      <c r="C155" s="166"/>
      <c r="D155" s="167" t="s">
        <v>71</v>
      </c>
      <c r="E155" s="179" t="s">
        <v>313</v>
      </c>
      <c r="F155" s="179" t="s">
        <v>314</v>
      </c>
      <c r="G155" s="166"/>
      <c r="H155" s="166"/>
      <c r="I155" s="169"/>
      <c r="J155" s="180">
        <f>BK155</f>
        <v>0</v>
      </c>
      <c r="K155" s="166"/>
      <c r="L155" s="171"/>
      <c r="M155" s="172"/>
      <c r="N155" s="173"/>
      <c r="O155" s="173"/>
      <c r="P155" s="174">
        <f>SUM(P156:P164)</f>
        <v>0</v>
      </c>
      <c r="Q155" s="173"/>
      <c r="R155" s="174">
        <f>SUM(R156:R164)</f>
        <v>0</v>
      </c>
      <c r="S155" s="173"/>
      <c r="T155" s="175">
        <f>SUM(T156:T164)</f>
        <v>0</v>
      </c>
      <c r="AR155" s="176" t="s">
        <v>79</v>
      </c>
      <c r="AT155" s="177" t="s">
        <v>71</v>
      </c>
      <c r="AU155" s="177" t="s">
        <v>79</v>
      </c>
      <c r="AY155" s="176" t="s">
        <v>180</v>
      </c>
      <c r="BK155" s="178">
        <f>SUM(BK156:BK164)</f>
        <v>0</v>
      </c>
    </row>
    <row r="156" spans="1:65" s="2" customFormat="1" ht="24.2" customHeight="1">
      <c r="A156" s="37"/>
      <c r="B156" s="38"/>
      <c r="C156" s="181" t="s">
        <v>226</v>
      </c>
      <c r="D156" s="181" t="s">
        <v>183</v>
      </c>
      <c r="E156" s="182" t="s">
        <v>316</v>
      </c>
      <c r="F156" s="183" t="s">
        <v>317</v>
      </c>
      <c r="G156" s="184" t="s">
        <v>318</v>
      </c>
      <c r="H156" s="185">
        <v>0.643</v>
      </c>
      <c r="I156" s="186"/>
      <c r="J156" s="187">
        <f>ROUND(I156*H156,2)</f>
        <v>0</v>
      </c>
      <c r="K156" s="183" t="s">
        <v>187</v>
      </c>
      <c r="L156" s="42"/>
      <c r="M156" s="188" t="s">
        <v>19</v>
      </c>
      <c r="N156" s="189" t="s">
        <v>43</v>
      </c>
      <c r="O156" s="67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188</v>
      </c>
      <c r="AT156" s="192" t="s">
        <v>183</v>
      </c>
      <c r="AU156" s="192" t="s">
        <v>81</v>
      </c>
      <c r="AY156" s="20" t="s">
        <v>180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20" t="s">
        <v>79</v>
      </c>
      <c r="BK156" s="193">
        <f>ROUND(I156*H156,2)</f>
        <v>0</v>
      </c>
      <c r="BL156" s="20" t="s">
        <v>188</v>
      </c>
      <c r="BM156" s="192" t="s">
        <v>2094</v>
      </c>
    </row>
    <row r="157" spans="1:47" s="2" customFormat="1" ht="11.25">
      <c r="A157" s="37"/>
      <c r="B157" s="38"/>
      <c r="C157" s="39"/>
      <c r="D157" s="194" t="s">
        <v>190</v>
      </c>
      <c r="E157" s="39"/>
      <c r="F157" s="195" t="s">
        <v>320</v>
      </c>
      <c r="G157" s="39"/>
      <c r="H157" s="39"/>
      <c r="I157" s="196"/>
      <c r="J157" s="39"/>
      <c r="K157" s="39"/>
      <c r="L157" s="42"/>
      <c r="M157" s="197"/>
      <c r="N157" s="198"/>
      <c r="O157" s="67"/>
      <c r="P157" s="67"/>
      <c r="Q157" s="67"/>
      <c r="R157" s="67"/>
      <c r="S157" s="67"/>
      <c r="T157" s="68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20" t="s">
        <v>190</v>
      </c>
      <c r="AU157" s="20" t="s">
        <v>81</v>
      </c>
    </row>
    <row r="158" spans="1:65" s="2" customFormat="1" ht="21.75" customHeight="1">
      <c r="A158" s="37"/>
      <c r="B158" s="38"/>
      <c r="C158" s="181" t="s">
        <v>235</v>
      </c>
      <c r="D158" s="181" t="s">
        <v>183</v>
      </c>
      <c r="E158" s="182" t="s">
        <v>321</v>
      </c>
      <c r="F158" s="183" t="s">
        <v>322</v>
      </c>
      <c r="G158" s="184" t="s">
        <v>318</v>
      </c>
      <c r="H158" s="185">
        <v>0.643</v>
      </c>
      <c r="I158" s="186"/>
      <c r="J158" s="187">
        <f>ROUND(I158*H158,2)</f>
        <v>0</v>
      </c>
      <c r="K158" s="183" t="s">
        <v>187</v>
      </c>
      <c r="L158" s="42"/>
      <c r="M158" s="188" t="s">
        <v>19</v>
      </c>
      <c r="N158" s="189" t="s">
        <v>43</v>
      </c>
      <c r="O158" s="67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188</v>
      </c>
      <c r="AT158" s="192" t="s">
        <v>183</v>
      </c>
      <c r="AU158" s="192" t="s">
        <v>81</v>
      </c>
      <c r="AY158" s="20" t="s">
        <v>180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20" t="s">
        <v>79</v>
      </c>
      <c r="BK158" s="193">
        <f>ROUND(I158*H158,2)</f>
        <v>0</v>
      </c>
      <c r="BL158" s="20" t="s">
        <v>188</v>
      </c>
      <c r="BM158" s="192" t="s">
        <v>2095</v>
      </c>
    </row>
    <row r="159" spans="1:47" s="2" customFormat="1" ht="11.25">
      <c r="A159" s="37"/>
      <c r="B159" s="38"/>
      <c r="C159" s="39"/>
      <c r="D159" s="194" t="s">
        <v>190</v>
      </c>
      <c r="E159" s="39"/>
      <c r="F159" s="195" t="s">
        <v>324</v>
      </c>
      <c r="G159" s="39"/>
      <c r="H159" s="39"/>
      <c r="I159" s="196"/>
      <c r="J159" s="39"/>
      <c r="K159" s="39"/>
      <c r="L159" s="42"/>
      <c r="M159" s="197"/>
      <c r="N159" s="198"/>
      <c r="O159" s="67"/>
      <c r="P159" s="67"/>
      <c r="Q159" s="67"/>
      <c r="R159" s="67"/>
      <c r="S159" s="67"/>
      <c r="T159" s="6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20" t="s">
        <v>190</v>
      </c>
      <c r="AU159" s="20" t="s">
        <v>81</v>
      </c>
    </row>
    <row r="160" spans="1:65" s="2" customFormat="1" ht="24.2" customHeight="1">
      <c r="A160" s="37"/>
      <c r="B160" s="38"/>
      <c r="C160" s="181" t="s">
        <v>244</v>
      </c>
      <c r="D160" s="181" t="s">
        <v>183</v>
      </c>
      <c r="E160" s="182" t="s">
        <v>326</v>
      </c>
      <c r="F160" s="183" t="s">
        <v>327</v>
      </c>
      <c r="G160" s="184" t="s">
        <v>318</v>
      </c>
      <c r="H160" s="185">
        <v>9.002</v>
      </c>
      <c r="I160" s="186"/>
      <c r="J160" s="187">
        <f>ROUND(I160*H160,2)</f>
        <v>0</v>
      </c>
      <c r="K160" s="183" t="s">
        <v>187</v>
      </c>
      <c r="L160" s="42"/>
      <c r="M160" s="188" t="s">
        <v>19</v>
      </c>
      <c r="N160" s="189" t="s">
        <v>43</v>
      </c>
      <c r="O160" s="67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2" t="s">
        <v>188</v>
      </c>
      <c r="AT160" s="192" t="s">
        <v>183</v>
      </c>
      <c r="AU160" s="192" t="s">
        <v>81</v>
      </c>
      <c r="AY160" s="20" t="s">
        <v>180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20" t="s">
        <v>79</v>
      </c>
      <c r="BK160" s="193">
        <f>ROUND(I160*H160,2)</f>
        <v>0</v>
      </c>
      <c r="BL160" s="20" t="s">
        <v>188</v>
      </c>
      <c r="BM160" s="192" t="s">
        <v>2096</v>
      </c>
    </row>
    <row r="161" spans="1:47" s="2" customFormat="1" ht="11.25">
      <c r="A161" s="37"/>
      <c r="B161" s="38"/>
      <c r="C161" s="39"/>
      <c r="D161" s="194" t="s">
        <v>190</v>
      </c>
      <c r="E161" s="39"/>
      <c r="F161" s="195" t="s">
        <v>329</v>
      </c>
      <c r="G161" s="39"/>
      <c r="H161" s="39"/>
      <c r="I161" s="196"/>
      <c r="J161" s="39"/>
      <c r="K161" s="39"/>
      <c r="L161" s="42"/>
      <c r="M161" s="197"/>
      <c r="N161" s="198"/>
      <c r="O161" s="67"/>
      <c r="P161" s="67"/>
      <c r="Q161" s="67"/>
      <c r="R161" s="67"/>
      <c r="S161" s="67"/>
      <c r="T161" s="6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20" t="s">
        <v>190</v>
      </c>
      <c r="AU161" s="20" t="s">
        <v>81</v>
      </c>
    </row>
    <row r="162" spans="2:51" s="13" customFormat="1" ht="11.25">
      <c r="B162" s="199"/>
      <c r="C162" s="200"/>
      <c r="D162" s="201" t="s">
        <v>192</v>
      </c>
      <c r="E162" s="200"/>
      <c r="F162" s="203" t="s">
        <v>2187</v>
      </c>
      <c r="G162" s="200"/>
      <c r="H162" s="204">
        <v>9.002</v>
      </c>
      <c r="I162" s="205"/>
      <c r="J162" s="200"/>
      <c r="K162" s="200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192</v>
      </c>
      <c r="AU162" s="210" t="s">
        <v>81</v>
      </c>
      <c r="AV162" s="13" t="s">
        <v>81</v>
      </c>
      <c r="AW162" s="13" t="s">
        <v>4</v>
      </c>
      <c r="AX162" s="13" t="s">
        <v>79</v>
      </c>
      <c r="AY162" s="210" t="s">
        <v>180</v>
      </c>
    </row>
    <row r="163" spans="1:65" s="2" customFormat="1" ht="24.2" customHeight="1">
      <c r="A163" s="37"/>
      <c r="B163" s="38"/>
      <c r="C163" s="181" t="s">
        <v>251</v>
      </c>
      <c r="D163" s="181" t="s">
        <v>183</v>
      </c>
      <c r="E163" s="182" t="s">
        <v>332</v>
      </c>
      <c r="F163" s="183" t="s">
        <v>333</v>
      </c>
      <c r="G163" s="184" t="s">
        <v>318</v>
      </c>
      <c r="H163" s="185">
        <v>0.643</v>
      </c>
      <c r="I163" s="186"/>
      <c r="J163" s="187">
        <f>ROUND(I163*H163,2)</f>
        <v>0</v>
      </c>
      <c r="K163" s="183" t="s">
        <v>187</v>
      </c>
      <c r="L163" s="42"/>
      <c r="M163" s="188" t="s">
        <v>19</v>
      </c>
      <c r="N163" s="189" t="s">
        <v>43</v>
      </c>
      <c r="O163" s="67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2" t="s">
        <v>188</v>
      </c>
      <c r="AT163" s="192" t="s">
        <v>183</v>
      </c>
      <c r="AU163" s="192" t="s">
        <v>81</v>
      </c>
      <c r="AY163" s="20" t="s">
        <v>180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20" t="s">
        <v>79</v>
      </c>
      <c r="BK163" s="193">
        <f>ROUND(I163*H163,2)</f>
        <v>0</v>
      </c>
      <c r="BL163" s="20" t="s">
        <v>188</v>
      </c>
      <c r="BM163" s="192" t="s">
        <v>2099</v>
      </c>
    </row>
    <row r="164" spans="1:47" s="2" customFormat="1" ht="11.25">
      <c r="A164" s="37"/>
      <c r="B164" s="38"/>
      <c r="C164" s="39"/>
      <c r="D164" s="194" t="s">
        <v>190</v>
      </c>
      <c r="E164" s="39"/>
      <c r="F164" s="195" t="s">
        <v>335</v>
      </c>
      <c r="G164" s="39"/>
      <c r="H164" s="39"/>
      <c r="I164" s="196"/>
      <c r="J164" s="39"/>
      <c r="K164" s="39"/>
      <c r="L164" s="42"/>
      <c r="M164" s="197"/>
      <c r="N164" s="198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20" t="s">
        <v>190</v>
      </c>
      <c r="AU164" s="20" t="s">
        <v>81</v>
      </c>
    </row>
    <row r="165" spans="2:63" s="12" customFormat="1" ht="22.9" customHeight="1">
      <c r="B165" s="165"/>
      <c r="C165" s="166"/>
      <c r="D165" s="167" t="s">
        <v>71</v>
      </c>
      <c r="E165" s="179" t="s">
        <v>336</v>
      </c>
      <c r="F165" s="179" t="s">
        <v>337</v>
      </c>
      <c r="G165" s="166"/>
      <c r="H165" s="166"/>
      <c r="I165" s="169"/>
      <c r="J165" s="180">
        <f>BK165</f>
        <v>0</v>
      </c>
      <c r="K165" s="166"/>
      <c r="L165" s="171"/>
      <c r="M165" s="172"/>
      <c r="N165" s="173"/>
      <c r="O165" s="173"/>
      <c r="P165" s="174">
        <f>SUM(P166:P167)</f>
        <v>0</v>
      </c>
      <c r="Q165" s="173"/>
      <c r="R165" s="174">
        <f>SUM(R166:R167)</f>
        <v>0</v>
      </c>
      <c r="S165" s="173"/>
      <c r="T165" s="175">
        <f>SUM(T166:T167)</f>
        <v>0</v>
      </c>
      <c r="AR165" s="176" t="s">
        <v>79</v>
      </c>
      <c r="AT165" s="177" t="s">
        <v>71</v>
      </c>
      <c r="AU165" s="177" t="s">
        <v>79</v>
      </c>
      <c r="AY165" s="176" t="s">
        <v>180</v>
      </c>
      <c r="BK165" s="178">
        <f>SUM(BK166:BK167)</f>
        <v>0</v>
      </c>
    </row>
    <row r="166" spans="1:65" s="2" customFormat="1" ht="33" customHeight="1">
      <c r="A166" s="37"/>
      <c r="B166" s="38"/>
      <c r="C166" s="181" t="s">
        <v>263</v>
      </c>
      <c r="D166" s="181" t="s">
        <v>183</v>
      </c>
      <c r="E166" s="182" t="s">
        <v>339</v>
      </c>
      <c r="F166" s="183" t="s">
        <v>340</v>
      </c>
      <c r="G166" s="184" t="s">
        <v>318</v>
      </c>
      <c r="H166" s="185">
        <v>0.04</v>
      </c>
      <c r="I166" s="186"/>
      <c r="J166" s="187">
        <f>ROUND(I166*H166,2)</f>
        <v>0</v>
      </c>
      <c r="K166" s="183" t="s">
        <v>187</v>
      </c>
      <c r="L166" s="42"/>
      <c r="M166" s="188" t="s">
        <v>19</v>
      </c>
      <c r="N166" s="189" t="s">
        <v>43</v>
      </c>
      <c r="O166" s="67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2" t="s">
        <v>188</v>
      </c>
      <c r="AT166" s="192" t="s">
        <v>183</v>
      </c>
      <c r="AU166" s="192" t="s">
        <v>81</v>
      </c>
      <c r="AY166" s="20" t="s">
        <v>180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20" t="s">
        <v>79</v>
      </c>
      <c r="BK166" s="193">
        <f>ROUND(I166*H166,2)</f>
        <v>0</v>
      </c>
      <c r="BL166" s="20" t="s">
        <v>188</v>
      </c>
      <c r="BM166" s="192" t="s">
        <v>2100</v>
      </c>
    </row>
    <row r="167" spans="1:47" s="2" customFormat="1" ht="11.25">
      <c r="A167" s="37"/>
      <c r="B167" s="38"/>
      <c r="C167" s="39"/>
      <c r="D167" s="194" t="s">
        <v>190</v>
      </c>
      <c r="E167" s="39"/>
      <c r="F167" s="195" t="s">
        <v>342</v>
      </c>
      <c r="G167" s="39"/>
      <c r="H167" s="39"/>
      <c r="I167" s="196"/>
      <c r="J167" s="39"/>
      <c r="K167" s="39"/>
      <c r="L167" s="42"/>
      <c r="M167" s="197"/>
      <c r="N167" s="198"/>
      <c r="O167" s="67"/>
      <c r="P167" s="67"/>
      <c r="Q167" s="67"/>
      <c r="R167" s="67"/>
      <c r="S167" s="67"/>
      <c r="T167" s="68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20" t="s">
        <v>190</v>
      </c>
      <c r="AU167" s="20" t="s">
        <v>81</v>
      </c>
    </row>
    <row r="168" spans="2:63" s="12" customFormat="1" ht="25.9" customHeight="1">
      <c r="B168" s="165"/>
      <c r="C168" s="166"/>
      <c r="D168" s="167" t="s">
        <v>71</v>
      </c>
      <c r="E168" s="168" t="s">
        <v>343</v>
      </c>
      <c r="F168" s="168" t="s">
        <v>1001</v>
      </c>
      <c r="G168" s="166"/>
      <c r="H168" s="166"/>
      <c r="I168" s="169"/>
      <c r="J168" s="170">
        <f>BK168</f>
        <v>0</v>
      </c>
      <c r="K168" s="166"/>
      <c r="L168" s="171"/>
      <c r="M168" s="172"/>
      <c r="N168" s="173"/>
      <c r="O168" s="173"/>
      <c r="P168" s="174">
        <f>P169+P223+P247</f>
        <v>0</v>
      </c>
      <c r="Q168" s="173"/>
      <c r="R168" s="174">
        <f>R169+R223+R247</f>
        <v>5.36835178</v>
      </c>
      <c r="S168" s="173"/>
      <c r="T168" s="175">
        <f>T169+T223+T247</f>
        <v>0.64296</v>
      </c>
      <c r="AR168" s="176" t="s">
        <v>81</v>
      </c>
      <c r="AT168" s="177" t="s">
        <v>71</v>
      </c>
      <c r="AU168" s="177" t="s">
        <v>72</v>
      </c>
      <c r="AY168" s="176" t="s">
        <v>180</v>
      </c>
      <c r="BK168" s="178">
        <f>BK169+BK223+BK247</f>
        <v>0</v>
      </c>
    </row>
    <row r="169" spans="2:63" s="12" customFormat="1" ht="22.9" customHeight="1">
      <c r="B169" s="165"/>
      <c r="C169" s="166"/>
      <c r="D169" s="167" t="s">
        <v>71</v>
      </c>
      <c r="E169" s="179" t="s">
        <v>1795</v>
      </c>
      <c r="F169" s="179" t="s">
        <v>1796</v>
      </c>
      <c r="G169" s="166"/>
      <c r="H169" s="166"/>
      <c r="I169" s="169"/>
      <c r="J169" s="180">
        <f>BK169</f>
        <v>0</v>
      </c>
      <c r="K169" s="166"/>
      <c r="L169" s="171"/>
      <c r="M169" s="172"/>
      <c r="N169" s="173"/>
      <c r="O169" s="173"/>
      <c r="P169" s="174">
        <f>SUM(P170:P222)</f>
        <v>0</v>
      </c>
      <c r="Q169" s="173"/>
      <c r="R169" s="174">
        <f>SUM(R170:R222)</f>
        <v>4.83122288</v>
      </c>
      <c r="S169" s="173"/>
      <c r="T169" s="175">
        <f>SUM(T170:T222)</f>
        <v>0</v>
      </c>
      <c r="AR169" s="176" t="s">
        <v>81</v>
      </c>
      <c r="AT169" s="177" t="s">
        <v>71</v>
      </c>
      <c r="AU169" s="177" t="s">
        <v>79</v>
      </c>
      <c r="AY169" s="176" t="s">
        <v>180</v>
      </c>
      <c r="BK169" s="178">
        <f>SUM(BK170:BK222)</f>
        <v>0</v>
      </c>
    </row>
    <row r="170" spans="1:65" s="2" customFormat="1" ht="24.2" customHeight="1">
      <c r="A170" s="37"/>
      <c r="B170" s="38"/>
      <c r="C170" s="181" t="s">
        <v>8</v>
      </c>
      <c r="D170" s="181" t="s">
        <v>183</v>
      </c>
      <c r="E170" s="182" t="s">
        <v>1804</v>
      </c>
      <c r="F170" s="183" t="s">
        <v>1805</v>
      </c>
      <c r="G170" s="184" t="s">
        <v>186</v>
      </c>
      <c r="H170" s="185">
        <v>82.81</v>
      </c>
      <c r="I170" s="186"/>
      <c r="J170" s="187">
        <f>ROUND(I170*H170,2)</f>
        <v>0</v>
      </c>
      <c r="K170" s="183" t="s">
        <v>187</v>
      </c>
      <c r="L170" s="42"/>
      <c r="M170" s="188" t="s">
        <v>19</v>
      </c>
      <c r="N170" s="189" t="s">
        <v>43</v>
      </c>
      <c r="O170" s="67"/>
      <c r="P170" s="190">
        <f>O170*H170</f>
        <v>0</v>
      </c>
      <c r="Q170" s="190">
        <v>0.0122</v>
      </c>
      <c r="R170" s="190">
        <f>Q170*H170</f>
        <v>1.0102820000000001</v>
      </c>
      <c r="S170" s="190">
        <v>0</v>
      </c>
      <c r="T170" s="19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2" t="s">
        <v>290</v>
      </c>
      <c r="AT170" s="192" t="s">
        <v>183</v>
      </c>
      <c r="AU170" s="192" t="s">
        <v>81</v>
      </c>
      <c r="AY170" s="20" t="s">
        <v>180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20" t="s">
        <v>79</v>
      </c>
      <c r="BK170" s="193">
        <f>ROUND(I170*H170,2)</f>
        <v>0</v>
      </c>
      <c r="BL170" s="20" t="s">
        <v>290</v>
      </c>
      <c r="BM170" s="192" t="s">
        <v>2188</v>
      </c>
    </row>
    <row r="171" spans="1:47" s="2" customFormat="1" ht="11.25">
      <c r="A171" s="37"/>
      <c r="B171" s="38"/>
      <c r="C171" s="39"/>
      <c r="D171" s="194" t="s">
        <v>190</v>
      </c>
      <c r="E171" s="39"/>
      <c r="F171" s="195" t="s">
        <v>1807</v>
      </c>
      <c r="G171" s="39"/>
      <c r="H171" s="39"/>
      <c r="I171" s="196"/>
      <c r="J171" s="39"/>
      <c r="K171" s="39"/>
      <c r="L171" s="42"/>
      <c r="M171" s="197"/>
      <c r="N171" s="198"/>
      <c r="O171" s="67"/>
      <c r="P171" s="67"/>
      <c r="Q171" s="67"/>
      <c r="R171" s="67"/>
      <c r="S171" s="67"/>
      <c r="T171" s="68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20" t="s">
        <v>190</v>
      </c>
      <c r="AU171" s="20" t="s">
        <v>81</v>
      </c>
    </row>
    <row r="172" spans="2:51" s="15" customFormat="1" ht="11.25">
      <c r="B172" s="222"/>
      <c r="C172" s="223"/>
      <c r="D172" s="201" t="s">
        <v>192</v>
      </c>
      <c r="E172" s="224" t="s">
        <v>19</v>
      </c>
      <c r="F172" s="225" t="s">
        <v>1720</v>
      </c>
      <c r="G172" s="223"/>
      <c r="H172" s="224" t="s">
        <v>19</v>
      </c>
      <c r="I172" s="226"/>
      <c r="J172" s="223"/>
      <c r="K172" s="223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192</v>
      </c>
      <c r="AU172" s="231" t="s">
        <v>81</v>
      </c>
      <c r="AV172" s="15" t="s">
        <v>79</v>
      </c>
      <c r="AW172" s="15" t="s">
        <v>33</v>
      </c>
      <c r="AX172" s="15" t="s">
        <v>72</v>
      </c>
      <c r="AY172" s="231" t="s">
        <v>180</v>
      </c>
    </row>
    <row r="173" spans="2:51" s="13" customFormat="1" ht="11.25">
      <c r="B173" s="199"/>
      <c r="C173" s="200"/>
      <c r="D173" s="201" t="s">
        <v>192</v>
      </c>
      <c r="E173" s="202" t="s">
        <v>19</v>
      </c>
      <c r="F173" s="203" t="s">
        <v>2189</v>
      </c>
      <c r="G173" s="200"/>
      <c r="H173" s="204">
        <v>16.13</v>
      </c>
      <c r="I173" s="205"/>
      <c r="J173" s="200"/>
      <c r="K173" s="200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192</v>
      </c>
      <c r="AU173" s="210" t="s">
        <v>81</v>
      </c>
      <c r="AV173" s="13" t="s">
        <v>81</v>
      </c>
      <c r="AW173" s="13" t="s">
        <v>33</v>
      </c>
      <c r="AX173" s="13" t="s">
        <v>72</v>
      </c>
      <c r="AY173" s="210" t="s">
        <v>180</v>
      </c>
    </row>
    <row r="174" spans="2:51" s="15" customFormat="1" ht="11.25">
      <c r="B174" s="222"/>
      <c r="C174" s="223"/>
      <c r="D174" s="201" t="s">
        <v>192</v>
      </c>
      <c r="E174" s="224" t="s">
        <v>19</v>
      </c>
      <c r="F174" s="225" t="s">
        <v>1726</v>
      </c>
      <c r="G174" s="223"/>
      <c r="H174" s="224" t="s">
        <v>19</v>
      </c>
      <c r="I174" s="226"/>
      <c r="J174" s="223"/>
      <c r="K174" s="223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192</v>
      </c>
      <c r="AU174" s="231" t="s">
        <v>81</v>
      </c>
      <c r="AV174" s="15" t="s">
        <v>79</v>
      </c>
      <c r="AW174" s="15" t="s">
        <v>33</v>
      </c>
      <c r="AX174" s="15" t="s">
        <v>72</v>
      </c>
      <c r="AY174" s="231" t="s">
        <v>180</v>
      </c>
    </row>
    <row r="175" spans="2:51" s="13" customFormat="1" ht="11.25">
      <c r="B175" s="199"/>
      <c r="C175" s="200"/>
      <c r="D175" s="201" t="s">
        <v>192</v>
      </c>
      <c r="E175" s="202" t="s">
        <v>19</v>
      </c>
      <c r="F175" s="203" t="s">
        <v>2178</v>
      </c>
      <c r="G175" s="200"/>
      <c r="H175" s="204">
        <v>33.34</v>
      </c>
      <c r="I175" s="205"/>
      <c r="J175" s="200"/>
      <c r="K175" s="200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192</v>
      </c>
      <c r="AU175" s="210" t="s">
        <v>81</v>
      </c>
      <c r="AV175" s="13" t="s">
        <v>81</v>
      </c>
      <c r="AW175" s="13" t="s">
        <v>33</v>
      </c>
      <c r="AX175" s="13" t="s">
        <v>72</v>
      </c>
      <c r="AY175" s="210" t="s">
        <v>180</v>
      </c>
    </row>
    <row r="176" spans="2:51" s="15" customFormat="1" ht="11.25">
      <c r="B176" s="222"/>
      <c r="C176" s="223"/>
      <c r="D176" s="201" t="s">
        <v>192</v>
      </c>
      <c r="E176" s="224" t="s">
        <v>19</v>
      </c>
      <c r="F176" s="225" t="s">
        <v>1741</v>
      </c>
      <c r="G176" s="223"/>
      <c r="H176" s="224" t="s">
        <v>19</v>
      </c>
      <c r="I176" s="226"/>
      <c r="J176" s="223"/>
      <c r="K176" s="223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192</v>
      </c>
      <c r="AU176" s="231" t="s">
        <v>81</v>
      </c>
      <c r="AV176" s="15" t="s">
        <v>79</v>
      </c>
      <c r="AW176" s="15" t="s">
        <v>33</v>
      </c>
      <c r="AX176" s="15" t="s">
        <v>72</v>
      </c>
      <c r="AY176" s="231" t="s">
        <v>180</v>
      </c>
    </row>
    <row r="177" spans="2:51" s="13" customFormat="1" ht="11.25">
      <c r="B177" s="199"/>
      <c r="C177" s="200"/>
      <c r="D177" s="201" t="s">
        <v>192</v>
      </c>
      <c r="E177" s="202" t="s">
        <v>19</v>
      </c>
      <c r="F177" s="203" t="s">
        <v>2181</v>
      </c>
      <c r="G177" s="200"/>
      <c r="H177" s="204">
        <v>33.34</v>
      </c>
      <c r="I177" s="205"/>
      <c r="J177" s="200"/>
      <c r="K177" s="200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192</v>
      </c>
      <c r="AU177" s="210" t="s">
        <v>81</v>
      </c>
      <c r="AV177" s="13" t="s">
        <v>81</v>
      </c>
      <c r="AW177" s="13" t="s">
        <v>33</v>
      </c>
      <c r="AX177" s="13" t="s">
        <v>72</v>
      </c>
      <c r="AY177" s="210" t="s">
        <v>180</v>
      </c>
    </row>
    <row r="178" spans="2:51" s="14" customFormat="1" ht="11.25">
      <c r="B178" s="211"/>
      <c r="C178" s="212"/>
      <c r="D178" s="201" t="s">
        <v>192</v>
      </c>
      <c r="E178" s="213" t="s">
        <v>19</v>
      </c>
      <c r="F178" s="214" t="s">
        <v>211</v>
      </c>
      <c r="G178" s="212"/>
      <c r="H178" s="215">
        <v>82.81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192</v>
      </c>
      <c r="AU178" s="221" t="s">
        <v>81</v>
      </c>
      <c r="AV178" s="14" t="s">
        <v>188</v>
      </c>
      <c r="AW178" s="14" t="s">
        <v>33</v>
      </c>
      <c r="AX178" s="14" t="s">
        <v>79</v>
      </c>
      <c r="AY178" s="221" t="s">
        <v>180</v>
      </c>
    </row>
    <row r="179" spans="1:65" s="2" customFormat="1" ht="24.2" customHeight="1">
      <c r="A179" s="37"/>
      <c r="B179" s="38"/>
      <c r="C179" s="181" t="s">
        <v>273</v>
      </c>
      <c r="D179" s="181" t="s">
        <v>183</v>
      </c>
      <c r="E179" s="182" t="s">
        <v>1810</v>
      </c>
      <c r="F179" s="183" t="s">
        <v>1811</v>
      </c>
      <c r="G179" s="184" t="s">
        <v>186</v>
      </c>
      <c r="H179" s="185">
        <v>254.06</v>
      </c>
      <c r="I179" s="186"/>
      <c r="J179" s="187">
        <f>ROUND(I179*H179,2)</f>
        <v>0</v>
      </c>
      <c r="K179" s="183" t="s">
        <v>187</v>
      </c>
      <c r="L179" s="42"/>
      <c r="M179" s="188" t="s">
        <v>19</v>
      </c>
      <c r="N179" s="189" t="s">
        <v>43</v>
      </c>
      <c r="O179" s="67"/>
      <c r="P179" s="190">
        <f>O179*H179</f>
        <v>0</v>
      </c>
      <c r="Q179" s="190">
        <v>0.01385</v>
      </c>
      <c r="R179" s="190">
        <f>Q179*H179</f>
        <v>3.518731</v>
      </c>
      <c r="S179" s="190">
        <v>0</v>
      </c>
      <c r="T179" s="19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2" t="s">
        <v>290</v>
      </c>
      <c r="AT179" s="192" t="s">
        <v>183</v>
      </c>
      <c r="AU179" s="192" t="s">
        <v>81</v>
      </c>
      <c r="AY179" s="20" t="s">
        <v>180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20" t="s">
        <v>79</v>
      </c>
      <c r="BK179" s="193">
        <f>ROUND(I179*H179,2)</f>
        <v>0</v>
      </c>
      <c r="BL179" s="20" t="s">
        <v>290</v>
      </c>
      <c r="BM179" s="192" t="s">
        <v>1812</v>
      </c>
    </row>
    <row r="180" spans="1:47" s="2" customFormat="1" ht="11.25">
      <c r="A180" s="37"/>
      <c r="B180" s="38"/>
      <c r="C180" s="39"/>
      <c r="D180" s="194" t="s">
        <v>190</v>
      </c>
      <c r="E180" s="39"/>
      <c r="F180" s="195" t="s">
        <v>1813</v>
      </c>
      <c r="G180" s="39"/>
      <c r="H180" s="39"/>
      <c r="I180" s="196"/>
      <c r="J180" s="39"/>
      <c r="K180" s="39"/>
      <c r="L180" s="42"/>
      <c r="M180" s="197"/>
      <c r="N180" s="198"/>
      <c r="O180" s="67"/>
      <c r="P180" s="67"/>
      <c r="Q180" s="67"/>
      <c r="R180" s="67"/>
      <c r="S180" s="67"/>
      <c r="T180" s="68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20" t="s">
        <v>190</v>
      </c>
      <c r="AU180" s="20" t="s">
        <v>81</v>
      </c>
    </row>
    <row r="181" spans="2:51" s="15" customFormat="1" ht="11.25">
      <c r="B181" s="222"/>
      <c r="C181" s="223"/>
      <c r="D181" s="201" t="s">
        <v>192</v>
      </c>
      <c r="E181" s="224" t="s">
        <v>19</v>
      </c>
      <c r="F181" s="225" t="s">
        <v>1720</v>
      </c>
      <c r="G181" s="223"/>
      <c r="H181" s="224" t="s">
        <v>19</v>
      </c>
      <c r="I181" s="226"/>
      <c r="J181" s="223"/>
      <c r="K181" s="223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192</v>
      </c>
      <c r="AU181" s="231" t="s">
        <v>81</v>
      </c>
      <c r="AV181" s="15" t="s">
        <v>79</v>
      </c>
      <c r="AW181" s="15" t="s">
        <v>33</v>
      </c>
      <c r="AX181" s="15" t="s">
        <v>72</v>
      </c>
      <c r="AY181" s="231" t="s">
        <v>180</v>
      </c>
    </row>
    <row r="182" spans="2:51" s="13" customFormat="1" ht="11.25">
      <c r="B182" s="199"/>
      <c r="C182" s="200"/>
      <c r="D182" s="201" t="s">
        <v>192</v>
      </c>
      <c r="E182" s="202" t="s">
        <v>19</v>
      </c>
      <c r="F182" s="203" t="s">
        <v>2190</v>
      </c>
      <c r="G182" s="200"/>
      <c r="H182" s="204">
        <v>72.67</v>
      </c>
      <c r="I182" s="205"/>
      <c r="J182" s="200"/>
      <c r="K182" s="200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192</v>
      </c>
      <c r="AU182" s="210" t="s">
        <v>81</v>
      </c>
      <c r="AV182" s="13" t="s">
        <v>81</v>
      </c>
      <c r="AW182" s="13" t="s">
        <v>33</v>
      </c>
      <c r="AX182" s="13" t="s">
        <v>72</v>
      </c>
      <c r="AY182" s="210" t="s">
        <v>180</v>
      </c>
    </row>
    <row r="183" spans="2:51" s="15" customFormat="1" ht="11.25">
      <c r="B183" s="222"/>
      <c r="C183" s="223"/>
      <c r="D183" s="201" t="s">
        <v>192</v>
      </c>
      <c r="E183" s="224" t="s">
        <v>19</v>
      </c>
      <c r="F183" s="225" t="s">
        <v>1726</v>
      </c>
      <c r="G183" s="223"/>
      <c r="H183" s="224" t="s">
        <v>19</v>
      </c>
      <c r="I183" s="226"/>
      <c r="J183" s="223"/>
      <c r="K183" s="223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192</v>
      </c>
      <c r="AU183" s="231" t="s">
        <v>81</v>
      </c>
      <c r="AV183" s="15" t="s">
        <v>79</v>
      </c>
      <c r="AW183" s="15" t="s">
        <v>33</v>
      </c>
      <c r="AX183" s="15" t="s">
        <v>72</v>
      </c>
      <c r="AY183" s="231" t="s">
        <v>180</v>
      </c>
    </row>
    <row r="184" spans="2:51" s="13" customFormat="1" ht="11.25">
      <c r="B184" s="199"/>
      <c r="C184" s="200"/>
      <c r="D184" s="201" t="s">
        <v>192</v>
      </c>
      <c r="E184" s="202" t="s">
        <v>19</v>
      </c>
      <c r="F184" s="203" t="s">
        <v>2176</v>
      </c>
      <c r="G184" s="200"/>
      <c r="H184" s="204">
        <v>72.67</v>
      </c>
      <c r="I184" s="205"/>
      <c r="J184" s="200"/>
      <c r="K184" s="200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192</v>
      </c>
      <c r="AU184" s="210" t="s">
        <v>81</v>
      </c>
      <c r="AV184" s="13" t="s">
        <v>81</v>
      </c>
      <c r="AW184" s="13" t="s">
        <v>33</v>
      </c>
      <c r="AX184" s="13" t="s">
        <v>72</v>
      </c>
      <c r="AY184" s="210" t="s">
        <v>180</v>
      </c>
    </row>
    <row r="185" spans="2:51" s="15" customFormat="1" ht="11.25">
      <c r="B185" s="222"/>
      <c r="C185" s="223"/>
      <c r="D185" s="201" t="s">
        <v>192</v>
      </c>
      <c r="E185" s="224" t="s">
        <v>19</v>
      </c>
      <c r="F185" s="225" t="s">
        <v>1741</v>
      </c>
      <c r="G185" s="223"/>
      <c r="H185" s="224" t="s">
        <v>19</v>
      </c>
      <c r="I185" s="226"/>
      <c r="J185" s="223"/>
      <c r="K185" s="223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192</v>
      </c>
      <c r="AU185" s="231" t="s">
        <v>81</v>
      </c>
      <c r="AV185" s="15" t="s">
        <v>79</v>
      </c>
      <c r="AW185" s="15" t="s">
        <v>33</v>
      </c>
      <c r="AX185" s="15" t="s">
        <v>72</v>
      </c>
      <c r="AY185" s="231" t="s">
        <v>180</v>
      </c>
    </row>
    <row r="186" spans="2:51" s="13" customFormat="1" ht="11.25">
      <c r="B186" s="199"/>
      <c r="C186" s="200"/>
      <c r="D186" s="201" t="s">
        <v>192</v>
      </c>
      <c r="E186" s="202" t="s">
        <v>19</v>
      </c>
      <c r="F186" s="203" t="s">
        <v>2179</v>
      </c>
      <c r="G186" s="200"/>
      <c r="H186" s="204">
        <v>72.67</v>
      </c>
      <c r="I186" s="205"/>
      <c r="J186" s="200"/>
      <c r="K186" s="200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192</v>
      </c>
      <c r="AU186" s="210" t="s">
        <v>81</v>
      </c>
      <c r="AV186" s="13" t="s">
        <v>81</v>
      </c>
      <c r="AW186" s="13" t="s">
        <v>33</v>
      </c>
      <c r="AX186" s="13" t="s">
        <v>72</v>
      </c>
      <c r="AY186" s="210" t="s">
        <v>180</v>
      </c>
    </row>
    <row r="187" spans="2:51" s="13" customFormat="1" ht="11.25">
      <c r="B187" s="199"/>
      <c r="C187" s="200"/>
      <c r="D187" s="201" t="s">
        <v>192</v>
      </c>
      <c r="E187" s="202" t="s">
        <v>19</v>
      </c>
      <c r="F187" s="203" t="s">
        <v>2185</v>
      </c>
      <c r="G187" s="200"/>
      <c r="H187" s="204">
        <v>36.05</v>
      </c>
      <c r="I187" s="205"/>
      <c r="J187" s="200"/>
      <c r="K187" s="200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192</v>
      </c>
      <c r="AU187" s="210" t="s">
        <v>81</v>
      </c>
      <c r="AV187" s="13" t="s">
        <v>81</v>
      </c>
      <c r="AW187" s="13" t="s">
        <v>33</v>
      </c>
      <c r="AX187" s="13" t="s">
        <v>72</v>
      </c>
      <c r="AY187" s="210" t="s">
        <v>180</v>
      </c>
    </row>
    <row r="188" spans="2:51" s="14" customFormat="1" ht="11.25">
      <c r="B188" s="211"/>
      <c r="C188" s="212"/>
      <c r="D188" s="201" t="s">
        <v>192</v>
      </c>
      <c r="E188" s="213" t="s">
        <v>19</v>
      </c>
      <c r="F188" s="214" t="s">
        <v>211</v>
      </c>
      <c r="G188" s="212"/>
      <c r="H188" s="215">
        <v>254.06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192</v>
      </c>
      <c r="AU188" s="221" t="s">
        <v>81</v>
      </c>
      <c r="AV188" s="14" t="s">
        <v>188</v>
      </c>
      <c r="AW188" s="14" t="s">
        <v>33</v>
      </c>
      <c r="AX188" s="14" t="s">
        <v>79</v>
      </c>
      <c r="AY188" s="221" t="s">
        <v>180</v>
      </c>
    </row>
    <row r="189" spans="1:65" s="2" customFormat="1" ht="33" customHeight="1">
      <c r="A189" s="37"/>
      <c r="B189" s="38"/>
      <c r="C189" s="181" t="s">
        <v>278</v>
      </c>
      <c r="D189" s="181" t="s">
        <v>183</v>
      </c>
      <c r="E189" s="182" t="s">
        <v>1819</v>
      </c>
      <c r="F189" s="183" t="s">
        <v>1820</v>
      </c>
      <c r="G189" s="184" t="s">
        <v>270</v>
      </c>
      <c r="H189" s="185">
        <v>5.6</v>
      </c>
      <c r="I189" s="186"/>
      <c r="J189" s="187">
        <f>ROUND(I189*H189,2)</f>
        <v>0</v>
      </c>
      <c r="K189" s="183" t="s">
        <v>19</v>
      </c>
      <c r="L189" s="42"/>
      <c r="M189" s="188" t="s">
        <v>19</v>
      </c>
      <c r="N189" s="189" t="s">
        <v>43</v>
      </c>
      <c r="O189" s="67"/>
      <c r="P189" s="190">
        <f>O189*H189</f>
        <v>0</v>
      </c>
      <c r="Q189" s="190">
        <v>0.00438</v>
      </c>
      <c r="R189" s="190">
        <f>Q189*H189</f>
        <v>0.024528</v>
      </c>
      <c r="S189" s="190">
        <v>0</v>
      </c>
      <c r="T189" s="19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2" t="s">
        <v>290</v>
      </c>
      <c r="AT189" s="192" t="s">
        <v>183</v>
      </c>
      <c r="AU189" s="192" t="s">
        <v>81</v>
      </c>
      <c r="AY189" s="20" t="s">
        <v>180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20" t="s">
        <v>79</v>
      </c>
      <c r="BK189" s="193">
        <f>ROUND(I189*H189,2)</f>
        <v>0</v>
      </c>
      <c r="BL189" s="20" t="s">
        <v>290</v>
      </c>
      <c r="BM189" s="192" t="s">
        <v>1821</v>
      </c>
    </row>
    <row r="190" spans="2:51" s="15" customFormat="1" ht="11.25">
      <c r="B190" s="222"/>
      <c r="C190" s="223"/>
      <c r="D190" s="201" t="s">
        <v>192</v>
      </c>
      <c r="E190" s="224" t="s">
        <v>19</v>
      </c>
      <c r="F190" s="225" t="s">
        <v>2191</v>
      </c>
      <c r="G190" s="223"/>
      <c r="H190" s="224" t="s">
        <v>19</v>
      </c>
      <c r="I190" s="226"/>
      <c r="J190" s="223"/>
      <c r="K190" s="223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192</v>
      </c>
      <c r="AU190" s="231" t="s">
        <v>81</v>
      </c>
      <c r="AV190" s="15" t="s">
        <v>79</v>
      </c>
      <c r="AW190" s="15" t="s">
        <v>33</v>
      </c>
      <c r="AX190" s="15" t="s">
        <v>72</v>
      </c>
      <c r="AY190" s="231" t="s">
        <v>180</v>
      </c>
    </row>
    <row r="191" spans="2:51" s="15" customFormat="1" ht="11.25">
      <c r="B191" s="222"/>
      <c r="C191" s="223"/>
      <c r="D191" s="201" t="s">
        <v>192</v>
      </c>
      <c r="E191" s="224" t="s">
        <v>19</v>
      </c>
      <c r="F191" s="225" t="s">
        <v>1825</v>
      </c>
      <c r="G191" s="223"/>
      <c r="H191" s="224" t="s">
        <v>19</v>
      </c>
      <c r="I191" s="226"/>
      <c r="J191" s="223"/>
      <c r="K191" s="223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192</v>
      </c>
      <c r="AU191" s="231" t="s">
        <v>81</v>
      </c>
      <c r="AV191" s="15" t="s">
        <v>79</v>
      </c>
      <c r="AW191" s="15" t="s">
        <v>33</v>
      </c>
      <c r="AX191" s="15" t="s">
        <v>72</v>
      </c>
      <c r="AY191" s="231" t="s">
        <v>180</v>
      </c>
    </row>
    <row r="192" spans="2:51" s="13" customFormat="1" ht="11.25">
      <c r="B192" s="199"/>
      <c r="C192" s="200"/>
      <c r="D192" s="201" t="s">
        <v>192</v>
      </c>
      <c r="E192" s="202" t="s">
        <v>19</v>
      </c>
      <c r="F192" s="203" t="s">
        <v>2102</v>
      </c>
      <c r="G192" s="200"/>
      <c r="H192" s="204">
        <v>5.6</v>
      </c>
      <c r="I192" s="205"/>
      <c r="J192" s="200"/>
      <c r="K192" s="200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192</v>
      </c>
      <c r="AU192" s="210" t="s">
        <v>81</v>
      </c>
      <c r="AV192" s="13" t="s">
        <v>81</v>
      </c>
      <c r="AW192" s="13" t="s">
        <v>33</v>
      </c>
      <c r="AX192" s="13" t="s">
        <v>79</v>
      </c>
      <c r="AY192" s="210" t="s">
        <v>180</v>
      </c>
    </row>
    <row r="193" spans="1:65" s="2" customFormat="1" ht="33" customHeight="1">
      <c r="A193" s="37"/>
      <c r="B193" s="38"/>
      <c r="C193" s="181" t="s">
        <v>283</v>
      </c>
      <c r="D193" s="181" t="s">
        <v>183</v>
      </c>
      <c r="E193" s="182" t="s">
        <v>2103</v>
      </c>
      <c r="F193" s="183" t="s">
        <v>2104</v>
      </c>
      <c r="G193" s="184" t="s">
        <v>270</v>
      </c>
      <c r="H193" s="185">
        <v>8.186</v>
      </c>
      <c r="I193" s="186"/>
      <c r="J193" s="187">
        <f>ROUND(I193*H193,2)</f>
        <v>0</v>
      </c>
      <c r="K193" s="183" t="s">
        <v>19</v>
      </c>
      <c r="L193" s="42"/>
      <c r="M193" s="188" t="s">
        <v>19</v>
      </c>
      <c r="N193" s="189" t="s">
        <v>43</v>
      </c>
      <c r="O193" s="67"/>
      <c r="P193" s="190">
        <f>O193*H193</f>
        <v>0</v>
      </c>
      <c r="Q193" s="190">
        <v>0.00663</v>
      </c>
      <c r="R193" s="190">
        <f>Q193*H193</f>
        <v>0.05427318</v>
      </c>
      <c r="S193" s="190">
        <v>0</v>
      </c>
      <c r="T193" s="19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2" t="s">
        <v>290</v>
      </c>
      <c r="AT193" s="192" t="s">
        <v>183</v>
      </c>
      <c r="AU193" s="192" t="s">
        <v>81</v>
      </c>
      <c r="AY193" s="20" t="s">
        <v>180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20" t="s">
        <v>79</v>
      </c>
      <c r="BK193" s="193">
        <f>ROUND(I193*H193,2)</f>
        <v>0</v>
      </c>
      <c r="BL193" s="20" t="s">
        <v>290</v>
      </c>
      <c r="BM193" s="192" t="s">
        <v>2105</v>
      </c>
    </row>
    <row r="194" spans="2:51" s="15" customFormat="1" ht="11.25">
      <c r="B194" s="222"/>
      <c r="C194" s="223"/>
      <c r="D194" s="201" t="s">
        <v>192</v>
      </c>
      <c r="E194" s="224" t="s">
        <v>19</v>
      </c>
      <c r="F194" s="225" t="s">
        <v>2192</v>
      </c>
      <c r="G194" s="223"/>
      <c r="H194" s="224" t="s">
        <v>19</v>
      </c>
      <c r="I194" s="226"/>
      <c r="J194" s="223"/>
      <c r="K194" s="223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192</v>
      </c>
      <c r="AU194" s="231" t="s">
        <v>81</v>
      </c>
      <c r="AV194" s="15" t="s">
        <v>79</v>
      </c>
      <c r="AW194" s="15" t="s">
        <v>33</v>
      </c>
      <c r="AX194" s="15" t="s">
        <v>72</v>
      </c>
      <c r="AY194" s="231" t="s">
        <v>180</v>
      </c>
    </row>
    <row r="195" spans="2:51" s="15" customFormat="1" ht="11.25">
      <c r="B195" s="222"/>
      <c r="C195" s="223"/>
      <c r="D195" s="201" t="s">
        <v>192</v>
      </c>
      <c r="E195" s="224" t="s">
        <v>19</v>
      </c>
      <c r="F195" s="225" t="s">
        <v>2107</v>
      </c>
      <c r="G195" s="223"/>
      <c r="H195" s="224" t="s">
        <v>19</v>
      </c>
      <c r="I195" s="226"/>
      <c r="J195" s="223"/>
      <c r="K195" s="223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192</v>
      </c>
      <c r="AU195" s="231" t="s">
        <v>81</v>
      </c>
      <c r="AV195" s="15" t="s">
        <v>79</v>
      </c>
      <c r="AW195" s="15" t="s">
        <v>33</v>
      </c>
      <c r="AX195" s="15" t="s">
        <v>72</v>
      </c>
      <c r="AY195" s="231" t="s">
        <v>180</v>
      </c>
    </row>
    <row r="196" spans="2:51" s="13" customFormat="1" ht="11.25">
      <c r="B196" s="199"/>
      <c r="C196" s="200"/>
      <c r="D196" s="201" t="s">
        <v>192</v>
      </c>
      <c r="E196" s="202" t="s">
        <v>19</v>
      </c>
      <c r="F196" s="203" t="s">
        <v>2193</v>
      </c>
      <c r="G196" s="200"/>
      <c r="H196" s="204">
        <v>8.186</v>
      </c>
      <c r="I196" s="205"/>
      <c r="J196" s="200"/>
      <c r="K196" s="200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192</v>
      </c>
      <c r="AU196" s="210" t="s">
        <v>81</v>
      </c>
      <c r="AV196" s="13" t="s">
        <v>81</v>
      </c>
      <c r="AW196" s="13" t="s">
        <v>33</v>
      </c>
      <c r="AX196" s="13" t="s">
        <v>79</v>
      </c>
      <c r="AY196" s="210" t="s">
        <v>180</v>
      </c>
    </row>
    <row r="197" spans="1:65" s="2" customFormat="1" ht="24.2" customHeight="1">
      <c r="A197" s="37"/>
      <c r="B197" s="38"/>
      <c r="C197" s="181" t="s">
        <v>290</v>
      </c>
      <c r="D197" s="181" t="s">
        <v>183</v>
      </c>
      <c r="E197" s="182" t="s">
        <v>1832</v>
      </c>
      <c r="F197" s="183" t="s">
        <v>1833</v>
      </c>
      <c r="G197" s="184" t="s">
        <v>186</v>
      </c>
      <c r="H197" s="185">
        <v>342.557</v>
      </c>
      <c r="I197" s="186"/>
      <c r="J197" s="187">
        <f>ROUND(I197*H197,2)</f>
        <v>0</v>
      </c>
      <c r="K197" s="183" t="s">
        <v>187</v>
      </c>
      <c r="L197" s="42"/>
      <c r="M197" s="188" t="s">
        <v>19</v>
      </c>
      <c r="N197" s="189" t="s">
        <v>43</v>
      </c>
      <c r="O197" s="67"/>
      <c r="P197" s="190">
        <f>O197*H197</f>
        <v>0</v>
      </c>
      <c r="Q197" s="190">
        <v>0.0001</v>
      </c>
      <c r="R197" s="190">
        <f>Q197*H197</f>
        <v>0.0342557</v>
      </c>
      <c r="S197" s="190">
        <v>0</v>
      </c>
      <c r="T197" s="19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2" t="s">
        <v>290</v>
      </c>
      <c r="AT197" s="192" t="s">
        <v>183</v>
      </c>
      <c r="AU197" s="192" t="s">
        <v>81</v>
      </c>
      <c r="AY197" s="20" t="s">
        <v>180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20" t="s">
        <v>79</v>
      </c>
      <c r="BK197" s="193">
        <f>ROUND(I197*H197,2)</f>
        <v>0</v>
      </c>
      <c r="BL197" s="20" t="s">
        <v>290</v>
      </c>
      <c r="BM197" s="192" t="s">
        <v>1834</v>
      </c>
    </row>
    <row r="198" spans="1:47" s="2" customFormat="1" ht="11.25">
      <c r="A198" s="37"/>
      <c r="B198" s="38"/>
      <c r="C198" s="39"/>
      <c r="D198" s="194" t="s">
        <v>190</v>
      </c>
      <c r="E198" s="39"/>
      <c r="F198" s="195" t="s">
        <v>1835</v>
      </c>
      <c r="G198" s="39"/>
      <c r="H198" s="39"/>
      <c r="I198" s="196"/>
      <c r="J198" s="39"/>
      <c r="K198" s="39"/>
      <c r="L198" s="42"/>
      <c r="M198" s="197"/>
      <c r="N198" s="198"/>
      <c r="O198" s="67"/>
      <c r="P198" s="67"/>
      <c r="Q198" s="67"/>
      <c r="R198" s="67"/>
      <c r="S198" s="67"/>
      <c r="T198" s="68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20" t="s">
        <v>190</v>
      </c>
      <c r="AU198" s="20" t="s">
        <v>81</v>
      </c>
    </row>
    <row r="199" spans="2:51" s="15" customFormat="1" ht="11.25">
      <c r="B199" s="222"/>
      <c r="C199" s="223"/>
      <c r="D199" s="201" t="s">
        <v>192</v>
      </c>
      <c r="E199" s="224" t="s">
        <v>19</v>
      </c>
      <c r="F199" s="225" t="s">
        <v>1836</v>
      </c>
      <c r="G199" s="223"/>
      <c r="H199" s="224" t="s">
        <v>19</v>
      </c>
      <c r="I199" s="226"/>
      <c r="J199" s="223"/>
      <c r="K199" s="223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192</v>
      </c>
      <c r="AU199" s="231" t="s">
        <v>81</v>
      </c>
      <c r="AV199" s="15" t="s">
        <v>79</v>
      </c>
      <c r="AW199" s="15" t="s">
        <v>33</v>
      </c>
      <c r="AX199" s="15" t="s">
        <v>72</v>
      </c>
      <c r="AY199" s="231" t="s">
        <v>180</v>
      </c>
    </row>
    <row r="200" spans="2:51" s="13" customFormat="1" ht="11.25">
      <c r="B200" s="199"/>
      <c r="C200" s="200"/>
      <c r="D200" s="201" t="s">
        <v>192</v>
      </c>
      <c r="E200" s="202" t="s">
        <v>19</v>
      </c>
      <c r="F200" s="203" t="s">
        <v>2194</v>
      </c>
      <c r="G200" s="200"/>
      <c r="H200" s="204">
        <v>336.87</v>
      </c>
      <c r="I200" s="205"/>
      <c r="J200" s="200"/>
      <c r="K200" s="200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192</v>
      </c>
      <c r="AU200" s="210" t="s">
        <v>81</v>
      </c>
      <c r="AV200" s="13" t="s">
        <v>81</v>
      </c>
      <c r="AW200" s="13" t="s">
        <v>33</v>
      </c>
      <c r="AX200" s="13" t="s">
        <v>72</v>
      </c>
      <c r="AY200" s="210" t="s">
        <v>180</v>
      </c>
    </row>
    <row r="201" spans="2:51" s="16" customFormat="1" ht="11.25">
      <c r="B201" s="242"/>
      <c r="C201" s="243"/>
      <c r="D201" s="201" t="s">
        <v>192</v>
      </c>
      <c r="E201" s="244" t="s">
        <v>19</v>
      </c>
      <c r="F201" s="245" t="s">
        <v>966</v>
      </c>
      <c r="G201" s="243"/>
      <c r="H201" s="246">
        <v>336.87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AT201" s="252" t="s">
        <v>192</v>
      </c>
      <c r="AU201" s="252" t="s">
        <v>81</v>
      </c>
      <c r="AV201" s="16" t="s">
        <v>92</v>
      </c>
      <c r="AW201" s="16" t="s">
        <v>33</v>
      </c>
      <c r="AX201" s="16" t="s">
        <v>72</v>
      </c>
      <c r="AY201" s="252" t="s">
        <v>180</v>
      </c>
    </row>
    <row r="202" spans="2:51" s="15" customFormat="1" ht="11.25">
      <c r="B202" s="222"/>
      <c r="C202" s="223"/>
      <c r="D202" s="201" t="s">
        <v>192</v>
      </c>
      <c r="E202" s="224" t="s">
        <v>19</v>
      </c>
      <c r="F202" s="225" t="s">
        <v>1838</v>
      </c>
      <c r="G202" s="223"/>
      <c r="H202" s="224" t="s">
        <v>19</v>
      </c>
      <c r="I202" s="226"/>
      <c r="J202" s="223"/>
      <c r="K202" s="223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192</v>
      </c>
      <c r="AU202" s="231" t="s">
        <v>81</v>
      </c>
      <c r="AV202" s="15" t="s">
        <v>79</v>
      </c>
      <c r="AW202" s="15" t="s">
        <v>33</v>
      </c>
      <c r="AX202" s="15" t="s">
        <v>72</v>
      </c>
      <c r="AY202" s="231" t="s">
        <v>180</v>
      </c>
    </row>
    <row r="203" spans="2:51" s="13" customFormat="1" ht="11.25">
      <c r="B203" s="199"/>
      <c r="C203" s="200"/>
      <c r="D203" s="201" t="s">
        <v>192</v>
      </c>
      <c r="E203" s="202" t="s">
        <v>19</v>
      </c>
      <c r="F203" s="203" t="s">
        <v>2109</v>
      </c>
      <c r="G203" s="200"/>
      <c r="H203" s="204">
        <v>0.98</v>
      </c>
      <c r="I203" s="205"/>
      <c r="J203" s="200"/>
      <c r="K203" s="200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192</v>
      </c>
      <c r="AU203" s="210" t="s">
        <v>81</v>
      </c>
      <c r="AV203" s="13" t="s">
        <v>81</v>
      </c>
      <c r="AW203" s="13" t="s">
        <v>33</v>
      </c>
      <c r="AX203" s="13" t="s">
        <v>72</v>
      </c>
      <c r="AY203" s="210" t="s">
        <v>180</v>
      </c>
    </row>
    <row r="204" spans="2:51" s="13" customFormat="1" ht="11.25">
      <c r="B204" s="199"/>
      <c r="C204" s="200"/>
      <c r="D204" s="201" t="s">
        <v>192</v>
      </c>
      <c r="E204" s="202" t="s">
        <v>19</v>
      </c>
      <c r="F204" s="203" t="s">
        <v>2195</v>
      </c>
      <c r="G204" s="200"/>
      <c r="H204" s="204">
        <v>4.707</v>
      </c>
      <c r="I204" s="205"/>
      <c r="J204" s="200"/>
      <c r="K204" s="200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192</v>
      </c>
      <c r="AU204" s="210" t="s">
        <v>81</v>
      </c>
      <c r="AV204" s="13" t="s">
        <v>81</v>
      </c>
      <c r="AW204" s="13" t="s">
        <v>33</v>
      </c>
      <c r="AX204" s="13" t="s">
        <v>72</v>
      </c>
      <c r="AY204" s="210" t="s">
        <v>180</v>
      </c>
    </row>
    <row r="205" spans="2:51" s="16" customFormat="1" ht="11.25">
      <c r="B205" s="242"/>
      <c r="C205" s="243"/>
      <c r="D205" s="201" t="s">
        <v>192</v>
      </c>
      <c r="E205" s="244" t="s">
        <v>19</v>
      </c>
      <c r="F205" s="245" t="s">
        <v>966</v>
      </c>
      <c r="G205" s="243"/>
      <c r="H205" s="246">
        <v>5.687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192</v>
      </c>
      <c r="AU205" s="252" t="s">
        <v>81</v>
      </c>
      <c r="AV205" s="16" t="s">
        <v>92</v>
      </c>
      <c r="AW205" s="16" t="s">
        <v>33</v>
      </c>
      <c r="AX205" s="16" t="s">
        <v>72</v>
      </c>
      <c r="AY205" s="252" t="s">
        <v>180</v>
      </c>
    </row>
    <row r="206" spans="2:51" s="14" customFormat="1" ht="11.25">
      <c r="B206" s="211"/>
      <c r="C206" s="212"/>
      <c r="D206" s="201" t="s">
        <v>192</v>
      </c>
      <c r="E206" s="213" t="s">
        <v>19</v>
      </c>
      <c r="F206" s="214" t="s">
        <v>211</v>
      </c>
      <c r="G206" s="212"/>
      <c r="H206" s="215">
        <v>342.557</v>
      </c>
      <c r="I206" s="216"/>
      <c r="J206" s="212"/>
      <c r="K206" s="212"/>
      <c r="L206" s="217"/>
      <c r="M206" s="218"/>
      <c r="N206" s="219"/>
      <c r="O206" s="219"/>
      <c r="P206" s="219"/>
      <c r="Q206" s="219"/>
      <c r="R206" s="219"/>
      <c r="S206" s="219"/>
      <c r="T206" s="220"/>
      <c r="AT206" s="221" t="s">
        <v>192</v>
      </c>
      <c r="AU206" s="221" t="s">
        <v>81</v>
      </c>
      <c r="AV206" s="14" t="s">
        <v>188</v>
      </c>
      <c r="AW206" s="14" t="s">
        <v>33</v>
      </c>
      <c r="AX206" s="14" t="s">
        <v>79</v>
      </c>
      <c r="AY206" s="221" t="s">
        <v>180</v>
      </c>
    </row>
    <row r="207" spans="1:65" s="2" customFormat="1" ht="24.2" customHeight="1">
      <c r="A207" s="37"/>
      <c r="B207" s="38"/>
      <c r="C207" s="181" t="s">
        <v>296</v>
      </c>
      <c r="D207" s="181" t="s">
        <v>183</v>
      </c>
      <c r="E207" s="182" t="s">
        <v>2111</v>
      </c>
      <c r="F207" s="183" t="s">
        <v>2112</v>
      </c>
      <c r="G207" s="184" t="s">
        <v>270</v>
      </c>
      <c r="H207" s="185">
        <v>9.9</v>
      </c>
      <c r="I207" s="186"/>
      <c r="J207" s="187">
        <f>ROUND(I207*H207,2)</f>
        <v>0</v>
      </c>
      <c r="K207" s="183" t="s">
        <v>187</v>
      </c>
      <c r="L207" s="42"/>
      <c r="M207" s="188" t="s">
        <v>19</v>
      </c>
      <c r="N207" s="189" t="s">
        <v>43</v>
      </c>
      <c r="O207" s="67"/>
      <c r="P207" s="190">
        <f>O207*H207</f>
        <v>0</v>
      </c>
      <c r="Q207" s="190">
        <v>0.01002</v>
      </c>
      <c r="R207" s="190">
        <f>Q207*H207</f>
        <v>0.099198</v>
      </c>
      <c r="S207" s="190">
        <v>0</v>
      </c>
      <c r="T207" s="19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92" t="s">
        <v>290</v>
      </c>
      <c r="AT207" s="192" t="s">
        <v>183</v>
      </c>
      <c r="AU207" s="192" t="s">
        <v>81</v>
      </c>
      <c r="AY207" s="20" t="s">
        <v>180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20" t="s">
        <v>79</v>
      </c>
      <c r="BK207" s="193">
        <f>ROUND(I207*H207,2)</f>
        <v>0</v>
      </c>
      <c r="BL207" s="20" t="s">
        <v>290</v>
      </c>
      <c r="BM207" s="192" t="s">
        <v>2113</v>
      </c>
    </row>
    <row r="208" spans="1:47" s="2" customFormat="1" ht="11.25">
      <c r="A208" s="37"/>
      <c r="B208" s="38"/>
      <c r="C208" s="39"/>
      <c r="D208" s="194" t="s">
        <v>190</v>
      </c>
      <c r="E208" s="39"/>
      <c r="F208" s="195" t="s">
        <v>2114</v>
      </c>
      <c r="G208" s="39"/>
      <c r="H208" s="39"/>
      <c r="I208" s="196"/>
      <c r="J208" s="39"/>
      <c r="K208" s="39"/>
      <c r="L208" s="42"/>
      <c r="M208" s="197"/>
      <c r="N208" s="198"/>
      <c r="O208" s="67"/>
      <c r="P208" s="67"/>
      <c r="Q208" s="67"/>
      <c r="R208" s="67"/>
      <c r="S208" s="67"/>
      <c r="T208" s="68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20" t="s">
        <v>190</v>
      </c>
      <c r="AU208" s="20" t="s">
        <v>81</v>
      </c>
    </row>
    <row r="209" spans="2:51" s="15" customFormat="1" ht="11.25">
      <c r="B209" s="222"/>
      <c r="C209" s="223"/>
      <c r="D209" s="201" t="s">
        <v>192</v>
      </c>
      <c r="E209" s="224" t="s">
        <v>19</v>
      </c>
      <c r="F209" s="225" t="s">
        <v>2115</v>
      </c>
      <c r="G209" s="223"/>
      <c r="H209" s="224" t="s">
        <v>19</v>
      </c>
      <c r="I209" s="226"/>
      <c r="J209" s="223"/>
      <c r="K209" s="223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192</v>
      </c>
      <c r="AU209" s="231" t="s">
        <v>81</v>
      </c>
      <c r="AV209" s="15" t="s">
        <v>79</v>
      </c>
      <c r="AW209" s="15" t="s">
        <v>33</v>
      </c>
      <c r="AX209" s="15" t="s">
        <v>72</v>
      </c>
      <c r="AY209" s="231" t="s">
        <v>180</v>
      </c>
    </row>
    <row r="210" spans="2:51" s="13" customFormat="1" ht="11.25">
      <c r="B210" s="199"/>
      <c r="C210" s="200"/>
      <c r="D210" s="201" t="s">
        <v>192</v>
      </c>
      <c r="E210" s="202" t="s">
        <v>19</v>
      </c>
      <c r="F210" s="203" t="s">
        <v>2116</v>
      </c>
      <c r="G210" s="200"/>
      <c r="H210" s="204">
        <v>9.9</v>
      </c>
      <c r="I210" s="205"/>
      <c r="J210" s="200"/>
      <c r="K210" s="200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192</v>
      </c>
      <c r="AU210" s="210" t="s">
        <v>81</v>
      </c>
      <c r="AV210" s="13" t="s">
        <v>81</v>
      </c>
      <c r="AW210" s="13" t="s">
        <v>33</v>
      </c>
      <c r="AX210" s="13" t="s">
        <v>79</v>
      </c>
      <c r="AY210" s="210" t="s">
        <v>180</v>
      </c>
    </row>
    <row r="211" spans="1:65" s="2" customFormat="1" ht="24.2" customHeight="1">
      <c r="A211" s="37"/>
      <c r="B211" s="38"/>
      <c r="C211" s="181" t="s">
        <v>302</v>
      </c>
      <c r="D211" s="181" t="s">
        <v>183</v>
      </c>
      <c r="E211" s="182" t="s">
        <v>2117</v>
      </c>
      <c r="F211" s="183" t="s">
        <v>2118</v>
      </c>
      <c r="G211" s="184" t="s">
        <v>186</v>
      </c>
      <c r="H211" s="185">
        <v>4.95</v>
      </c>
      <c r="I211" s="186"/>
      <c r="J211" s="187">
        <f>ROUND(I211*H211,2)</f>
        <v>0</v>
      </c>
      <c r="K211" s="183" t="s">
        <v>187</v>
      </c>
      <c r="L211" s="42"/>
      <c r="M211" s="188" t="s">
        <v>19</v>
      </c>
      <c r="N211" s="189" t="s">
        <v>43</v>
      </c>
      <c r="O211" s="67"/>
      <c r="P211" s="190">
        <f>O211*H211</f>
        <v>0</v>
      </c>
      <c r="Q211" s="190">
        <v>0.0001</v>
      </c>
      <c r="R211" s="190">
        <f>Q211*H211</f>
        <v>0.000495</v>
      </c>
      <c r="S211" s="190">
        <v>0</v>
      </c>
      <c r="T211" s="19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2" t="s">
        <v>290</v>
      </c>
      <c r="AT211" s="192" t="s">
        <v>183</v>
      </c>
      <c r="AU211" s="192" t="s">
        <v>81</v>
      </c>
      <c r="AY211" s="20" t="s">
        <v>180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20" t="s">
        <v>79</v>
      </c>
      <c r="BK211" s="193">
        <f>ROUND(I211*H211,2)</f>
        <v>0</v>
      </c>
      <c r="BL211" s="20" t="s">
        <v>290</v>
      </c>
      <c r="BM211" s="192" t="s">
        <v>2119</v>
      </c>
    </row>
    <row r="212" spans="1:47" s="2" customFormat="1" ht="11.25">
      <c r="A212" s="37"/>
      <c r="B212" s="38"/>
      <c r="C212" s="39"/>
      <c r="D212" s="194" t="s">
        <v>190</v>
      </c>
      <c r="E212" s="39"/>
      <c r="F212" s="195" t="s">
        <v>2120</v>
      </c>
      <c r="G212" s="39"/>
      <c r="H212" s="39"/>
      <c r="I212" s="196"/>
      <c r="J212" s="39"/>
      <c r="K212" s="39"/>
      <c r="L212" s="42"/>
      <c r="M212" s="197"/>
      <c r="N212" s="198"/>
      <c r="O212" s="67"/>
      <c r="P212" s="67"/>
      <c r="Q212" s="67"/>
      <c r="R212" s="67"/>
      <c r="S212" s="67"/>
      <c r="T212" s="68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20" t="s">
        <v>190</v>
      </c>
      <c r="AU212" s="20" t="s">
        <v>81</v>
      </c>
    </row>
    <row r="213" spans="2:51" s="13" customFormat="1" ht="11.25">
      <c r="B213" s="199"/>
      <c r="C213" s="200"/>
      <c r="D213" s="201" t="s">
        <v>192</v>
      </c>
      <c r="E213" s="202" t="s">
        <v>19</v>
      </c>
      <c r="F213" s="203" t="s">
        <v>2121</v>
      </c>
      <c r="G213" s="200"/>
      <c r="H213" s="204">
        <v>4.95</v>
      </c>
      <c r="I213" s="205"/>
      <c r="J213" s="200"/>
      <c r="K213" s="200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192</v>
      </c>
      <c r="AU213" s="210" t="s">
        <v>81</v>
      </c>
      <c r="AV213" s="13" t="s">
        <v>81</v>
      </c>
      <c r="AW213" s="13" t="s">
        <v>33</v>
      </c>
      <c r="AX213" s="13" t="s">
        <v>79</v>
      </c>
      <c r="AY213" s="210" t="s">
        <v>180</v>
      </c>
    </row>
    <row r="214" spans="1:65" s="2" customFormat="1" ht="24.2" customHeight="1">
      <c r="A214" s="37"/>
      <c r="B214" s="38"/>
      <c r="C214" s="181" t="s">
        <v>307</v>
      </c>
      <c r="D214" s="181" t="s">
        <v>183</v>
      </c>
      <c r="E214" s="182" t="s">
        <v>1853</v>
      </c>
      <c r="F214" s="183" t="s">
        <v>1854</v>
      </c>
      <c r="G214" s="184" t="s">
        <v>200</v>
      </c>
      <c r="H214" s="185">
        <v>18</v>
      </c>
      <c r="I214" s="186"/>
      <c r="J214" s="187">
        <f>ROUND(I214*H214,2)</f>
        <v>0</v>
      </c>
      <c r="K214" s="183" t="s">
        <v>187</v>
      </c>
      <c r="L214" s="42"/>
      <c r="M214" s="188" t="s">
        <v>19</v>
      </c>
      <c r="N214" s="189" t="s">
        <v>43</v>
      </c>
      <c r="O214" s="67"/>
      <c r="P214" s="190">
        <f>O214*H214</f>
        <v>0</v>
      </c>
      <c r="Q214" s="190">
        <v>0.00027</v>
      </c>
      <c r="R214" s="190">
        <f>Q214*H214</f>
        <v>0.00486</v>
      </c>
      <c r="S214" s="190">
        <v>0</v>
      </c>
      <c r="T214" s="19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92" t="s">
        <v>290</v>
      </c>
      <c r="AT214" s="192" t="s">
        <v>183</v>
      </c>
      <c r="AU214" s="192" t="s">
        <v>81</v>
      </c>
      <c r="AY214" s="20" t="s">
        <v>180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20" t="s">
        <v>79</v>
      </c>
      <c r="BK214" s="193">
        <f>ROUND(I214*H214,2)</f>
        <v>0</v>
      </c>
      <c r="BL214" s="20" t="s">
        <v>290</v>
      </c>
      <c r="BM214" s="192" t="s">
        <v>1855</v>
      </c>
    </row>
    <row r="215" spans="1:47" s="2" customFormat="1" ht="11.25">
      <c r="A215" s="37"/>
      <c r="B215" s="38"/>
      <c r="C215" s="39"/>
      <c r="D215" s="194" t="s">
        <v>190</v>
      </c>
      <c r="E215" s="39"/>
      <c r="F215" s="195" t="s">
        <v>1856</v>
      </c>
      <c r="G215" s="39"/>
      <c r="H215" s="39"/>
      <c r="I215" s="196"/>
      <c r="J215" s="39"/>
      <c r="K215" s="39"/>
      <c r="L215" s="42"/>
      <c r="M215" s="197"/>
      <c r="N215" s="198"/>
      <c r="O215" s="67"/>
      <c r="P215" s="67"/>
      <c r="Q215" s="67"/>
      <c r="R215" s="67"/>
      <c r="S215" s="67"/>
      <c r="T215" s="68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20" t="s">
        <v>190</v>
      </c>
      <c r="AU215" s="20" t="s">
        <v>81</v>
      </c>
    </row>
    <row r="216" spans="2:51" s="13" customFormat="1" ht="11.25">
      <c r="B216" s="199"/>
      <c r="C216" s="200"/>
      <c r="D216" s="201" t="s">
        <v>192</v>
      </c>
      <c r="E216" s="202" t="s">
        <v>19</v>
      </c>
      <c r="F216" s="203" t="s">
        <v>2196</v>
      </c>
      <c r="G216" s="200"/>
      <c r="H216" s="204">
        <v>6</v>
      </c>
      <c r="I216" s="205"/>
      <c r="J216" s="200"/>
      <c r="K216" s="200"/>
      <c r="L216" s="206"/>
      <c r="M216" s="207"/>
      <c r="N216" s="208"/>
      <c r="O216" s="208"/>
      <c r="P216" s="208"/>
      <c r="Q216" s="208"/>
      <c r="R216" s="208"/>
      <c r="S216" s="208"/>
      <c r="T216" s="209"/>
      <c r="AT216" s="210" t="s">
        <v>192</v>
      </c>
      <c r="AU216" s="210" t="s">
        <v>81</v>
      </c>
      <c r="AV216" s="13" t="s">
        <v>81</v>
      </c>
      <c r="AW216" s="13" t="s">
        <v>33</v>
      </c>
      <c r="AX216" s="13" t="s">
        <v>72</v>
      </c>
      <c r="AY216" s="210" t="s">
        <v>180</v>
      </c>
    </row>
    <row r="217" spans="2:51" s="13" customFormat="1" ht="11.25">
      <c r="B217" s="199"/>
      <c r="C217" s="200"/>
      <c r="D217" s="201" t="s">
        <v>192</v>
      </c>
      <c r="E217" s="202" t="s">
        <v>19</v>
      </c>
      <c r="F217" s="203" t="s">
        <v>2197</v>
      </c>
      <c r="G217" s="200"/>
      <c r="H217" s="204">
        <v>6</v>
      </c>
      <c r="I217" s="205"/>
      <c r="J217" s="200"/>
      <c r="K217" s="200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192</v>
      </c>
      <c r="AU217" s="210" t="s">
        <v>81</v>
      </c>
      <c r="AV217" s="13" t="s">
        <v>81</v>
      </c>
      <c r="AW217" s="13" t="s">
        <v>33</v>
      </c>
      <c r="AX217" s="13" t="s">
        <v>72</v>
      </c>
      <c r="AY217" s="210" t="s">
        <v>180</v>
      </c>
    </row>
    <row r="218" spans="2:51" s="13" customFormat="1" ht="11.25">
      <c r="B218" s="199"/>
      <c r="C218" s="200"/>
      <c r="D218" s="201" t="s">
        <v>192</v>
      </c>
      <c r="E218" s="202" t="s">
        <v>19</v>
      </c>
      <c r="F218" s="203" t="s">
        <v>2198</v>
      </c>
      <c r="G218" s="200"/>
      <c r="H218" s="204">
        <v>6</v>
      </c>
      <c r="I218" s="205"/>
      <c r="J218" s="200"/>
      <c r="K218" s="200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192</v>
      </c>
      <c r="AU218" s="210" t="s">
        <v>81</v>
      </c>
      <c r="AV218" s="13" t="s">
        <v>81</v>
      </c>
      <c r="AW218" s="13" t="s">
        <v>33</v>
      </c>
      <c r="AX218" s="13" t="s">
        <v>72</v>
      </c>
      <c r="AY218" s="210" t="s">
        <v>180</v>
      </c>
    </row>
    <row r="219" spans="2:51" s="14" customFormat="1" ht="11.25">
      <c r="B219" s="211"/>
      <c r="C219" s="212"/>
      <c r="D219" s="201" t="s">
        <v>192</v>
      </c>
      <c r="E219" s="213" t="s">
        <v>19</v>
      </c>
      <c r="F219" s="214" t="s">
        <v>211</v>
      </c>
      <c r="G219" s="212"/>
      <c r="H219" s="215">
        <v>18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192</v>
      </c>
      <c r="AU219" s="221" t="s">
        <v>81</v>
      </c>
      <c r="AV219" s="14" t="s">
        <v>188</v>
      </c>
      <c r="AW219" s="14" t="s">
        <v>33</v>
      </c>
      <c r="AX219" s="14" t="s">
        <v>79</v>
      </c>
      <c r="AY219" s="221" t="s">
        <v>180</v>
      </c>
    </row>
    <row r="220" spans="1:65" s="2" customFormat="1" ht="24.2" customHeight="1">
      <c r="A220" s="37"/>
      <c r="B220" s="38"/>
      <c r="C220" s="232" t="s">
        <v>315</v>
      </c>
      <c r="D220" s="232" t="s">
        <v>349</v>
      </c>
      <c r="E220" s="233" t="s">
        <v>1860</v>
      </c>
      <c r="F220" s="234" t="s">
        <v>1861</v>
      </c>
      <c r="G220" s="235" t="s">
        <v>200</v>
      </c>
      <c r="H220" s="236">
        <v>18</v>
      </c>
      <c r="I220" s="237"/>
      <c r="J220" s="238">
        <f>ROUND(I220*H220,2)</f>
        <v>0</v>
      </c>
      <c r="K220" s="234" t="s">
        <v>19</v>
      </c>
      <c r="L220" s="239"/>
      <c r="M220" s="240" t="s">
        <v>19</v>
      </c>
      <c r="N220" s="241" t="s">
        <v>43</v>
      </c>
      <c r="O220" s="67"/>
      <c r="P220" s="190">
        <f>O220*H220</f>
        <v>0</v>
      </c>
      <c r="Q220" s="190">
        <v>0.0047</v>
      </c>
      <c r="R220" s="190">
        <f>Q220*H220</f>
        <v>0.08460000000000001</v>
      </c>
      <c r="S220" s="190">
        <v>0</v>
      </c>
      <c r="T220" s="19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2" t="s">
        <v>353</v>
      </c>
      <c r="AT220" s="192" t="s">
        <v>349</v>
      </c>
      <c r="AU220" s="192" t="s">
        <v>81</v>
      </c>
      <c r="AY220" s="20" t="s">
        <v>180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20" t="s">
        <v>79</v>
      </c>
      <c r="BK220" s="193">
        <f>ROUND(I220*H220,2)</f>
        <v>0</v>
      </c>
      <c r="BL220" s="20" t="s">
        <v>290</v>
      </c>
      <c r="BM220" s="192" t="s">
        <v>1862</v>
      </c>
    </row>
    <row r="221" spans="1:65" s="2" customFormat="1" ht="37.9" customHeight="1">
      <c r="A221" s="37"/>
      <c r="B221" s="38"/>
      <c r="C221" s="181" t="s">
        <v>7</v>
      </c>
      <c r="D221" s="181" t="s">
        <v>183</v>
      </c>
      <c r="E221" s="182" t="s">
        <v>1871</v>
      </c>
      <c r="F221" s="183" t="s">
        <v>1872</v>
      </c>
      <c r="G221" s="184" t="s">
        <v>1873</v>
      </c>
      <c r="H221" s="261"/>
      <c r="I221" s="186"/>
      <c r="J221" s="187">
        <f>ROUND(I221*H221,2)</f>
        <v>0</v>
      </c>
      <c r="K221" s="183" t="s">
        <v>187</v>
      </c>
      <c r="L221" s="42"/>
      <c r="M221" s="188" t="s">
        <v>19</v>
      </c>
      <c r="N221" s="189" t="s">
        <v>43</v>
      </c>
      <c r="O221" s="67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92" t="s">
        <v>290</v>
      </c>
      <c r="AT221" s="192" t="s">
        <v>183</v>
      </c>
      <c r="AU221" s="192" t="s">
        <v>81</v>
      </c>
      <c r="AY221" s="20" t="s">
        <v>180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20" t="s">
        <v>79</v>
      </c>
      <c r="BK221" s="193">
        <f>ROUND(I221*H221,2)</f>
        <v>0</v>
      </c>
      <c r="BL221" s="20" t="s">
        <v>290</v>
      </c>
      <c r="BM221" s="192" t="s">
        <v>1874</v>
      </c>
    </row>
    <row r="222" spans="1:47" s="2" customFormat="1" ht="11.25">
      <c r="A222" s="37"/>
      <c r="B222" s="38"/>
      <c r="C222" s="39"/>
      <c r="D222" s="194" t="s">
        <v>190</v>
      </c>
      <c r="E222" s="39"/>
      <c r="F222" s="195" t="s">
        <v>1875</v>
      </c>
      <c r="G222" s="39"/>
      <c r="H222" s="39"/>
      <c r="I222" s="196"/>
      <c r="J222" s="39"/>
      <c r="K222" s="39"/>
      <c r="L222" s="42"/>
      <c r="M222" s="197"/>
      <c r="N222" s="198"/>
      <c r="O222" s="67"/>
      <c r="P222" s="67"/>
      <c r="Q222" s="67"/>
      <c r="R222" s="67"/>
      <c r="S222" s="67"/>
      <c r="T222" s="68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20" t="s">
        <v>190</v>
      </c>
      <c r="AU222" s="20" t="s">
        <v>81</v>
      </c>
    </row>
    <row r="223" spans="2:63" s="12" customFormat="1" ht="22.9" customHeight="1">
      <c r="B223" s="165"/>
      <c r="C223" s="166"/>
      <c r="D223" s="167" t="s">
        <v>71</v>
      </c>
      <c r="E223" s="179" t="s">
        <v>1911</v>
      </c>
      <c r="F223" s="179" t="s">
        <v>1912</v>
      </c>
      <c r="G223" s="166"/>
      <c r="H223" s="166"/>
      <c r="I223" s="169"/>
      <c r="J223" s="180">
        <f>BK223</f>
        <v>0</v>
      </c>
      <c r="K223" s="166"/>
      <c r="L223" s="171"/>
      <c r="M223" s="172"/>
      <c r="N223" s="173"/>
      <c r="O223" s="173"/>
      <c r="P223" s="174">
        <f>SUM(P224:P246)</f>
        <v>0</v>
      </c>
      <c r="Q223" s="173"/>
      <c r="R223" s="174">
        <f>SUM(R224:R246)</f>
        <v>0.000675</v>
      </c>
      <c r="S223" s="173"/>
      <c r="T223" s="175">
        <f>SUM(T224:T246)</f>
        <v>0.64296</v>
      </c>
      <c r="AR223" s="176" t="s">
        <v>81</v>
      </c>
      <c r="AT223" s="177" t="s">
        <v>71</v>
      </c>
      <c r="AU223" s="177" t="s">
        <v>79</v>
      </c>
      <c r="AY223" s="176" t="s">
        <v>180</v>
      </c>
      <c r="BK223" s="178">
        <f>SUM(BK224:BK246)</f>
        <v>0</v>
      </c>
    </row>
    <row r="224" spans="1:65" s="2" customFormat="1" ht="16.5" customHeight="1">
      <c r="A224" s="37"/>
      <c r="B224" s="38"/>
      <c r="C224" s="181" t="s">
        <v>325</v>
      </c>
      <c r="D224" s="181" t="s">
        <v>183</v>
      </c>
      <c r="E224" s="182" t="s">
        <v>1913</v>
      </c>
      <c r="F224" s="183" t="s">
        <v>1914</v>
      </c>
      <c r="G224" s="184" t="s">
        <v>186</v>
      </c>
      <c r="H224" s="185">
        <v>114.66</v>
      </c>
      <c r="I224" s="186"/>
      <c r="J224" s="187">
        <f>ROUND(I224*H224,2)</f>
        <v>0</v>
      </c>
      <c r="K224" s="183" t="s">
        <v>187</v>
      </c>
      <c r="L224" s="42"/>
      <c r="M224" s="188" t="s">
        <v>19</v>
      </c>
      <c r="N224" s="189" t="s">
        <v>43</v>
      </c>
      <c r="O224" s="67"/>
      <c r="P224" s="190">
        <f>O224*H224</f>
        <v>0</v>
      </c>
      <c r="Q224" s="190">
        <v>0</v>
      </c>
      <c r="R224" s="190">
        <f>Q224*H224</f>
        <v>0</v>
      </c>
      <c r="S224" s="190">
        <v>0.004</v>
      </c>
      <c r="T224" s="191">
        <f>S224*H224</f>
        <v>0.45864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2" t="s">
        <v>290</v>
      </c>
      <c r="AT224" s="192" t="s">
        <v>183</v>
      </c>
      <c r="AU224" s="192" t="s">
        <v>81</v>
      </c>
      <c r="AY224" s="20" t="s">
        <v>180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20" t="s">
        <v>79</v>
      </c>
      <c r="BK224" s="193">
        <f>ROUND(I224*H224,2)</f>
        <v>0</v>
      </c>
      <c r="BL224" s="20" t="s">
        <v>290</v>
      </c>
      <c r="BM224" s="192" t="s">
        <v>1915</v>
      </c>
    </row>
    <row r="225" spans="1:47" s="2" customFormat="1" ht="11.25">
      <c r="A225" s="37"/>
      <c r="B225" s="38"/>
      <c r="C225" s="39"/>
      <c r="D225" s="194" t="s">
        <v>190</v>
      </c>
      <c r="E225" s="39"/>
      <c r="F225" s="195" t="s">
        <v>1916</v>
      </c>
      <c r="G225" s="39"/>
      <c r="H225" s="39"/>
      <c r="I225" s="196"/>
      <c r="J225" s="39"/>
      <c r="K225" s="39"/>
      <c r="L225" s="42"/>
      <c r="M225" s="197"/>
      <c r="N225" s="198"/>
      <c r="O225" s="67"/>
      <c r="P225" s="67"/>
      <c r="Q225" s="67"/>
      <c r="R225" s="67"/>
      <c r="S225" s="67"/>
      <c r="T225" s="68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20" t="s">
        <v>190</v>
      </c>
      <c r="AU225" s="20" t="s">
        <v>81</v>
      </c>
    </row>
    <row r="226" spans="2:51" s="15" customFormat="1" ht="11.25">
      <c r="B226" s="222"/>
      <c r="C226" s="223"/>
      <c r="D226" s="201" t="s">
        <v>192</v>
      </c>
      <c r="E226" s="224" t="s">
        <v>19</v>
      </c>
      <c r="F226" s="225" t="s">
        <v>1720</v>
      </c>
      <c r="G226" s="223"/>
      <c r="H226" s="224" t="s">
        <v>19</v>
      </c>
      <c r="I226" s="226"/>
      <c r="J226" s="223"/>
      <c r="K226" s="223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192</v>
      </c>
      <c r="AU226" s="231" t="s">
        <v>81</v>
      </c>
      <c r="AV226" s="15" t="s">
        <v>79</v>
      </c>
      <c r="AW226" s="15" t="s">
        <v>33</v>
      </c>
      <c r="AX226" s="15" t="s">
        <v>72</v>
      </c>
      <c r="AY226" s="231" t="s">
        <v>180</v>
      </c>
    </row>
    <row r="227" spans="2:51" s="15" customFormat="1" ht="11.25">
      <c r="B227" s="222"/>
      <c r="C227" s="223"/>
      <c r="D227" s="201" t="s">
        <v>192</v>
      </c>
      <c r="E227" s="224" t="s">
        <v>19</v>
      </c>
      <c r="F227" s="225" t="s">
        <v>2199</v>
      </c>
      <c r="G227" s="223"/>
      <c r="H227" s="224" t="s">
        <v>19</v>
      </c>
      <c r="I227" s="226"/>
      <c r="J227" s="223"/>
      <c r="K227" s="223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192</v>
      </c>
      <c r="AU227" s="231" t="s">
        <v>81</v>
      </c>
      <c r="AV227" s="15" t="s">
        <v>79</v>
      </c>
      <c r="AW227" s="15" t="s">
        <v>33</v>
      </c>
      <c r="AX227" s="15" t="s">
        <v>72</v>
      </c>
      <c r="AY227" s="231" t="s">
        <v>180</v>
      </c>
    </row>
    <row r="228" spans="2:51" s="13" customFormat="1" ht="11.25">
      <c r="B228" s="199"/>
      <c r="C228" s="200"/>
      <c r="D228" s="201" t="s">
        <v>192</v>
      </c>
      <c r="E228" s="202" t="s">
        <v>19</v>
      </c>
      <c r="F228" s="203" t="s">
        <v>2200</v>
      </c>
      <c r="G228" s="200"/>
      <c r="H228" s="204">
        <v>88.8</v>
      </c>
      <c r="I228" s="205"/>
      <c r="J228" s="200"/>
      <c r="K228" s="200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192</v>
      </c>
      <c r="AU228" s="210" t="s">
        <v>81</v>
      </c>
      <c r="AV228" s="13" t="s">
        <v>81</v>
      </c>
      <c r="AW228" s="13" t="s">
        <v>33</v>
      </c>
      <c r="AX228" s="13" t="s">
        <v>72</v>
      </c>
      <c r="AY228" s="210" t="s">
        <v>180</v>
      </c>
    </row>
    <row r="229" spans="2:51" s="13" customFormat="1" ht="11.25">
      <c r="B229" s="199"/>
      <c r="C229" s="200"/>
      <c r="D229" s="201" t="s">
        <v>192</v>
      </c>
      <c r="E229" s="202" t="s">
        <v>19</v>
      </c>
      <c r="F229" s="203" t="s">
        <v>2201</v>
      </c>
      <c r="G229" s="200"/>
      <c r="H229" s="204">
        <v>3.36</v>
      </c>
      <c r="I229" s="205"/>
      <c r="J229" s="200"/>
      <c r="K229" s="200"/>
      <c r="L229" s="206"/>
      <c r="M229" s="207"/>
      <c r="N229" s="208"/>
      <c r="O229" s="208"/>
      <c r="P229" s="208"/>
      <c r="Q229" s="208"/>
      <c r="R229" s="208"/>
      <c r="S229" s="208"/>
      <c r="T229" s="209"/>
      <c r="AT229" s="210" t="s">
        <v>192</v>
      </c>
      <c r="AU229" s="210" t="s">
        <v>81</v>
      </c>
      <c r="AV229" s="13" t="s">
        <v>81</v>
      </c>
      <c r="AW229" s="13" t="s">
        <v>33</v>
      </c>
      <c r="AX229" s="13" t="s">
        <v>72</v>
      </c>
      <c r="AY229" s="210" t="s">
        <v>180</v>
      </c>
    </row>
    <row r="230" spans="2:51" s="15" customFormat="1" ht="11.25">
      <c r="B230" s="222"/>
      <c r="C230" s="223"/>
      <c r="D230" s="201" t="s">
        <v>192</v>
      </c>
      <c r="E230" s="224" t="s">
        <v>19</v>
      </c>
      <c r="F230" s="225" t="s">
        <v>2127</v>
      </c>
      <c r="G230" s="223"/>
      <c r="H230" s="224" t="s">
        <v>19</v>
      </c>
      <c r="I230" s="226"/>
      <c r="J230" s="223"/>
      <c r="K230" s="223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192</v>
      </c>
      <c r="AU230" s="231" t="s">
        <v>81</v>
      </c>
      <c r="AV230" s="15" t="s">
        <v>79</v>
      </c>
      <c r="AW230" s="15" t="s">
        <v>33</v>
      </c>
      <c r="AX230" s="15" t="s">
        <v>72</v>
      </c>
      <c r="AY230" s="231" t="s">
        <v>180</v>
      </c>
    </row>
    <row r="231" spans="2:51" s="13" customFormat="1" ht="11.25">
      <c r="B231" s="199"/>
      <c r="C231" s="200"/>
      <c r="D231" s="201" t="s">
        <v>192</v>
      </c>
      <c r="E231" s="202" t="s">
        <v>19</v>
      </c>
      <c r="F231" s="203" t="s">
        <v>2128</v>
      </c>
      <c r="G231" s="200"/>
      <c r="H231" s="204">
        <v>22.5</v>
      </c>
      <c r="I231" s="205"/>
      <c r="J231" s="200"/>
      <c r="K231" s="200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192</v>
      </c>
      <c r="AU231" s="210" t="s">
        <v>81</v>
      </c>
      <c r="AV231" s="13" t="s">
        <v>81</v>
      </c>
      <c r="AW231" s="13" t="s">
        <v>33</v>
      </c>
      <c r="AX231" s="13" t="s">
        <v>72</v>
      </c>
      <c r="AY231" s="210" t="s">
        <v>180</v>
      </c>
    </row>
    <row r="232" spans="2:51" s="14" customFormat="1" ht="11.25">
      <c r="B232" s="211"/>
      <c r="C232" s="212"/>
      <c r="D232" s="201" t="s">
        <v>192</v>
      </c>
      <c r="E232" s="213" t="s">
        <v>19</v>
      </c>
      <c r="F232" s="214" t="s">
        <v>211</v>
      </c>
      <c r="G232" s="212"/>
      <c r="H232" s="215">
        <v>114.66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192</v>
      </c>
      <c r="AU232" s="221" t="s">
        <v>81</v>
      </c>
      <c r="AV232" s="14" t="s">
        <v>188</v>
      </c>
      <c r="AW232" s="14" t="s">
        <v>33</v>
      </c>
      <c r="AX232" s="14" t="s">
        <v>79</v>
      </c>
      <c r="AY232" s="221" t="s">
        <v>180</v>
      </c>
    </row>
    <row r="233" spans="1:65" s="2" customFormat="1" ht="16.5" customHeight="1">
      <c r="A233" s="37"/>
      <c r="B233" s="38"/>
      <c r="C233" s="181" t="s">
        <v>331</v>
      </c>
      <c r="D233" s="181" t="s">
        <v>183</v>
      </c>
      <c r="E233" s="182" t="s">
        <v>1919</v>
      </c>
      <c r="F233" s="183" t="s">
        <v>1920</v>
      </c>
      <c r="G233" s="184" t="s">
        <v>186</v>
      </c>
      <c r="H233" s="185">
        <v>92.16</v>
      </c>
      <c r="I233" s="186"/>
      <c r="J233" s="187">
        <f>ROUND(I233*H233,2)</f>
        <v>0</v>
      </c>
      <c r="K233" s="183" t="s">
        <v>187</v>
      </c>
      <c r="L233" s="42"/>
      <c r="M233" s="188" t="s">
        <v>19</v>
      </c>
      <c r="N233" s="189" t="s">
        <v>43</v>
      </c>
      <c r="O233" s="67"/>
      <c r="P233" s="190">
        <f>O233*H233</f>
        <v>0</v>
      </c>
      <c r="Q233" s="190">
        <v>0</v>
      </c>
      <c r="R233" s="190">
        <f>Q233*H233</f>
        <v>0</v>
      </c>
      <c r="S233" s="190">
        <v>0.002</v>
      </c>
      <c r="T233" s="191">
        <f>S233*H233</f>
        <v>0.18431999999999998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92" t="s">
        <v>290</v>
      </c>
      <c r="AT233" s="192" t="s">
        <v>183</v>
      </c>
      <c r="AU233" s="192" t="s">
        <v>81</v>
      </c>
      <c r="AY233" s="20" t="s">
        <v>180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20" t="s">
        <v>79</v>
      </c>
      <c r="BK233" s="193">
        <f>ROUND(I233*H233,2)</f>
        <v>0</v>
      </c>
      <c r="BL233" s="20" t="s">
        <v>290</v>
      </c>
      <c r="BM233" s="192" t="s">
        <v>1921</v>
      </c>
    </row>
    <row r="234" spans="1:47" s="2" customFormat="1" ht="11.25">
      <c r="A234" s="37"/>
      <c r="B234" s="38"/>
      <c r="C234" s="39"/>
      <c r="D234" s="194" t="s">
        <v>190</v>
      </c>
      <c r="E234" s="39"/>
      <c r="F234" s="195" t="s">
        <v>1922</v>
      </c>
      <c r="G234" s="39"/>
      <c r="H234" s="39"/>
      <c r="I234" s="196"/>
      <c r="J234" s="39"/>
      <c r="K234" s="39"/>
      <c r="L234" s="42"/>
      <c r="M234" s="197"/>
      <c r="N234" s="198"/>
      <c r="O234" s="67"/>
      <c r="P234" s="67"/>
      <c r="Q234" s="67"/>
      <c r="R234" s="67"/>
      <c r="S234" s="67"/>
      <c r="T234" s="68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20" t="s">
        <v>190</v>
      </c>
      <c r="AU234" s="20" t="s">
        <v>81</v>
      </c>
    </row>
    <row r="235" spans="2:51" s="15" customFormat="1" ht="11.25">
      <c r="B235" s="222"/>
      <c r="C235" s="223"/>
      <c r="D235" s="201" t="s">
        <v>192</v>
      </c>
      <c r="E235" s="224" t="s">
        <v>19</v>
      </c>
      <c r="F235" s="225" t="s">
        <v>1720</v>
      </c>
      <c r="G235" s="223"/>
      <c r="H235" s="224" t="s">
        <v>19</v>
      </c>
      <c r="I235" s="226"/>
      <c r="J235" s="223"/>
      <c r="K235" s="223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192</v>
      </c>
      <c r="AU235" s="231" t="s">
        <v>81</v>
      </c>
      <c r="AV235" s="15" t="s">
        <v>79</v>
      </c>
      <c r="AW235" s="15" t="s">
        <v>33</v>
      </c>
      <c r="AX235" s="15" t="s">
        <v>72</v>
      </c>
      <c r="AY235" s="231" t="s">
        <v>180</v>
      </c>
    </row>
    <row r="236" spans="2:51" s="15" customFormat="1" ht="11.25">
      <c r="B236" s="222"/>
      <c r="C236" s="223"/>
      <c r="D236" s="201" t="s">
        <v>192</v>
      </c>
      <c r="E236" s="224" t="s">
        <v>19</v>
      </c>
      <c r="F236" s="225" t="s">
        <v>2199</v>
      </c>
      <c r="G236" s="223"/>
      <c r="H236" s="224" t="s">
        <v>19</v>
      </c>
      <c r="I236" s="226"/>
      <c r="J236" s="223"/>
      <c r="K236" s="223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192</v>
      </c>
      <c r="AU236" s="231" t="s">
        <v>81</v>
      </c>
      <c r="AV236" s="15" t="s">
        <v>79</v>
      </c>
      <c r="AW236" s="15" t="s">
        <v>33</v>
      </c>
      <c r="AX236" s="15" t="s">
        <v>72</v>
      </c>
      <c r="AY236" s="231" t="s">
        <v>180</v>
      </c>
    </row>
    <row r="237" spans="2:51" s="13" customFormat="1" ht="11.25">
      <c r="B237" s="199"/>
      <c r="C237" s="200"/>
      <c r="D237" s="201" t="s">
        <v>192</v>
      </c>
      <c r="E237" s="202" t="s">
        <v>19</v>
      </c>
      <c r="F237" s="203" t="s">
        <v>2200</v>
      </c>
      <c r="G237" s="200"/>
      <c r="H237" s="204">
        <v>88.8</v>
      </c>
      <c r="I237" s="205"/>
      <c r="J237" s="200"/>
      <c r="K237" s="200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192</v>
      </c>
      <c r="AU237" s="210" t="s">
        <v>81</v>
      </c>
      <c r="AV237" s="13" t="s">
        <v>81</v>
      </c>
      <c r="AW237" s="13" t="s">
        <v>33</v>
      </c>
      <c r="AX237" s="13" t="s">
        <v>72</v>
      </c>
      <c r="AY237" s="210" t="s">
        <v>180</v>
      </c>
    </row>
    <row r="238" spans="2:51" s="13" customFormat="1" ht="11.25">
      <c r="B238" s="199"/>
      <c r="C238" s="200"/>
      <c r="D238" s="201" t="s">
        <v>192</v>
      </c>
      <c r="E238" s="202" t="s">
        <v>19</v>
      </c>
      <c r="F238" s="203" t="s">
        <v>2201</v>
      </c>
      <c r="G238" s="200"/>
      <c r="H238" s="204">
        <v>3.36</v>
      </c>
      <c r="I238" s="205"/>
      <c r="J238" s="200"/>
      <c r="K238" s="200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192</v>
      </c>
      <c r="AU238" s="210" t="s">
        <v>81</v>
      </c>
      <c r="AV238" s="13" t="s">
        <v>81</v>
      </c>
      <c r="AW238" s="13" t="s">
        <v>33</v>
      </c>
      <c r="AX238" s="13" t="s">
        <v>72</v>
      </c>
      <c r="AY238" s="210" t="s">
        <v>180</v>
      </c>
    </row>
    <row r="239" spans="2:51" s="14" customFormat="1" ht="11.25">
      <c r="B239" s="211"/>
      <c r="C239" s="212"/>
      <c r="D239" s="201" t="s">
        <v>192</v>
      </c>
      <c r="E239" s="213" t="s">
        <v>19</v>
      </c>
      <c r="F239" s="214" t="s">
        <v>211</v>
      </c>
      <c r="G239" s="212"/>
      <c r="H239" s="215">
        <v>92.16</v>
      </c>
      <c r="I239" s="216"/>
      <c r="J239" s="212"/>
      <c r="K239" s="212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192</v>
      </c>
      <c r="AU239" s="221" t="s">
        <v>81</v>
      </c>
      <c r="AV239" s="14" t="s">
        <v>188</v>
      </c>
      <c r="AW239" s="14" t="s">
        <v>33</v>
      </c>
      <c r="AX239" s="14" t="s">
        <v>79</v>
      </c>
      <c r="AY239" s="221" t="s">
        <v>180</v>
      </c>
    </row>
    <row r="240" spans="1:65" s="2" customFormat="1" ht="16.5" customHeight="1">
      <c r="A240" s="37"/>
      <c r="B240" s="38"/>
      <c r="C240" s="181" t="s">
        <v>338</v>
      </c>
      <c r="D240" s="181" t="s">
        <v>183</v>
      </c>
      <c r="E240" s="182" t="s">
        <v>2129</v>
      </c>
      <c r="F240" s="183" t="s">
        <v>2130</v>
      </c>
      <c r="G240" s="184" t="s">
        <v>186</v>
      </c>
      <c r="H240" s="185">
        <v>22.5</v>
      </c>
      <c r="I240" s="186"/>
      <c r="J240" s="187">
        <f>ROUND(I240*H240,2)</f>
        <v>0</v>
      </c>
      <c r="K240" s="183" t="s">
        <v>187</v>
      </c>
      <c r="L240" s="42"/>
      <c r="M240" s="188" t="s">
        <v>19</v>
      </c>
      <c r="N240" s="189" t="s">
        <v>43</v>
      </c>
      <c r="O240" s="67"/>
      <c r="P240" s="190">
        <f>O240*H240</f>
        <v>0</v>
      </c>
      <c r="Q240" s="190">
        <v>3E-05</v>
      </c>
      <c r="R240" s="190">
        <f>Q240*H240</f>
        <v>0.000675</v>
      </c>
      <c r="S240" s="190">
        <v>0</v>
      </c>
      <c r="T240" s="191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92" t="s">
        <v>290</v>
      </c>
      <c r="AT240" s="192" t="s">
        <v>183</v>
      </c>
      <c r="AU240" s="192" t="s">
        <v>81</v>
      </c>
      <c r="AY240" s="20" t="s">
        <v>180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20" t="s">
        <v>79</v>
      </c>
      <c r="BK240" s="193">
        <f>ROUND(I240*H240,2)</f>
        <v>0</v>
      </c>
      <c r="BL240" s="20" t="s">
        <v>290</v>
      </c>
      <c r="BM240" s="192" t="s">
        <v>2131</v>
      </c>
    </row>
    <row r="241" spans="1:47" s="2" customFormat="1" ht="11.25">
      <c r="A241" s="37"/>
      <c r="B241" s="38"/>
      <c r="C241" s="39"/>
      <c r="D241" s="194" t="s">
        <v>190</v>
      </c>
      <c r="E241" s="39"/>
      <c r="F241" s="195" t="s">
        <v>2132</v>
      </c>
      <c r="G241" s="39"/>
      <c r="H241" s="39"/>
      <c r="I241" s="196"/>
      <c r="J241" s="39"/>
      <c r="K241" s="39"/>
      <c r="L241" s="42"/>
      <c r="M241" s="197"/>
      <c r="N241" s="198"/>
      <c r="O241" s="67"/>
      <c r="P241" s="67"/>
      <c r="Q241" s="67"/>
      <c r="R241" s="67"/>
      <c r="S241" s="67"/>
      <c r="T241" s="68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20" t="s">
        <v>190</v>
      </c>
      <c r="AU241" s="20" t="s">
        <v>81</v>
      </c>
    </row>
    <row r="242" spans="2:51" s="15" customFormat="1" ht="11.25">
      <c r="B242" s="222"/>
      <c r="C242" s="223"/>
      <c r="D242" s="201" t="s">
        <v>192</v>
      </c>
      <c r="E242" s="224" t="s">
        <v>19</v>
      </c>
      <c r="F242" s="225" t="s">
        <v>2133</v>
      </c>
      <c r="G242" s="223"/>
      <c r="H242" s="224" t="s">
        <v>19</v>
      </c>
      <c r="I242" s="226"/>
      <c r="J242" s="223"/>
      <c r="K242" s="223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192</v>
      </c>
      <c r="AU242" s="231" t="s">
        <v>81</v>
      </c>
      <c r="AV242" s="15" t="s">
        <v>79</v>
      </c>
      <c r="AW242" s="15" t="s">
        <v>33</v>
      </c>
      <c r="AX242" s="15" t="s">
        <v>72</v>
      </c>
      <c r="AY242" s="231" t="s">
        <v>180</v>
      </c>
    </row>
    <row r="243" spans="2:51" s="13" customFormat="1" ht="11.25">
      <c r="B243" s="199"/>
      <c r="C243" s="200"/>
      <c r="D243" s="201" t="s">
        <v>192</v>
      </c>
      <c r="E243" s="202" t="s">
        <v>19</v>
      </c>
      <c r="F243" s="203" t="s">
        <v>2128</v>
      </c>
      <c r="G243" s="200"/>
      <c r="H243" s="204">
        <v>22.5</v>
      </c>
      <c r="I243" s="205"/>
      <c r="J243" s="200"/>
      <c r="K243" s="200"/>
      <c r="L243" s="206"/>
      <c r="M243" s="207"/>
      <c r="N243" s="208"/>
      <c r="O243" s="208"/>
      <c r="P243" s="208"/>
      <c r="Q243" s="208"/>
      <c r="R243" s="208"/>
      <c r="S243" s="208"/>
      <c r="T243" s="209"/>
      <c r="AT243" s="210" t="s">
        <v>192</v>
      </c>
      <c r="AU243" s="210" t="s">
        <v>81</v>
      </c>
      <c r="AV243" s="13" t="s">
        <v>81</v>
      </c>
      <c r="AW243" s="13" t="s">
        <v>33</v>
      </c>
      <c r="AX243" s="13" t="s">
        <v>72</v>
      </c>
      <c r="AY243" s="210" t="s">
        <v>180</v>
      </c>
    </row>
    <row r="244" spans="2:51" s="14" customFormat="1" ht="11.25">
      <c r="B244" s="211"/>
      <c r="C244" s="212"/>
      <c r="D244" s="201" t="s">
        <v>192</v>
      </c>
      <c r="E244" s="213" t="s">
        <v>19</v>
      </c>
      <c r="F244" s="214" t="s">
        <v>211</v>
      </c>
      <c r="G244" s="212"/>
      <c r="H244" s="215">
        <v>22.5</v>
      </c>
      <c r="I244" s="216"/>
      <c r="J244" s="212"/>
      <c r="K244" s="212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192</v>
      </c>
      <c r="AU244" s="221" t="s">
        <v>81</v>
      </c>
      <c r="AV244" s="14" t="s">
        <v>188</v>
      </c>
      <c r="AW244" s="14" t="s">
        <v>33</v>
      </c>
      <c r="AX244" s="14" t="s">
        <v>79</v>
      </c>
      <c r="AY244" s="221" t="s">
        <v>180</v>
      </c>
    </row>
    <row r="245" spans="1:65" s="2" customFormat="1" ht="24.2" customHeight="1">
      <c r="A245" s="37"/>
      <c r="B245" s="38"/>
      <c r="C245" s="181" t="s">
        <v>348</v>
      </c>
      <c r="D245" s="181" t="s">
        <v>183</v>
      </c>
      <c r="E245" s="182" t="s">
        <v>1929</v>
      </c>
      <c r="F245" s="183" t="s">
        <v>1930</v>
      </c>
      <c r="G245" s="184" t="s">
        <v>1873</v>
      </c>
      <c r="H245" s="261"/>
      <c r="I245" s="186"/>
      <c r="J245" s="187">
        <f>ROUND(I245*H245,2)</f>
        <v>0</v>
      </c>
      <c r="K245" s="183" t="s">
        <v>187</v>
      </c>
      <c r="L245" s="42"/>
      <c r="M245" s="188" t="s">
        <v>19</v>
      </c>
      <c r="N245" s="189" t="s">
        <v>43</v>
      </c>
      <c r="O245" s="67"/>
      <c r="P245" s="190">
        <f>O245*H245</f>
        <v>0</v>
      </c>
      <c r="Q245" s="190">
        <v>0</v>
      </c>
      <c r="R245" s="190">
        <f>Q245*H245</f>
        <v>0</v>
      </c>
      <c r="S245" s="190">
        <v>0</v>
      </c>
      <c r="T245" s="19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92" t="s">
        <v>290</v>
      </c>
      <c r="AT245" s="192" t="s">
        <v>183</v>
      </c>
      <c r="AU245" s="192" t="s">
        <v>81</v>
      </c>
      <c r="AY245" s="20" t="s">
        <v>180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20" t="s">
        <v>79</v>
      </c>
      <c r="BK245" s="193">
        <f>ROUND(I245*H245,2)</f>
        <v>0</v>
      </c>
      <c r="BL245" s="20" t="s">
        <v>290</v>
      </c>
      <c r="BM245" s="192" t="s">
        <v>1931</v>
      </c>
    </row>
    <row r="246" spans="1:47" s="2" customFormat="1" ht="11.25">
      <c r="A246" s="37"/>
      <c r="B246" s="38"/>
      <c r="C246" s="39"/>
      <c r="D246" s="194" t="s">
        <v>190</v>
      </c>
      <c r="E246" s="39"/>
      <c r="F246" s="195" t="s">
        <v>1932</v>
      </c>
      <c r="G246" s="39"/>
      <c r="H246" s="39"/>
      <c r="I246" s="196"/>
      <c r="J246" s="39"/>
      <c r="K246" s="39"/>
      <c r="L246" s="42"/>
      <c r="M246" s="197"/>
      <c r="N246" s="198"/>
      <c r="O246" s="67"/>
      <c r="P246" s="67"/>
      <c r="Q246" s="67"/>
      <c r="R246" s="67"/>
      <c r="S246" s="67"/>
      <c r="T246" s="68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20" t="s">
        <v>190</v>
      </c>
      <c r="AU246" s="20" t="s">
        <v>81</v>
      </c>
    </row>
    <row r="247" spans="2:63" s="12" customFormat="1" ht="22.9" customHeight="1">
      <c r="B247" s="165"/>
      <c r="C247" s="166"/>
      <c r="D247" s="167" t="s">
        <v>71</v>
      </c>
      <c r="E247" s="179" t="s">
        <v>956</v>
      </c>
      <c r="F247" s="179" t="s">
        <v>957</v>
      </c>
      <c r="G247" s="166"/>
      <c r="H247" s="166"/>
      <c r="I247" s="169"/>
      <c r="J247" s="180">
        <f>BK247</f>
        <v>0</v>
      </c>
      <c r="K247" s="166"/>
      <c r="L247" s="171"/>
      <c r="M247" s="172"/>
      <c r="N247" s="173"/>
      <c r="O247" s="173"/>
      <c r="P247" s="174">
        <f>SUM(P248:P413)</f>
        <v>0</v>
      </c>
      <c r="Q247" s="173"/>
      <c r="R247" s="174">
        <f>SUM(R248:R413)</f>
        <v>0.5364539</v>
      </c>
      <c r="S247" s="173"/>
      <c r="T247" s="175">
        <f>SUM(T248:T413)</f>
        <v>0</v>
      </c>
      <c r="AR247" s="176" t="s">
        <v>81</v>
      </c>
      <c r="AT247" s="177" t="s">
        <v>71</v>
      </c>
      <c r="AU247" s="177" t="s">
        <v>79</v>
      </c>
      <c r="AY247" s="176" t="s">
        <v>180</v>
      </c>
      <c r="BK247" s="178">
        <f>SUM(BK248:BK413)</f>
        <v>0</v>
      </c>
    </row>
    <row r="248" spans="1:65" s="2" customFormat="1" ht="16.5" customHeight="1">
      <c r="A248" s="37"/>
      <c r="B248" s="38"/>
      <c r="C248" s="181" t="s">
        <v>355</v>
      </c>
      <c r="D248" s="181" t="s">
        <v>183</v>
      </c>
      <c r="E248" s="182" t="s">
        <v>1933</v>
      </c>
      <c r="F248" s="183" t="s">
        <v>1934</v>
      </c>
      <c r="G248" s="184" t="s">
        <v>186</v>
      </c>
      <c r="H248" s="185">
        <v>512.54</v>
      </c>
      <c r="I248" s="186"/>
      <c r="J248" s="187">
        <f>ROUND(I248*H248,2)</f>
        <v>0</v>
      </c>
      <c r="K248" s="183" t="s">
        <v>187</v>
      </c>
      <c r="L248" s="42"/>
      <c r="M248" s="188" t="s">
        <v>19</v>
      </c>
      <c r="N248" s="189" t="s">
        <v>43</v>
      </c>
      <c r="O248" s="67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92" t="s">
        <v>290</v>
      </c>
      <c r="AT248" s="192" t="s">
        <v>183</v>
      </c>
      <c r="AU248" s="192" t="s">
        <v>81</v>
      </c>
      <c r="AY248" s="20" t="s">
        <v>180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20" t="s">
        <v>79</v>
      </c>
      <c r="BK248" s="193">
        <f>ROUND(I248*H248,2)</f>
        <v>0</v>
      </c>
      <c r="BL248" s="20" t="s">
        <v>290</v>
      </c>
      <c r="BM248" s="192" t="s">
        <v>1935</v>
      </c>
    </row>
    <row r="249" spans="1:47" s="2" customFormat="1" ht="11.25">
      <c r="A249" s="37"/>
      <c r="B249" s="38"/>
      <c r="C249" s="39"/>
      <c r="D249" s="194" t="s">
        <v>190</v>
      </c>
      <c r="E249" s="39"/>
      <c r="F249" s="195" t="s">
        <v>1936</v>
      </c>
      <c r="G249" s="39"/>
      <c r="H249" s="39"/>
      <c r="I249" s="196"/>
      <c r="J249" s="39"/>
      <c r="K249" s="39"/>
      <c r="L249" s="42"/>
      <c r="M249" s="197"/>
      <c r="N249" s="198"/>
      <c r="O249" s="67"/>
      <c r="P249" s="67"/>
      <c r="Q249" s="67"/>
      <c r="R249" s="67"/>
      <c r="S249" s="67"/>
      <c r="T249" s="68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20" t="s">
        <v>190</v>
      </c>
      <c r="AU249" s="20" t="s">
        <v>81</v>
      </c>
    </row>
    <row r="250" spans="2:51" s="15" customFormat="1" ht="11.25">
      <c r="B250" s="222"/>
      <c r="C250" s="223"/>
      <c r="D250" s="201" t="s">
        <v>192</v>
      </c>
      <c r="E250" s="224" t="s">
        <v>19</v>
      </c>
      <c r="F250" s="225" t="s">
        <v>2134</v>
      </c>
      <c r="G250" s="223"/>
      <c r="H250" s="224" t="s">
        <v>19</v>
      </c>
      <c r="I250" s="226"/>
      <c r="J250" s="223"/>
      <c r="K250" s="223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192</v>
      </c>
      <c r="AU250" s="231" t="s">
        <v>81</v>
      </c>
      <c r="AV250" s="15" t="s">
        <v>79</v>
      </c>
      <c r="AW250" s="15" t="s">
        <v>33</v>
      </c>
      <c r="AX250" s="15" t="s">
        <v>72</v>
      </c>
      <c r="AY250" s="231" t="s">
        <v>180</v>
      </c>
    </row>
    <row r="251" spans="2:51" s="15" customFormat="1" ht="11.25">
      <c r="B251" s="222"/>
      <c r="C251" s="223"/>
      <c r="D251" s="201" t="s">
        <v>192</v>
      </c>
      <c r="E251" s="224" t="s">
        <v>19</v>
      </c>
      <c r="F251" s="225" t="s">
        <v>1720</v>
      </c>
      <c r="G251" s="223"/>
      <c r="H251" s="224" t="s">
        <v>19</v>
      </c>
      <c r="I251" s="226"/>
      <c r="J251" s="223"/>
      <c r="K251" s="223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192</v>
      </c>
      <c r="AU251" s="231" t="s">
        <v>81</v>
      </c>
      <c r="AV251" s="15" t="s">
        <v>79</v>
      </c>
      <c r="AW251" s="15" t="s">
        <v>33</v>
      </c>
      <c r="AX251" s="15" t="s">
        <v>72</v>
      </c>
      <c r="AY251" s="231" t="s">
        <v>180</v>
      </c>
    </row>
    <row r="252" spans="2:51" s="13" customFormat="1" ht="11.25">
      <c r="B252" s="199"/>
      <c r="C252" s="200"/>
      <c r="D252" s="201" t="s">
        <v>192</v>
      </c>
      <c r="E252" s="202" t="s">
        <v>19</v>
      </c>
      <c r="F252" s="203" t="s">
        <v>2169</v>
      </c>
      <c r="G252" s="200"/>
      <c r="H252" s="204">
        <v>2.61</v>
      </c>
      <c r="I252" s="205"/>
      <c r="J252" s="200"/>
      <c r="K252" s="200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192</v>
      </c>
      <c r="AU252" s="210" t="s">
        <v>81</v>
      </c>
      <c r="AV252" s="13" t="s">
        <v>81</v>
      </c>
      <c r="AW252" s="13" t="s">
        <v>33</v>
      </c>
      <c r="AX252" s="13" t="s">
        <v>72</v>
      </c>
      <c r="AY252" s="210" t="s">
        <v>180</v>
      </c>
    </row>
    <row r="253" spans="2:51" s="13" customFormat="1" ht="11.25">
      <c r="B253" s="199"/>
      <c r="C253" s="200"/>
      <c r="D253" s="201" t="s">
        <v>192</v>
      </c>
      <c r="E253" s="202" t="s">
        <v>19</v>
      </c>
      <c r="F253" s="203" t="s">
        <v>2170</v>
      </c>
      <c r="G253" s="200"/>
      <c r="H253" s="204">
        <v>3.34</v>
      </c>
      <c r="I253" s="205"/>
      <c r="J253" s="200"/>
      <c r="K253" s="200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192</v>
      </c>
      <c r="AU253" s="210" t="s">
        <v>81</v>
      </c>
      <c r="AV253" s="13" t="s">
        <v>81</v>
      </c>
      <c r="AW253" s="13" t="s">
        <v>33</v>
      </c>
      <c r="AX253" s="13" t="s">
        <v>72</v>
      </c>
      <c r="AY253" s="210" t="s">
        <v>180</v>
      </c>
    </row>
    <row r="254" spans="2:51" s="13" customFormat="1" ht="11.25">
      <c r="B254" s="199"/>
      <c r="C254" s="200"/>
      <c r="D254" s="201" t="s">
        <v>192</v>
      </c>
      <c r="E254" s="202" t="s">
        <v>19</v>
      </c>
      <c r="F254" s="203" t="s">
        <v>2171</v>
      </c>
      <c r="G254" s="200"/>
      <c r="H254" s="204">
        <v>1.37</v>
      </c>
      <c r="I254" s="205"/>
      <c r="J254" s="200"/>
      <c r="K254" s="200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192</v>
      </c>
      <c r="AU254" s="210" t="s">
        <v>81</v>
      </c>
      <c r="AV254" s="13" t="s">
        <v>81</v>
      </c>
      <c r="AW254" s="13" t="s">
        <v>33</v>
      </c>
      <c r="AX254" s="13" t="s">
        <v>72</v>
      </c>
      <c r="AY254" s="210" t="s">
        <v>180</v>
      </c>
    </row>
    <row r="255" spans="2:51" s="13" customFormat="1" ht="11.25">
      <c r="B255" s="199"/>
      <c r="C255" s="200"/>
      <c r="D255" s="201" t="s">
        <v>192</v>
      </c>
      <c r="E255" s="202" t="s">
        <v>19</v>
      </c>
      <c r="F255" s="203" t="s">
        <v>2172</v>
      </c>
      <c r="G255" s="200"/>
      <c r="H255" s="204">
        <v>3.42</v>
      </c>
      <c r="I255" s="205"/>
      <c r="J255" s="200"/>
      <c r="K255" s="200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192</v>
      </c>
      <c r="AU255" s="210" t="s">
        <v>81</v>
      </c>
      <c r="AV255" s="13" t="s">
        <v>81</v>
      </c>
      <c r="AW255" s="13" t="s">
        <v>33</v>
      </c>
      <c r="AX255" s="13" t="s">
        <v>72</v>
      </c>
      <c r="AY255" s="210" t="s">
        <v>180</v>
      </c>
    </row>
    <row r="256" spans="2:51" s="13" customFormat="1" ht="11.25">
      <c r="B256" s="199"/>
      <c r="C256" s="200"/>
      <c r="D256" s="201" t="s">
        <v>192</v>
      </c>
      <c r="E256" s="202" t="s">
        <v>19</v>
      </c>
      <c r="F256" s="203" t="s">
        <v>2173</v>
      </c>
      <c r="G256" s="200"/>
      <c r="H256" s="204">
        <v>1.37</v>
      </c>
      <c r="I256" s="205"/>
      <c r="J256" s="200"/>
      <c r="K256" s="200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192</v>
      </c>
      <c r="AU256" s="210" t="s">
        <v>81</v>
      </c>
      <c r="AV256" s="13" t="s">
        <v>81</v>
      </c>
      <c r="AW256" s="13" t="s">
        <v>33</v>
      </c>
      <c r="AX256" s="13" t="s">
        <v>72</v>
      </c>
      <c r="AY256" s="210" t="s">
        <v>180</v>
      </c>
    </row>
    <row r="257" spans="2:51" s="13" customFormat="1" ht="11.25">
      <c r="B257" s="199"/>
      <c r="C257" s="200"/>
      <c r="D257" s="201" t="s">
        <v>192</v>
      </c>
      <c r="E257" s="202" t="s">
        <v>19</v>
      </c>
      <c r="F257" s="203" t="s">
        <v>2174</v>
      </c>
      <c r="G257" s="200"/>
      <c r="H257" s="204">
        <v>3.9</v>
      </c>
      <c r="I257" s="205"/>
      <c r="J257" s="200"/>
      <c r="K257" s="200"/>
      <c r="L257" s="206"/>
      <c r="M257" s="207"/>
      <c r="N257" s="208"/>
      <c r="O257" s="208"/>
      <c r="P257" s="208"/>
      <c r="Q257" s="208"/>
      <c r="R257" s="208"/>
      <c r="S257" s="208"/>
      <c r="T257" s="209"/>
      <c r="AT257" s="210" t="s">
        <v>192</v>
      </c>
      <c r="AU257" s="210" t="s">
        <v>81</v>
      </c>
      <c r="AV257" s="13" t="s">
        <v>81</v>
      </c>
      <c r="AW257" s="13" t="s">
        <v>33</v>
      </c>
      <c r="AX257" s="13" t="s">
        <v>72</v>
      </c>
      <c r="AY257" s="210" t="s">
        <v>180</v>
      </c>
    </row>
    <row r="258" spans="2:51" s="13" customFormat="1" ht="11.25">
      <c r="B258" s="199"/>
      <c r="C258" s="200"/>
      <c r="D258" s="201" t="s">
        <v>192</v>
      </c>
      <c r="E258" s="202" t="s">
        <v>19</v>
      </c>
      <c r="F258" s="203" t="s">
        <v>2175</v>
      </c>
      <c r="G258" s="200"/>
      <c r="H258" s="204">
        <v>1.57</v>
      </c>
      <c r="I258" s="205"/>
      <c r="J258" s="200"/>
      <c r="K258" s="200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192</v>
      </c>
      <c r="AU258" s="210" t="s">
        <v>81</v>
      </c>
      <c r="AV258" s="13" t="s">
        <v>81</v>
      </c>
      <c r="AW258" s="13" t="s">
        <v>33</v>
      </c>
      <c r="AX258" s="13" t="s">
        <v>72</v>
      </c>
      <c r="AY258" s="210" t="s">
        <v>180</v>
      </c>
    </row>
    <row r="259" spans="2:51" s="16" customFormat="1" ht="11.25">
      <c r="B259" s="242"/>
      <c r="C259" s="243"/>
      <c r="D259" s="201" t="s">
        <v>192</v>
      </c>
      <c r="E259" s="244" t="s">
        <v>19</v>
      </c>
      <c r="F259" s="245" t="s">
        <v>966</v>
      </c>
      <c r="G259" s="243"/>
      <c r="H259" s="246">
        <v>17.58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192</v>
      </c>
      <c r="AU259" s="252" t="s">
        <v>81</v>
      </c>
      <c r="AV259" s="16" t="s">
        <v>92</v>
      </c>
      <c r="AW259" s="16" t="s">
        <v>33</v>
      </c>
      <c r="AX259" s="16" t="s">
        <v>72</v>
      </c>
      <c r="AY259" s="252" t="s">
        <v>180</v>
      </c>
    </row>
    <row r="260" spans="2:51" s="15" customFormat="1" ht="11.25">
      <c r="B260" s="222"/>
      <c r="C260" s="223"/>
      <c r="D260" s="201" t="s">
        <v>192</v>
      </c>
      <c r="E260" s="224" t="s">
        <v>19</v>
      </c>
      <c r="F260" s="225" t="s">
        <v>967</v>
      </c>
      <c r="G260" s="223"/>
      <c r="H260" s="224" t="s">
        <v>19</v>
      </c>
      <c r="I260" s="226"/>
      <c r="J260" s="223"/>
      <c r="K260" s="223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192</v>
      </c>
      <c r="AU260" s="231" t="s">
        <v>81</v>
      </c>
      <c r="AV260" s="15" t="s">
        <v>79</v>
      </c>
      <c r="AW260" s="15" t="s">
        <v>33</v>
      </c>
      <c r="AX260" s="15" t="s">
        <v>72</v>
      </c>
      <c r="AY260" s="231" t="s">
        <v>180</v>
      </c>
    </row>
    <row r="261" spans="2:51" s="15" customFormat="1" ht="11.25">
      <c r="B261" s="222"/>
      <c r="C261" s="223"/>
      <c r="D261" s="201" t="s">
        <v>192</v>
      </c>
      <c r="E261" s="224" t="s">
        <v>19</v>
      </c>
      <c r="F261" s="225" t="s">
        <v>1720</v>
      </c>
      <c r="G261" s="223"/>
      <c r="H261" s="224" t="s">
        <v>19</v>
      </c>
      <c r="I261" s="226"/>
      <c r="J261" s="223"/>
      <c r="K261" s="223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192</v>
      </c>
      <c r="AU261" s="231" t="s">
        <v>81</v>
      </c>
      <c r="AV261" s="15" t="s">
        <v>79</v>
      </c>
      <c r="AW261" s="15" t="s">
        <v>33</v>
      </c>
      <c r="AX261" s="15" t="s">
        <v>72</v>
      </c>
      <c r="AY261" s="231" t="s">
        <v>180</v>
      </c>
    </row>
    <row r="262" spans="2:51" s="15" customFormat="1" ht="11.25">
      <c r="B262" s="222"/>
      <c r="C262" s="223"/>
      <c r="D262" s="201" t="s">
        <v>192</v>
      </c>
      <c r="E262" s="224" t="s">
        <v>19</v>
      </c>
      <c r="F262" s="225" t="s">
        <v>2199</v>
      </c>
      <c r="G262" s="223"/>
      <c r="H262" s="224" t="s">
        <v>19</v>
      </c>
      <c r="I262" s="226"/>
      <c r="J262" s="223"/>
      <c r="K262" s="223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192</v>
      </c>
      <c r="AU262" s="231" t="s">
        <v>81</v>
      </c>
      <c r="AV262" s="15" t="s">
        <v>79</v>
      </c>
      <c r="AW262" s="15" t="s">
        <v>33</v>
      </c>
      <c r="AX262" s="15" t="s">
        <v>72</v>
      </c>
      <c r="AY262" s="231" t="s">
        <v>180</v>
      </c>
    </row>
    <row r="263" spans="2:51" s="13" customFormat="1" ht="11.25">
      <c r="B263" s="199"/>
      <c r="C263" s="200"/>
      <c r="D263" s="201" t="s">
        <v>192</v>
      </c>
      <c r="E263" s="202" t="s">
        <v>19</v>
      </c>
      <c r="F263" s="203" t="s">
        <v>2202</v>
      </c>
      <c r="G263" s="200"/>
      <c r="H263" s="204">
        <v>105.03</v>
      </c>
      <c r="I263" s="205"/>
      <c r="J263" s="200"/>
      <c r="K263" s="200"/>
      <c r="L263" s="206"/>
      <c r="M263" s="207"/>
      <c r="N263" s="208"/>
      <c r="O263" s="208"/>
      <c r="P263" s="208"/>
      <c r="Q263" s="208"/>
      <c r="R263" s="208"/>
      <c r="S263" s="208"/>
      <c r="T263" s="209"/>
      <c r="AT263" s="210" t="s">
        <v>192</v>
      </c>
      <c r="AU263" s="210" t="s">
        <v>81</v>
      </c>
      <c r="AV263" s="13" t="s">
        <v>81</v>
      </c>
      <c r="AW263" s="13" t="s">
        <v>33</v>
      </c>
      <c r="AX263" s="13" t="s">
        <v>72</v>
      </c>
      <c r="AY263" s="210" t="s">
        <v>180</v>
      </c>
    </row>
    <row r="264" spans="2:51" s="13" customFormat="1" ht="11.25">
      <c r="B264" s="199"/>
      <c r="C264" s="200"/>
      <c r="D264" s="201" t="s">
        <v>192</v>
      </c>
      <c r="E264" s="202" t="s">
        <v>19</v>
      </c>
      <c r="F264" s="203" t="s">
        <v>2203</v>
      </c>
      <c r="G264" s="200"/>
      <c r="H264" s="204">
        <v>4.536</v>
      </c>
      <c r="I264" s="205"/>
      <c r="J264" s="200"/>
      <c r="K264" s="200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192</v>
      </c>
      <c r="AU264" s="210" t="s">
        <v>81</v>
      </c>
      <c r="AV264" s="13" t="s">
        <v>81</v>
      </c>
      <c r="AW264" s="13" t="s">
        <v>33</v>
      </c>
      <c r="AX264" s="13" t="s">
        <v>72</v>
      </c>
      <c r="AY264" s="210" t="s">
        <v>180</v>
      </c>
    </row>
    <row r="265" spans="2:51" s="13" customFormat="1" ht="11.25">
      <c r="B265" s="199"/>
      <c r="C265" s="200"/>
      <c r="D265" s="201" t="s">
        <v>192</v>
      </c>
      <c r="E265" s="202" t="s">
        <v>19</v>
      </c>
      <c r="F265" s="203" t="s">
        <v>2138</v>
      </c>
      <c r="G265" s="200"/>
      <c r="H265" s="204">
        <v>-15.12</v>
      </c>
      <c r="I265" s="205"/>
      <c r="J265" s="200"/>
      <c r="K265" s="200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192</v>
      </c>
      <c r="AU265" s="210" t="s">
        <v>81</v>
      </c>
      <c r="AV265" s="13" t="s">
        <v>81</v>
      </c>
      <c r="AW265" s="13" t="s">
        <v>33</v>
      </c>
      <c r="AX265" s="13" t="s">
        <v>72</v>
      </c>
      <c r="AY265" s="210" t="s">
        <v>180</v>
      </c>
    </row>
    <row r="266" spans="2:51" s="13" customFormat="1" ht="11.25">
      <c r="B266" s="199"/>
      <c r="C266" s="200"/>
      <c r="D266" s="201" t="s">
        <v>192</v>
      </c>
      <c r="E266" s="202" t="s">
        <v>19</v>
      </c>
      <c r="F266" s="203" t="s">
        <v>2204</v>
      </c>
      <c r="G266" s="200"/>
      <c r="H266" s="204">
        <v>-0.725</v>
      </c>
      <c r="I266" s="205"/>
      <c r="J266" s="200"/>
      <c r="K266" s="200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192</v>
      </c>
      <c r="AU266" s="210" t="s">
        <v>81</v>
      </c>
      <c r="AV266" s="13" t="s">
        <v>81</v>
      </c>
      <c r="AW266" s="13" t="s">
        <v>33</v>
      </c>
      <c r="AX266" s="13" t="s">
        <v>72</v>
      </c>
      <c r="AY266" s="210" t="s">
        <v>180</v>
      </c>
    </row>
    <row r="267" spans="2:51" s="13" customFormat="1" ht="11.25">
      <c r="B267" s="199"/>
      <c r="C267" s="200"/>
      <c r="D267" s="201" t="s">
        <v>192</v>
      </c>
      <c r="E267" s="202" t="s">
        <v>19</v>
      </c>
      <c r="F267" s="203" t="s">
        <v>2204</v>
      </c>
      <c r="G267" s="200"/>
      <c r="H267" s="204">
        <v>-0.725</v>
      </c>
      <c r="I267" s="205"/>
      <c r="J267" s="200"/>
      <c r="K267" s="200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192</v>
      </c>
      <c r="AU267" s="210" t="s">
        <v>81</v>
      </c>
      <c r="AV267" s="13" t="s">
        <v>81</v>
      </c>
      <c r="AW267" s="13" t="s">
        <v>33</v>
      </c>
      <c r="AX267" s="13" t="s">
        <v>72</v>
      </c>
      <c r="AY267" s="210" t="s">
        <v>180</v>
      </c>
    </row>
    <row r="268" spans="2:51" s="13" customFormat="1" ht="11.25">
      <c r="B268" s="199"/>
      <c r="C268" s="200"/>
      <c r="D268" s="201" t="s">
        <v>192</v>
      </c>
      <c r="E268" s="202" t="s">
        <v>19</v>
      </c>
      <c r="F268" s="203" t="s">
        <v>2205</v>
      </c>
      <c r="G268" s="200"/>
      <c r="H268" s="204">
        <v>49.172</v>
      </c>
      <c r="I268" s="205"/>
      <c r="J268" s="200"/>
      <c r="K268" s="200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192</v>
      </c>
      <c r="AU268" s="210" t="s">
        <v>81</v>
      </c>
      <c r="AV268" s="13" t="s">
        <v>81</v>
      </c>
      <c r="AW268" s="13" t="s">
        <v>33</v>
      </c>
      <c r="AX268" s="13" t="s">
        <v>72</v>
      </c>
      <c r="AY268" s="210" t="s">
        <v>180</v>
      </c>
    </row>
    <row r="269" spans="2:51" s="15" customFormat="1" ht="11.25">
      <c r="B269" s="222"/>
      <c r="C269" s="223"/>
      <c r="D269" s="201" t="s">
        <v>192</v>
      </c>
      <c r="E269" s="224" t="s">
        <v>19</v>
      </c>
      <c r="F269" s="225" t="s">
        <v>1726</v>
      </c>
      <c r="G269" s="223"/>
      <c r="H269" s="224" t="s">
        <v>19</v>
      </c>
      <c r="I269" s="226"/>
      <c r="J269" s="223"/>
      <c r="K269" s="223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192</v>
      </c>
      <c r="AU269" s="231" t="s">
        <v>81</v>
      </c>
      <c r="AV269" s="15" t="s">
        <v>79</v>
      </c>
      <c r="AW269" s="15" t="s">
        <v>33</v>
      </c>
      <c r="AX269" s="15" t="s">
        <v>72</v>
      </c>
      <c r="AY269" s="231" t="s">
        <v>180</v>
      </c>
    </row>
    <row r="270" spans="2:51" s="15" customFormat="1" ht="11.25">
      <c r="B270" s="222"/>
      <c r="C270" s="223"/>
      <c r="D270" s="201" t="s">
        <v>192</v>
      </c>
      <c r="E270" s="224" t="s">
        <v>19</v>
      </c>
      <c r="F270" s="225" t="s">
        <v>1951</v>
      </c>
      <c r="G270" s="223"/>
      <c r="H270" s="224" t="s">
        <v>19</v>
      </c>
      <c r="I270" s="226"/>
      <c r="J270" s="223"/>
      <c r="K270" s="223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192</v>
      </c>
      <c r="AU270" s="231" t="s">
        <v>81</v>
      </c>
      <c r="AV270" s="15" t="s">
        <v>79</v>
      </c>
      <c r="AW270" s="15" t="s">
        <v>33</v>
      </c>
      <c r="AX270" s="15" t="s">
        <v>72</v>
      </c>
      <c r="AY270" s="231" t="s">
        <v>180</v>
      </c>
    </row>
    <row r="271" spans="2:51" s="13" customFormat="1" ht="11.25">
      <c r="B271" s="199"/>
      <c r="C271" s="200"/>
      <c r="D271" s="201" t="s">
        <v>192</v>
      </c>
      <c r="E271" s="202" t="s">
        <v>19</v>
      </c>
      <c r="F271" s="203" t="s">
        <v>2206</v>
      </c>
      <c r="G271" s="200"/>
      <c r="H271" s="204">
        <v>120.528</v>
      </c>
      <c r="I271" s="205"/>
      <c r="J271" s="200"/>
      <c r="K271" s="200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192</v>
      </c>
      <c r="AU271" s="210" t="s">
        <v>81</v>
      </c>
      <c r="AV271" s="13" t="s">
        <v>81</v>
      </c>
      <c r="AW271" s="13" t="s">
        <v>33</v>
      </c>
      <c r="AX271" s="13" t="s">
        <v>72</v>
      </c>
      <c r="AY271" s="210" t="s">
        <v>180</v>
      </c>
    </row>
    <row r="272" spans="2:51" s="13" customFormat="1" ht="11.25">
      <c r="B272" s="199"/>
      <c r="C272" s="200"/>
      <c r="D272" s="201" t="s">
        <v>192</v>
      </c>
      <c r="E272" s="202" t="s">
        <v>19</v>
      </c>
      <c r="F272" s="203" t="s">
        <v>2207</v>
      </c>
      <c r="G272" s="200"/>
      <c r="H272" s="204">
        <v>3.192</v>
      </c>
      <c r="I272" s="205"/>
      <c r="J272" s="200"/>
      <c r="K272" s="200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192</v>
      </c>
      <c r="AU272" s="210" t="s">
        <v>81</v>
      </c>
      <c r="AV272" s="13" t="s">
        <v>81</v>
      </c>
      <c r="AW272" s="13" t="s">
        <v>33</v>
      </c>
      <c r="AX272" s="13" t="s">
        <v>72</v>
      </c>
      <c r="AY272" s="210" t="s">
        <v>180</v>
      </c>
    </row>
    <row r="273" spans="2:51" s="13" customFormat="1" ht="11.25">
      <c r="B273" s="199"/>
      <c r="C273" s="200"/>
      <c r="D273" s="201" t="s">
        <v>192</v>
      </c>
      <c r="E273" s="202" t="s">
        <v>19</v>
      </c>
      <c r="F273" s="203" t="s">
        <v>2208</v>
      </c>
      <c r="G273" s="200"/>
      <c r="H273" s="204">
        <v>-17.36</v>
      </c>
      <c r="I273" s="205"/>
      <c r="J273" s="200"/>
      <c r="K273" s="200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192</v>
      </c>
      <c r="AU273" s="210" t="s">
        <v>81</v>
      </c>
      <c r="AV273" s="13" t="s">
        <v>81</v>
      </c>
      <c r="AW273" s="13" t="s">
        <v>33</v>
      </c>
      <c r="AX273" s="13" t="s">
        <v>72</v>
      </c>
      <c r="AY273" s="210" t="s">
        <v>180</v>
      </c>
    </row>
    <row r="274" spans="2:51" s="13" customFormat="1" ht="11.25">
      <c r="B274" s="199"/>
      <c r="C274" s="200"/>
      <c r="D274" s="201" t="s">
        <v>192</v>
      </c>
      <c r="E274" s="202" t="s">
        <v>19</v>
      </c>
      <c r="F274" s="203" t="s">
        <v>2013</v>
      </c>
      <c r="G274" s="200"/>
      <c r="H274" s="204">
        <v>-1.425</v>
      </c>
      <c r="I274" s="205"/>
      <c r="J274" s="200"/>
      <c r="K274" s="200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192</v>
      </c>
      <c r="AU274" s="210" t="s">
        <v>81</v>
      </c>
      <c r="AV274" s="13" t="s">
        <v>81</v>
      </c>
      <c r="AW274" s="13" t="s">
        <v>33</v>
      </c>
      <c r="AX274" s="13" t="s">
        <v>72</v>
      </c>
      <c r="AY274" s="210" t="s">
        <v>180</v>
      </c>
    </row>
    <row r="275" spans="2:51" s="13" customFormat="1" ht="11.25">
      <c r="B275" s="199"/>
      <c r="C275" s="200"/>
      <c r="D275" s="201" t="s">
        <v>192</v>
      </c>
      <c r="E275" s="202" t="s">
        <v>19</v>
      </c>
      <c r="F275" s="203" t="s">
        <v>2013</v>
      </c>
      <c r="G275" s="200"/>
      <c r="H275" s="204">
        <v>-1.425</v>
      </c>
      <c r="I275" s="205"/>
      <c r="J275" s="200"/>
      <c r="K275" s="200"/>
      <c r="L275" s="206"/>
      <c r="M275" s="207"/>
      <c r="N275" s="208"/>
      <c r="O275" s="208"/>
      <c r="P275" s="208"/>
      <c r="Q275" s="208"/>
      <c r="R275" s="208"/>
      <c r="S275" s="208"/>
      <c r="T275" s="209"/>
      <c r="AT275" s="210" t="s">
        <v>192</v>
      </c>
      <c r="AU275" s="210" t="s">
        <v>81</v>
      </c>
      <c r="AV275" s="13" t="s">
        <v>81</v>
      </c>
      <c r="AW275" s="13" t="s">
        <v>33</v>
      </c>
      <c r="AX275" s="13" t="s">
        <v>72</v>
      </c>
      <c r="AY275" s="210" t="s">
        <v>180</v>
      </c>
    </row>
    <row r="276" spans="2:51" s="15" customFormat="1" ht="11.25">
      <c r="B276" s="222"/>
      <c r="C276" s="223"/>
      <c r="D276" s="201" t="s">
        <v>192</v>
      </c>
      <c r="E276" s="224" t="s">
        <v>19</v>
      </c>
      <c r="F276" s="225" t="s">
        <v>1956</v>
      </c>
      <c r="G276" s="223"/>
      <c r="H276" s="224" t="s">
        <v>19</v>
      </c>
      <c r="I276" s="226"/>
      <c r="J276" s="223"/>
      <c r="K276" s="223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192</v>
      </c>
      <c r="AU276" s="231" t="s">
        <v>81</v>
      </c>
      <c r="AV276" s="15" t="s">
        <v>79</v>
      </c>
      <c r="AW276" s="15" t="s">
        <v>33</v>
      </c>
      <c r="AX276" s="15" t="s">
        <v>72</v>
      </c>
      <c r="AY276" s="231" t="s">
        <v>180</v>
      </c>
    </row>
    <row r="277" spans="2:51" s="13" customFormat="1" ht="11.25">
      <c r="B277" s="199"/>
      <c r="C277" s="200"/>
      <c r="D277" s="201" t="s">
        <v>192</v>
      </c>
      <c r="E277" s="202" t="s">
        <v>19</v>
      </c>
      <c r="F277" s="203" t="s">
        <v>2209</v>
      </c>
      <c r="G277" s="200"/>
      <c r="H277" s="204">
        <v>74.493</v>
      </c>
      <c r="I277" s="205"/>
      <c r="J277" s="200"/>
      <c r="K277" s="200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192</v>
      </c>
      <c r="AU277" s="210" t="s">
        <v>81</v>
      </c>
      <c r="AV277" s="13" t="s">
        <v>81</v>
      </c>
      <c r="AW277" s="13" t="s">
        <v>33</v>
      </c>
      <c r="AX277" s="13" t="s">
        <v>72</v>
      </c>
      <c r="AY277" s="210" t="s">
        <v>180</v>
      </c>
    </row>
    <row r="278" spans="2:51" s="13" customFormat="1" ht="11.25">
      <c r="B278" s="199"/>
      <c r="C278" s="200"/>
      <c r="D278" s="201" t="s">
        <v>192</v>
      </c>
      <c r="E278" s="202" t="s">
        <v>19</v>
      </c>
      <c r="F278" s="203" t="s">
        <v>1948</v>
      </c>
      <c r="G278" s="200"/>
      <c r="H278" s="204">
        <v>-1.4</v>
      </c>
      <c r="I278" s="205"/>
      <c r="J278" s="200"/>
      <c r="K278" s="200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192</v>
      </c>
      <c r="AU278" s="210" t="s">
        <v>81</v>
      </c>
      <c r="AV278" s="13" t="s">
        <v>81</v>
      </c>
      <c r="AW278" s="13" t="s">
        <v>33</v>
      </c>
      <c r="AX278" s="13" t="s">
        <v>72</v>
      </c>
      <c r="AY278" s="210" t="s">
        <v>180</v>
      </c>
    </row>
    <row r="279" spans="2:51" s="15" customFormat="1" ht="11.25">
      <c r="B279" s="222"/>
      <c r="C279" s="223"/>
      <c r="D279" s="201" t="s">
        <v>192</v>
      </c>
      <c r="E279" s="224" t="s">
        <v>19</v>
      </c>
      <c r="F279" s="225" t="s">
        <v>1741</v>
      </c>
      <c r="G279" s="223"/>
      <c r="H279" s="224" t="s">
        <v>19</v>
      </c>
      <c r="I279" s="226"/>
      <c r="J279" s="223"/>
      <c r="K279" s="223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192</v>
      </c>
      <c r="AU279" s="231" t="s">
        <v>81</v>
      </c>
      <c r="AV279" s="15" t="s">
        <v>79</v>
      </c>
      <c r="AW279" s="15" t="s">
        <v>33</v>
      </c>
      <c r="AX279" s="15" t="s">
        <v>72</v>
      </c>
      <c r="AY279" s="231" t="s">
        <v>180</v>
      </c>
    </row>
    <row r="280" spans="2:51" s="15" customFormat="1" ht="11.25">
      <c r="B280" s="222"/>
      <c r="C280" s="223"/>
      <c r="D280" s="201" t="s">
        <v>192</v>
      </c>
      <c r="E280" s="224" t="s">
        <v>19</v>
      </c>
      <c r="F280" s="225" t="s">
        <v>1985</v>
      </c>
      <c r="G280" s="223"/>
      <c r="H280" s="224" t="s">
        <v>19</v>
      </c>
      <c r="I280" s="226"/>
      <c r="J280" s="223"/>
      <c r="K280" s="223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192</v>
      </c>
      <c r="AU280" s="231" t="s">
        <v>81</v>
      </c>
      <c r="AV280" s="15" t="s">
        <v>79</v>
      </c>
      <c r="AW280" s="15" t="s">
        <v>33</v>
      </c>
      <c r="AX280" s="15" t="s">
        <v>72</v>
      </c>
      <c r="AY280" s="231" t="s">
        <v>180</v>
      </c>
    </row>
    <row r="281" spans="2:51" s="13" customFormat="1" ht="11.25">
      <c r="B281" s="199"/>
      <c r="C281" s="200"/>
      <c r="D281" s="201" t="s">
        <v>192</v>
      </c>
      <c r="E281" s="202" t="s">
        <v>19</v>
      </c>
      <c r="F281" s="203" t="s">
        <v>2210</v>
      </c>
      <c r="G281" s="200"/>
      <c r="H281" s="204">
        <v>118.048</v>
      </c>
      <c r="I281" s="205"/>
      <c r="J281" s="200"/>
      <c r="K281" s="200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192</v>
      </c>
      <c r="AU281" s="210" t="s">
        <v>81</v>
      </c>
      <c r="AV281" s="13" t="s">
        <v>81</v>
      </c>
      <c r="AW281" s="13" t="s">
        <v>33</v>
      </c>
      <c r="AX281" s="13" t="s">
        <v>72</v>
      </c>
      <c r="AY281" s="210" t="s">
        <v>180</v>
      </c>
    </row>
    <row r="282" spans="2:51" s="13" customFormat="1" ht="11.25">
      <c r="B282" s="199"/>
      <c r="C282" s="200"/>
      <c r="D282" s="201" t="s">
        <v>192</v>
      </c>
      <c r="E282" s="202" t="s">
        <v>19</v>
      </c>
      <c r="F282" s="203" t="s">
        <v>2211</v>
      </c>
      <c r="G282" s="200"/>
      <c r="H282" s="204">
        <v>5.208</v>
      </c>
      <c r="I282" s="205"/>
      <c r="J282" s="200"/>
      <c r="K282" s="200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192</v>
      </c>
      <c r="AU282" s="210" t="s">
        <v>81</v>
      </c>
      <c r="AV282" s="13" t="s">
        <v>81</v>
      </c>
      <c r="AW282" s="13" t="s">
        <v>33</v>
      </c>
      <c r="AX282" s="13" t="s">
        <v>72</v>
      </c>
      <c r="AY282" s="210" t="s">
        <v>180</v>
      </c>
    </row>
    <row r="283" spans="2:51" s="13" customFormat="1" ht="11.25">
      <c r="B283" s="199"/>
      <c r="C283" s="200"/>
      <c r="D283" s="201" t="s">
        <v>192</v>
      </c>
      <c r="E283" s="202" t="s">
        <v>19</v>
      </c>
      <c r="F283" s="203" t="s">
        <v>2208</v>
      </c>
      <c r="G283" s="200"/>
      <c r="H283" s="204">
        <v>-17.36</v>
      </c>
      <c r="I283" s="205"/>
      <c r="J283" s="200"/>
      <c r="K283" s="200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192</v>
      </c>
      <c r="AU283" s="210" t="s">
        <v>81</v>
      </c>
      <c r="AV283" s="13" t="s">
        <v>81</v>
      </c>
      <c r="AW283" s="13" t="s">
        <v>33</v>
      </c>
      <c r="AX283" s="13" t="s">
        <v>72</v>
      </c>
      <c r="AY283" s="210" t="s">
        <v>180</v>
      </c>
    </row>
    <row r="284" spans="2:51" s="13" customFormat="1" ht="11.25">
      <c r="B284" s="199"/>
      <c r="C284" s="200"/>
      <c r="D284" s="201" t="s">
        <v>192</v>
      </c>
      <c r="E284" s="202" t="s">
        <v>19</v>
      </c>
      <c r="F284" s="203" t="s">
        <v>1948</v>
      </c>
      <c r="G284" s="200"/>
      <c r="H284" s="204">
        <v>-1.4</v>
      </c>
      <c r="I284" s="205"/>
      <c r="J284" s="200"/>
      <c r="K284" s="200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192</v>
      </c>
      <c r="AU284" s="210" t="s">
        <v>81</v>
      </c>
      <c r="AV284" s="13" t="s">
        <v>81</v>
      </c>
      <c r="AW284" s="13" t="s">
        <v>33</v>
      </c>
      <c r="AX284" s="13" t="s">
        <v>72</v>
      </c>
      <c r="AY284" s="210" t="s">
        <v>180</v>
      </c>
    </row>
    <row r="285" spans="2:51" s="13" customFormat="1" ht="11.25">
      <c r="B285" s="199"/>
      <c r="C285" s="200"/>
      <c r="D285" s="201" t="s">
        <v>192</v>
      </c>
      <c r="E285" s="202" t="s">
        <v>19</v>
      </c>
      <c r="F285" s="203" t="s">
        <v>1948</v>
      </c>
      <c r="G285" s="200"/>
      <c r="H285" s="204">
        <v>-1.4</v>
      </c>
      <c r="I285" s="205"/>
      <c r="J285" s="200"/>
      <c r="K285" s="200"/>
      <c r="L285" s="206"/>
      <c r="M285" s="207"/>
      <c r="N285" s="208"/>
      <c r="O285" s="208"/>
      <c r="P285" s="208"/>
      <c r="Q285" s="208"/>
      <c r="R285" s="208"/>
      <c r="S285" s="208"/>
      <c r="T285" s="209"/>
      <c r="AT285" s="210" t="s">
        <v>192</v>
      </c>
      <c r="AU285" s="210" t="s">
        <v>81</v>
      </c>
      <c r="AV285" s="13" t="s">
        <v>81</v>
      </c>
      <c r="AW285" s="13" t="s">
        <v>33</v>
      </c>
      <c r="AX285" s="13" t="s">
        <v>72</v>
      </c>
      <c r="AY285" s="210" t="s">
        <v>180</v>
      </c>
    </row>
    <row r="286" spans="2:51" s="15" customFormat="1" ht="11.25">
      <c r="B286" s="222"/>
      <c r="C286" s="223"/>
      <c r="D286" s="201" t="s">
        <v>192</v>
      </c>
      <c r="E286" s="224" t="s">
        <v>19</v>
      </c>
      <c r="F286" s="225" t="s">
        <v>1989</v>
      </c>
      <c r="G286" s="223"/>
      <c r="H286" s="224" t="s">
        <v>19</v>
      </c>
      <c r="I286" s="226"/>
      <c r="J286" s="223"/>
      <c r="K286" s="223"/>
      <c r="L286" s="227"/>
      <c r="M286" s="228"/>
      <c r="N286" s="229"/>
      <c r="O286" s="229"/>
      <c r="P286" s="229"/>
      <c r="Q286" s="229"/>
      <c r="R286" s="229"/>
      <c r="S286" s="229"/>
      <c r="T286" s="230"/>
      <c r="AT286" s="231" t="s">
        <v>192</v>
      </c>
      <c r="AU286" s="231" t="s">
        <v>81</v>
      </c>
      <c r="AV286" s="15" t="s">
        <v>79</v>
      </c>
      <c r="AW286" s="15" t="s">
        <v>33</v>
      </c>
      <c r="AX286" s="15" t="s">
        <v>72</v>
      </c>
      <c r="AY286" s="231" t="s">
        <v>180</v>
      </c>
    </row>
    <row r="287" spans="2:51" s="13" customFormat="1" ht="11.25">
      <c r="B287" s="199"/>
      <c r="C287" s="200"/>
      <c r="D287" s="201" t="s">
        <v>192</v>
      </c>
      <c r="E287" s="202" t="s">
        <v>19</v>
      </c>
      <c r="F287" s="203" t="s">
        <v>2209</v>
      </c>
      <c r="G287" s="200"/>
      <c r="H287" s="204">
        <v>74.493</v>
      </c>
      <c r="I287" s="205"/>
      <c r="J287" s="200"/>
      <c r="K287" s="200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192</v>
      </c>
      <c r="AU287" s="210" t="s">
        <v>81</v>
      </c>
      <c r="AV287" s="13" t="s">
        <v>81</v>
      </c>
      <c r="AW287" s="13" t="s">
        <v>33</v>
      </c>
      <c r="AX287" s="13" t="s">
        <v>72</v>
      </c>
      <c r="AY287" s="210" t="s">
        <v>180</v>
      </c>
    </row>
    <row r="288" spans="2:51" s="13" customFormat="1" ht="11.25">
      <c r="B288" s="199"/>
      <c r="C288" s="200"/>
      <c r="D288" s="201" t="s">
        <v>192</v>
      </c>
      <c r="E288" s="202" t="s">
        <v>19</v>
      </c>
      <c r="F288" s="203" t="s">
        <v>1948</v>
      </c>
      <c r="G288" s="200"/>
      <c r="H288" s="204">
        <v>-1.4</v>
      </c>
      <c r="I288" s="205"/>
      <c r="J288" s="200"/>
      <c r="K288" s="200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192</v>
      </c>
      <c r="AU288" s="210" t="s">
        <v>81</v>
      </c>
      <c r="AV288" s="13" t="s">
        <v>81</v>
      </c>
      <c r="AW288" s="13" t="s">
        <v>33</v>
      </c>
      <c r="AX288" s="13" t="s">
        <v>72</v>
      </c>
      <c r="AY288" s="210" t="s">
        <v>180</v>
      </c>
    </row>
    <row r="289" spans="2:51" s="16" customFormat="1" ht="11.25">
      <c r="B289" s="242"/>
      <c r="C289" s="243"/>
      <c r="D289" s="201" t="s">
        <v>192</v>
      </c>
      <c r="E289" s="244" t="s">
        <v>19</v>
      </c>
      <c r="F289" s="245" t="s">
        <v>966</v>
      </c>
      <c r="G289" s="243"/>
      <c r="H289" s="246">
        <v>494.96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192</v>
      </c>
      <c r="AU289" s="252" t="s">
        <v>81</v>
      </c>
      <c r="AV289" s="16" t="s">
        <v>92</v>
      </c>
      <c r="AW289" s="16" t="s">
        <v>33</v>
      </c>
      <c r="AX289" s="16" t="s">
        <v>72</v>
      </c>
      <c r="AY289" s="252" t="s">
        <v>180</v>
      </c>
    </row>
    <row r="290" spans="2:51" s="14" customFormat="1" ht="11.25">
      <c r="B290" s="211"/>
      <c r="C290" s="212"/>
      <c r="D290" s="201" t="s">
        <v>192</v>
      </c>
      <c r="E290" s="213" t="s">
        <v>19</v>
      </c>
      <c r="F290" s="214" t="s">
        <v>211</v>
      </c>
      <c r="G290" s="212"/>
      <c r="H290" s="215">
        <v>512.54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192</v>
      </c>
      <c r="AU290" s="221" t="s">
        <v>81</v>
      </c>
      <c r="AV290" s="14" t="s">
        <v>188</v>
      </c>
      <c r="AW290" s="14" t="s">
        <v>33</v>
      </c>
      <c r="AX290" s="14" t="s">
        <v>79</v>
      </c>
      <c r="AY290" s="221" t="s">
        <v>180</v>
      </c>
    </row>
    <row r="291" spans="1:65" s="2" customFormat="1" ht="16.5" customHeight="1">
      <c r="A291" s="37"/>
      <c r="B291" s="38"/>
      <c r="C291" s="181" t="s">
        <v>359</v>
      </c>
      <c r="D291" s="181" t="s">
        <v>183</v>
      </c>
      <c r="E291" s="182" t="s">
        <v>2014</v>
      </c>
      <c r="F291" s="183" t="s">
        <v>2015</v>
      </c>
      <c r="G291" s="184" t="s">
        <v>186</v>
      </c>
      <c r="H291" s="185">
        <v>277.521</v>
      </c>
      <c r="I291" s="186"/>
      <c r="J291" s="187">
        <f>ROUND(I291*H291,2)</f>
        <v>0</v>
      </c>
      <c r="K291" s="183" t="s">
        <v>187</v>
      </c>
      <c r="L291" s="42"/>
      <c r="M291" s="188" t="s">
        <v>19</v>
      </c>
      <c r="N291" s="189" t="s">
        <v>43</v>
      </c>
      <c r="O291" s="67"/>
      <c r="P291" s="190">
        <f>O291*H291</f>
        <v>0</v>
      </c>
      <c r="Q291" s="190">
        <v>0</v>
      </c>
      <c r="R291" s="190">
        <f>Q291*H291</f>
        <v>0</v>
      </c>
      <c r="S291" s="190">
        <v>0</v>
      </c>
      <c r="T291" s="19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92" t="s">
        <v>290</v>
      </c>
      <c r="AT291" s="192" t="s">
        <v>183</v>
      </c>
      <c r="AU291" s="192" t="s">
        <v>81</v>
      </c>
      <c r="AY291" s="20" t="s">
        <v>180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20" t="s">
        <v>79</v>
      </c>
      <c r="BK291" s="193">
        <f>ROUND(I291*H291,2)</f>
        <v>0</v>
      </c>
      <c r="BL291" s="20" t="s">
        <v>290</v>
      </c>
      <c r="BM291" s="192" t="s">
        <v>2016</v>
      </c>
    </row>
    <row r="292" spans="1:47" s="2" customFormat="1" ht="11.25">
      <c r="A292" s="37"/>
      <c r="B292" s="38"/>
      <c r="C292" s="39"/>
      <c r="D292" s="194" t="s">
        <v>190</v>
      </c>
      <c r="E292" s="39"/>
      <c r="F292" s="195" t="s">
        <v>2017</v>
      </c>
      <c r="G292" s="39"/>
      <c r="H292" s="39"/>
      <c r="I292" s="196"/>
      <c r="J292" s="39"/>
      <c r="K292" s="39"/>
      <c r="L292" s="42"/>
      <c r="M292" s="197"/>
      <c r="N292" s="198"/>
      <c r="O292" s="67"/>
      <c r="P292" s="67"/>
      <c r="Q292" s="67"/>
      <c r="R292" s="67"/>
      <c r="S292" s="67"/>
      <c r="T292" s="68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20" t="s">
        <v>190</v>
      </c>
      <c r="AU292" s="20" t="s">
        <v>81</v>
      </c>
    </row>
    <row r="293" spans="1:65" s="2" customFormat="1" ht="16.5" customHeight="1">
      <c r="A293" s="37"/>
      <c r="B293" s="38"/>
      <c r="C293" s="181" t="s">
        <v>363</v>
      </c>
      <c r="D293" s="181" t="s">
        <v>183</v>
      </c>
      <c r="E293" s="182" t="s">
        <v>2018</v>
      </c>
      <c r="F293" s="183" t="s">
        <v>2019</v>
      </c>
      <c r="G293" s="184" t="s">
        <v>186</v>
      </c>
      <c r="H293" s="185">
        <v>855.097</v>
      </c>
      <c r="I293" s="186"/>
      <c r="J293" s="187">
        <f>ROUND(I293*H293,2)</f>
        <v>0</v>
      </c>
      <c r="K293" s="183" t="s">
        <v>187</v>
      </c>
      <c r="L293" s="42"/>
      <c r="M293" s="188" t="s">
        <v>19</v>
      </c>
      <c r="N293" s="189" t="s">
        <v>43</v>
      </c>
      <c r="O293" s="67"/>
      <c r="P293" s="190">
        <f>O293*H293</f>
        <v>0</v>
      </c>
      <c r="Q293" s="190">
        <v>0.0002</v>
      </c>
      <c r="R293" s="190">
        <f>Q293*H293</f>
        <v>0.17101940000000002</v>
      </c>
      <c r="S293" s="190">
        <v>0</v>
      </c>
      <c r="T293" s="191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92" t="s">
        <v>290</v>
      </c>
      <c r="AT293" s="192" t="s">
        <v>183</v>
      </c>
      <c r="AU293" s="192" t="s">
        <v>81</v>
      </c>
      <c r="AY293" s="20" t="s">
        <v>180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20" t="s">
        <v>79</v>
      </c>
      <c r="BK293" s="193">
        <f>ROUND(I293*H293,2)</f>
        <v>0</v>
      </c>
      <c r="BL293" s="20" t="s">
        <v>290</v>
      </c>
      <c r="BM293" s="192" t="s">
        <v>2020</v>
      </c>
    </row>
    <row r="294" spans="1:47" s="2" customFormat="1" ht="11.25">
      <c r="A294" s="37"/>
      <c r="B294" s="38"/>
      <c r="C294" s="39"/>
      <c r="D294" s="194" t="s">
        <v>190</v>
      </c>
      <c r="E294" s="39"/>
      <c r="F294" s="195" t="s">
        <v>2021</v>
      </c>
      <c r="G294" s="39"/>
      <c r="H294" s="39"/>
      <c r="I294" s="196"/>
      <c r="J294" s="39"/>
      <c r="K294" s="39"/>
      <c r="L294" s="42"/>
      <c r="M294" s="197"/>
      <c r="N294" s="198"/>
      <c r="O294" s="67"/>
      <c r="P294" s="67"/>
      <c r="Q294" s="67"/>
      <c r="R294" s="67"/>
      <c r="S294" s="67"/>
      <c r="T294" s="68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20" t="s">
        <v>190</v>
      </c>
      <c r="AU294" s="20" t="s">
        <v>81</v>
      </c>
    </row>
    <row r="295" spans="1:65" s="2" customFormat="1" ht="21.75" customHeight="1">
      <c r="A295" s="37"/>
      <c r="B295" s="38"/>
      <c r="C295" s="181" t="s">
        <v>367</v>
      </c>
      <c r="D295" s="181" t="s">
        <v>183</v>
      </c>
      <c r="E295" s="182" t="s">
        <v>2022</v>
      </c>
      <c r="F295" s="183" t="s">
        <v>2023</v>
      </c>
      <c r="G295" s="184" t="s">
        <v>186</v>
      </c>
      <c r="H295" s="185">
        <v>277.521</v>
      </c>
      <c r="I295" s="186"/>
      <c r="J295" s="187">
        <f>ROUND(I295*H295,2)</f>
        <v>0</v>
      </c>
      <c r="K295" s="183" t="s">
        <v>187</v>
      </c>
      <c r="L295" s="42"/>
      <c r="M295" s="188" t="s">
        <v>19</v>
      </c>
      <c r="N295" s="189" t="s">
        <v>43</v>
      </c>
      <c r="O295" s="67"/>
      <c r="P295" s="190">
        <f>O295*H295</f>
        <v>0</v>
      </c>
      <c r="Q295" s="190">
        <v>0.0002</v>
      </c>
      <c r="R295" s="190">
        <f>Q295*H295</f>
        <v>0.055504200000000004</v>
      </c>
      <c r="S295" s="190">
        <v>0</v>
      </c>
      <c r="T295" s="191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92" t="s">
        <v>290</v>
      </c>
      <c r="AT295" s="192" t="s">
        <v>183</v>
      </c>
      <c r="AU295" s="192" t="s">
        <v>81</v>
      </c>
      <c r="AY295" s="20" t="s">
        <v>180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20" t="s">
        <v>79</v>
      </c>
      <c r="BK295" s="193">
        <f>ROUND(I295*H295,2)</f>
        <v>0</v>
      </c>
      <c r="BL295" s="20" t="s">
        <v>290</v>
      </c>
      <c r="BM295" s="192" t="s">
        <v>2024</v>
      </c>
    </row>
    <row r="296" spans="1:47" s="2" customFormat="1" ht="11.25">
      <c r="A296" s="37"/>
      <c r="B296" s="38"/>
      <c r="C296" s="39"/>
      <c r="D296" s="194" t="s">
        <v>190</v>
      </c>
      <c r="E296" s="39"/>
      <c r="F296" s="195" t="s">
        <v>2025</v>
      </c>
      <c r="G296" s="39"/>
      <c r="H296" s="39"/>
      <c r="I296" s="196"/>
      <c r="J296" s="39"/>
      <c r="K296" s="39"/>
      <c r="L296" s="42"/>
      <c r="M296" s="197"/>
      <c r="N296" s="198"/>
      <c r="O296" s="67"/>
      <c r="P296" s="67"/>
      <c r="Q296" s="67"/>
      <c r="R296" s="67"/>
      <c r="S296" s="67"/>
      <c r="T296" s="68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20" t="s">
        <v>190</v>
      </c>
      <c r="AU296" s="20" t="s">
        <v>81</v>
      </c>
    </row>
    <row r="297" spans="1:65" s="2" customFormat="1" ht="24.2" customHeight="1">
      <c r="A297" s="37"/>
      <c r="B297" s="38"/>
      <c r="C297" s="181" t="s">
        <v>371</v>
      </c>
      <c r="D297" s="181" t="s">
        <v>183</v>
      </c>
      <c r="E297" s="182" t="s">
        <v>2026</v>
      </c>
      <c r="F297" s="183" t="s">
        <v>2027</v>
      </c>
      <c r="G297" s="184" t="s">
        <v>186</v>
      </c>
      <c r="H297" s="185">
        <v>855.097</v>
      </c>
      <c r="I297" s="186"/>
      <c r="J297" s="187">
        <f>ROUND(I297*H297,2)</f>
        <v>0</v>
      </c>
      <c r="K297" s="183" t="s">
        <v>187</v>
      </c>
      <c r="L297" s="42"/>
      <c r="M297" s="188" t="s">
        <v>19</v>
      </c>
      <c r="N297" s="189" t="s">
        <v>43</v>
      </c>
      <c r="O297" s="67"/>
      <c r="P297" s="190">
        <f>O297*H297</f>
        <v>0</v>
      </c>
      <c r="Q297" s="190">
        <v>0.00026</v>
      </c>
      <c r="R297" s="190">
        <f>Q297*H297</f>
        <v>0.22232521999999996</v>
      </c>
      <c r="S297" s="190">
        <v>0</v>
      </c>
      <c r="T297" s="191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92" t="s">
        <v>290</v>
      </c>
      <c r="AT297" s="192" t="s">
        <v>183</v>
      </c>
      <c r="AU297" s="192" t="s">
        <v>81</v>
      </c>
      <c r="AY297" s="20" t="s">
        <v>180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20" t="s">
        <v>79</v>
      </c>
      <c r="BK297" s="193">
        <f>ROUND(I297*H297,2)</f>
        <v>0</v>
      </c>
      <c r="BL297" s="20" t="s">
        <v>290</v>
      </c>
      <c r="BM297" s="192" t="s">
        <v>2028</v>
      </c>
    </row>
    <row r="298" spans="1:47" s="2" customFormat="1" ht="11.25">
      <c r="A298" s="37"/>
      <c r="B298" s="38"/>
      <c r="C298" s="39"/>
      <c r="D298" s="194" t="s">
        <v>190</v>
      </c>
      <c r="E298" s="39"/>
      <c r="F298" s="195" t="s">
        <v>2029</v>
      </c>
      <c r="G298" s="39"/>
      <c r="H298" s="39"/>
      <c r="I298" s="196"/>
      <c r="J298" s="39"/>
      <c r="K298" s="39"/>
      <c r="L298" s="42"/>
      <c r="M298" s="197"/>
      <c r="N298" s="198"/>
      <c r="O298" s="67"/>
      <c r="P298" s="67"/>
      <c r="Q298" s="67"/>
      <c r="R298" s="67"/>
      <c r="S298" s="67"/>
      <c r="T298" s="68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20" t="s">
        <v>190</v>
      </c>
      <c r="AU298" s="20" t="s">
        <v>81</v>
      </c>
    </row>
    <row r="299" spans="2:51" s="15" customFormat="1" ht="11.25">
      <c r="B299" s="222"/>
      <c r="C299" s="223"/>
      <c r="D299" s="201" t="s">
        <v>192</v>
      </c>
      <c r="E299" s="224" t="s">
        <v>19</v>
      </c>
      <c r="F299" s="225" t="s">
        <v>2030</v>
      </c>
      <c r="G299" s="223"/>
      <c r="H299" s="224" t="s">
        <v>19</v>
      </c>
      <c r="I299" s="226"/>
      <c r="J299" s="223"/>
      <c r="K299" s="223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192</v>
      </c>
      <c r="AU299" s="231" t="s">
        <v>81</v>
      </c>
      <c r="AV299" s="15" t="s">
        <v>79</v>
      </c>
      <c r="AW299" s="15" t="s">
        <v>33</v>
      </c>
      <c r="AX299" s="15" t="s">
        <v>72</v>
      </c>
      <c r="AY299" s="231" t="s">
        <v>180</v>
      </c>
    </row>
    <row r="300" spans="2:51" s="15" customFormat="1" ht="11.25">
      <c r="B300" s="222"/>
      <c r="C300" s="223"/>
      <c r="D300" s="201" t="s">
        <v>192</v>
      </c>
      <c r="E300" s="224" t="s">
        <v>19</v>
      </c>
      <c r="F300" s="225" t="s">
        <v>1720</v>
      </c>
      <c r="G300" s="223"/>
      <c r="H300" s="224" t="s">
        <v>19</v>
      </c>
      <c r="I300" s="226"/>
      <c r="J300" s="223"/>
      <c r="K300" s="223"/>
      <c r="L300" s="227"/>
      <c r="M300" s="228"/>
      <c r="N300" s="229"/>
      <c r="O300" s="229"/>
      <c r="P300" s="229"/>
      <c r="Q300" s="229"/>
      <c r="R300" s="229"/>
      <c r="S300" s="229"/>
      <c r="T300" s="230"/>
      <c r="AT300" s="231" t="s">
        <v>192</v>
      </c>
      <c r="AU300" s="231" t="s">
        <v>81</v>
      </c>
      <c r="AV300" s="15" t="s">
        <v>79</v>
      </c>
      <c r="AW300" s="15" t="s">
        <v>33</v>
      </c>
      <c r="AX300" s="15" t="s">
        <v>72</v>
      </c>
      <c r="AY300" s="231" t="s">
        <v>180</v>
      </c>
    </row>
    <row r="301" spans="2:51" s="13" customFormat="1" ht="11.25">
      <c r="B301" s="199"/>
      <c r="C301" s="200"/>
      <c r="D301" s="201" t="s">
        <v>192</v>
      </c>
      <c r="E301" s="202" t="s">
        <v>19</v>
      </c>
      <c r="F301" s="203" t="s">
        <v>2212</v>
      </c>
      <c r="G301" s="200"/>
      <c r="H301" s="204">
        <v>93.507</v>
      </c>
      <c r="I301" s="205"/>
      <c r="J301" s="200"/>
      <c r="K301" s="200"/>
      <c r="L301" s="206"/>
      <c r="M301" s="207"/>
      <c r="N301" s="208"/>
      <c r="O301" s="208"/>
      <c r="P301" s="208"/>
      <c r="Q301" s="208"/>
      <c r="R301" s="208"/>
      <c r="S301" s="208"/>
      <c r="T301" s="209"/>
      <c r="AT301" s="210" t="s">
        <v>192</v>
      </c>
      <c r="AU301" s="210" t="s">
        <v>81</v>
      </c>
      <c r="AV301" s="13" t="s">
        <v>81</v>
      </c>
      <c r="AW301" s="13" t="s">
        <v>33</v>
      </c>
      <c r="AX301" s="13" t="s">
        <v>72</v>
      </c>
      <c r="AY301" s="210" t="s">
        <v>180</v>
      </c>
    </row>
    <row r="302" spans="2:51" s="15" customFormat="1" ht="11.25">
      <c r="B302" s="222"/>
      <c r="C302" s="223"/>
      <c r="D302" s="201" t="s">
        <v>192</v>
      </c>
      <c r="E302" s="224" t="s">
        <v>19</v>
      </c>
      <c r="F302" s="225" t="s">
        <v>1726</v>
      </c>
      <c r="G302" s="223"/>
      <c r="H302" s="224" t="s">
        <v>19</v>
      </c>
      <c r="I302" s="226"/>
      <c r="J302" s="223"/>
      <c r="K302" s="223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192</v>
      </c>
      <c r="AU302" s="231" t="s">
        <v>81</v>
      </c>
      <c r="AV302" s="15" t="s">
        <v>79</v>
      </c>
      <c r="AW302" s="15" t="s">
        <v>33</v>
      </c>
      <c r="AX302" s="15" t="s">
        <v>72</v>
      </c>
      <c r="AY302" s="231" t="s">
        <v>180</v>
      </c>
    </row>
    <row r="303" spans="2:51" s="13" customFormat="1" ht="11.25">
      <c r="B303" s="199"/>
      <c r="C303" s="200"/>
      <c r="D303" s="201" t="s">
        <v>192</v>
      </c>
      <c r="E303" s="202" t="s">
        <v>19</v>
      </c>
      <c r="F303" s="203" t="s">
        <v>2213</v>
      </c>
      <c r="G303" s="200"/>
      <c r="H303" s="204">
        <v>73.65</v>
      </c>
      <c r="I303" s="205"/>
      <c r="J303" s="200"/>
      <c r="K303" s="200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192</v>
      </c>
      <c r="AU303" s="210" t="s">
        <v>81</v>
      </c>
      <c r="AV303" s="13" t="s">
        <v>81</v>
      </c>
      <c r="AW303" s="13" t="s">
        <v>33</v>
      </c>
      <c r="AX303" s="13" t="s">
        <v>72</v>
      </c>
      <c r="AY303" s="210" t="s">
        <v>180</v>
      </c>
    </row>
    <row r="304" spans="2:51" s="13" customFormat="1" ht="11.25">
      <c r="B304" s="199"/>
      <c r="C304" s="200"/>
      <c r="D304" s="201" t="s">
        <v>192</v>
      </c>
      <c r="E304" s="202" t="s">
        <v>19</v>
      </c>
      <c r="F304" s="203" t="s">
        <v>2178</v>
      </c>
      <c r="G304" s="200"/>
      <c r="H304" s="204">
        <v>33.34</v>
      </c>
      <c r="I304" s="205"/>
      <c r="J304" s="200"/>
      <c r="K304" s="200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192</v>
      </c>
      <c r="AU304" s="210" t="s">
        <v>81</v>
      </c>
      <c r="AV304" s="13" t="s">
        <v>81</v>
      </c>
      <c r="AW304" s="13" t="s">
        <v>33</v>
      </c>
      <c r="AX304" s="13" t="s">
        <v>72</v>
      </c>
      <c r="AY304" s="210" t="s">
        <v>180</v>
      </c>
    </row>
    <row r="305" spans="2:51" s="15" customFormat="1" ht="11.25">
      <c r="B305" s="222"/>
      <c r="C305" s="223"/>
      <c r="D305" s="201" t="s">
        <v>192</v>
      </c>
      <c r="E305" s="224" t="s">
        <v>19</v>
      </c>
      <c r="F305" s="225" t="s">
        <v>1741</v>
      </c>
      <c r="G305" s="223"/>
      <c r="H305" s="224" t="s">
        <v>19</v>
      </c>
      <c r="I305" s="226"/>
      <c r="J305" s="223"/>
      <c r="K305" s="223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192</v>
      </c>
      <c r="AU305" s="231" t="s">
        <v>81</v>
      </c>
      <c r="AV305" s="15" t="s">
        <v>79</v>
      </c>
      <c r="AW305" s="15" t="s">
        <v>33</v>
      </c>
      <c r="AX305" s="15" t="s">
        <v>72</v>
      </c>
      <c r="AY305" s="231" t="s">
        <v>180</v>
      </c>
    </row>
    <row r="306" spans="2:51" s="13" customFormat="1" ht="11.25">
      <c r="B306" s="199"/>
      <c r="C306" s="200"/>
      <c r="D306" s="201" t="s">
        <v>192</v>
      </c>
      <c r="E306" s="202" t="s">
        <v>19</v>
      </c>
      <c r="F306" s="203" t="s">
        <v>2179</v>
      </c>
      <c r="G306" s="200"/>
      <c r="H306" s="204">
        <v>72.67</v>
      </c>
      <c r="I306" s="205"/>
      <c r="J306" s="200"/>
      <c r="K306" s="200"/>
      <c r="L306" s="206"/>
      <c r="M306" s="207"/>
      <c r="N306" s="208"/>
      <c r="O306" s="208"/>
      <c r="P306" s="208"/>
      <c r="Q306" s="208"/>
      <c r="R306" s="208"/>
      <c r="S306" s="208"/>
      <c r="T306" s="209"/>
      <c r="AT306" s="210" t="s">
        <v>192</v>
      </c>
      <c r="AU306" s="210" t="s">
        <v>81</v>
      </c>
      <c r="AV306" s="13" t="s">
        <v>81</v>
      </c>
      <c r="AW306" s="13" t="s">
        <v>33</v>
      </c>
      <c r="AX306" s="13" t="s">
        <v>72</v>
      </c>
      <c r="AY306" s="210" t="s">
        <v>180</v>
      </c>
    </row>
    <row r="307" spans="2:51" s="13" customFormat="1" ht="11.25">
      <c r="B307" s="199"/>
      <c r="C307" s="200"/>
      <c r="D307" s="201" t="s">
        <v>192</v>
      </c>
      <c r="E307" s="202" t="s">
        <v>19</v>
      </c>
      <c r="F307" s="203" t="s">
        <v>2185</v>
      </c>
      <c r="G307" s="200"/>
      <c r="H307" s="204">
        <v>36.05</v>
      </c>
      <c r="I307" s="205"/>
      <c r="J307" s="200"/>
      <c r="K307" s="200"/>
      <c r="L307" s="206"/>
      <c r="M307" s="207"/>
      <c r="N307" s="208"/>
      <c r="O307" s="208"/>
      <c r="P307" s="208"/>
      <c r="Q307" s="208"/>
      <c r="R307" s="208"/>
      <c r="S307" s="208"/>
      <c r="T307" s="209"/>
      <c r="AT307" s="210" t="s">
        <v>192</v>
      </c>
      <c r="AU307" s="210" t="s">
        <v>81</v>
      </c>
      <c r="AV307" s="13" t="s">
        <v>81</v>
      </c>
      <c r="AW307" s="13" t="s">
        <v>33</v>
      </c>
      <c r="AX307" s="13" t="s">
        <v>72</v>
      </c>
      <c r="AY307" s="210" t="s">
        <v>180</v>
      </c>
    </row>
    <row r="308" spans="2:51" s="13" customFormat="1" ht="11.25">
      <c r="B308" s="199"/>
      <c r="C308" s="200"/>
      <c r="D308" s="201" t="s">
        <v>192</v>
      </c>
      <c r="E308" s="202" t="s">
        <v>19</v>
      </c>
      <c r="F308" s="203" t="s">
        <v>2181</v>
      </c>
      <c r="G308" s="200"/>
      <c r="H308" s="204">
        <v>33.34</v>
      </c>
      <c r="I308" s="205"/>
      <c r="J308" s="200"/>
      <c r="K308" s="200"/>
      <c r="L308" s="206"/>
      <c r="M308" s="207"/>
      <c r="N308" s="208"/>
      <c r="O308" s="208"/>
      <c r="P308" s="208"/>
      <c r="Q308" s="208"/>
      <c r="R308" s="208"/>
      <c r="S308" s="208"/>
      <c r="T308" s="209"/>
      <c r="AT308" s="210" t="s">
        <v>192</v>
      </c>
      <c r="AU308" s="210" t="s">
        <v>81</v>
      </c>
      <c r="AV308" s="13" t="s">
        <v>81</v>
      </c>
      <c r="AW308" s="13" t="s">
        <v>33</v>
      </c>
      <c r="AX308" s="13" t="s">
        <v>72</v>
      </c>
      <c r="AY308" s="210" t="s">
        <v>180</v>
      </c>
    </row>
    <row r="309" spans="2:51" s="16" customFormat="1" ht="11.25">
      <c r="B309" s="242"/>
      <c r="C309" s="243"/>
      <c r="D309" s="201" t="s">
        <v>192</v>
      </c>
      <c r="E309" s="244" t="s">
        <v>19</v>
      </c>
      <c r="F309" s="245" t="s">
        <v>966</v>
      </c>
      <c r="G309" s="243"/>
      <c r="H309" s="246">
        <v>342.557</v>
      </c>
      <c r="I309" s="247"/>
      <c r="J309" s="243"/>
      <c r="K309" s="243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192</v>
      </c>
      <c r="AU309" s="252" t="s">
        <v>81</v>
      </c>
      <c r="AV309" s="16" t="s">
        <v>92</v>
      </c>
      <c r="AW309" s="16" t="s">
        <v>33</v>
      </c>
      <c r="AX309" s="16" t="s">
        <v>72</v>
      </c>
      <c r="AY309" s="252" t="s">
        <v>180</v>
      </c>
    </row>
    <row r="310" spans="2:51" s="15" customFormat="1" ht="11.25">
      <c r="B310" s="222"/>
      <c r="C310" s="223"/>
      <c r="D310" s="201" t="s">
        <v>192</v>
      </c>
      <c r="E310" s="224" t="s">
        <v>19</v>
      </c>
      <c r="F310" s="225" t="s">
        <v>2134</v>
      </c>
      <c r="G310" s="223"/>
      <c r="H310" s="224" t="s">
        <v>19</v>
      </c>
      <c r="I310" s="226"/>
      <c r="J310" s="223"/>
      <c r="K310" s="223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192</v>
      </c>
      <c r="AU310" s="231" t="s">
        <v>81</v>
      </c>
      <c r="AV310" s="15" t="s">
        <v>79</v>
      </c>
      <c r="AW310" s="15" t="s">
        <v>33</v>
      </c>
      <c r="AX310" s="15" t="s">
        <v>72</v>
      </c>
      <c r="AY310" s="231" t="s">
        <v>180</v>
      </c>
    </row>
    <row r="311" spans="2:51" s="15" customFormat="1" ht="11.25">
      <c r="B311" s="222"/>
      <c r="C311" s="223"/>
      <c r="D311" s="201" t="s">
        <v>192</v>
      </c>
      <c r="E311" s="224" t="s">
        <v>19</v>
      </c>
      <c r="F311" s="225" t="s">
        <v>1720</v>
      </c>
      <c r="G311" s="223"/>
      <c r="H311" s="224" t="s">
        <v>19</v>
      </c>
      <c r="I311" s="226"/>
      <c r="J311" s="223"/>
      <c r="K311" s="223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192</v>
      </c>
      <c r="AU311" s="231" t="s">
        <v>81</v>
      </c>
      <c r="AV311" s="15" t="s">
        <v>79</v>
      </c>
      <c r="AW311" s="15" t="s">
        <v>33</v>
      </c>
      <c r="AX311" s="15" t="s">
        <v>72</v>
      </c>
      <c r="AY311" s="231" t="s">
        <v>180</v>
      </c>
    </row>
    <row r="312" spans="2:51" s="13" customFormat="1" ht="11.25">
      <c r="B312" s="199"/>
      <c r="C312" s="200"/>
      <c r="D312" s="201" t="s">
        <v>192</v>
      </c>
      <c r="E312" s="202" t="s">
        <v>19</v>
      </c>
      <c r="F312" s="203" t="s">
        <v>2169</v>
      </c>
      <c r="G312" s="200"/>
      <c r="H312" s="204">
        <v>2.61</v>
      </c>
      <c r="I312" s="205"/>
      <c r="J312" s="200"/>
      <c r="K312" s="200"/>
      <c r="L312" s="206"/>
      <c r="M312" s="207"/>
      <c r="N312" s="208"/>
      <c r="O312" s="208"/>
      <c r="P312" s="208"/>
      <c r="Q312" s="208"/>
      <c r="R312" s="208"/>
      <c r="S312" s="208"/>
      <c r="T312" s="209"/>
      <c r="AT312" s="210" t="s">
        <v>192</v>
      </c>
      <c r="AU312" s="210" t="s">
        <v>81</v>
      </c>
      <c r="AV312" s="13" t="s">
        <v>81</v>
      </c>
      <c r="AW312" s="13" t="s">
        <v>33</v>
      </c>
      <c r="AX312" s="13" t="s">
        <v>72</v>
      </c>
      <c r="AY312" s="210" t="s">
        <v>180</v>
      </c>
    </row>
    <row r="313" spans="2:51" s="13" customFormat="1" ht="11.25">
      <c r="B313" s="199"/>
      <c r="C313" s="200"/>
      <c r="D313" s="201" t="s">
        <v>192</v>
      </c>
      <c r="E313" s="202" t="s">
        <v>19</v>
      </c>
      <c r="F313" s="203" t="s">
        <v>2170</v>
      </c>
      <c r="G313" s="200"/>
      <c r="H313" s="204">
        <v>3.34</v>
      </c>
      <c r="I313" s="205"/>
      <c r="J313" s="200"/>
      <c r="K313" s="200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192</v>
      </c>
      <c r="AU313" s="210" t="s">
        <v>81</v>
      </c>
      <c r="AV313" s="13" t="s">
        <v>81</v>
      </c>
      <c r="AW313" s="13" t="s">
        <v>33</v>
      </c>
      <c r="AX313" s="13" t="s">
        <v>72</v>
      </c>
      <c r="AY313" s="210" t="s">
        <v>180</v>
      </c>
    </row>
    <row r="314" spans="2:51" s="13" customFormat="1" ht="11.25">
      <c r="B314" s="199"/>
      <c r="C314" s="200"/>
      <c r="D314" s="201" t="s">
        <v>192</v>
      </c>
      <c r="E314" s="202" t="s">
        <v>19</v>
      </c>
      <c r="F314" s="203" t="s">
        <v>2171</v>
      </c>
      <c r="G314" s="200"/>
      <c r="H314" s="204">
        <v>1.37</v>
      </c>
      <c r="I314" s="205"/>
      <c r="J314" s="200"/>
      <c r="K314" s="200"/>
      <c r="L314" s="206"/>
      <c r="M314" s="207"/>
      <c r="N314" s="208"/>
      <c r="O314" s="208"/>
      <c r="P314" s="208"/>
      <c r="Q314" s="208"/>
      <c r="R314" s="208"/>
      <c r="S314" s="208"/>
      <c r="T314" s="209"/>
      <c r="AT314" s="210" t="s">
        <v>192</v>
      </c>
      <c r="AU314" s="210" t="s">
        <v>81</v>
      </c>
      <c r="AV314" s="13" t="s">
        <v>81</v>
      </c>
      <c r="AW314" s="13" t="s">
        <v>33</v>
      </c>
      <c r="AX314" s="13" t="s">
        <v>72</v>
      </c>
      <c r="AY314" s="210" t="s">
        <v>180</v>
      </c>
    </row>
    <row r="315" spans="2:51" s="13" customFormat="1" ht="11.25">
      <c r="B315" s="199"/>
      <c r="C315" s="200"/>
      <c r="D315" s="201" t="s">
        <v>192</v>
      </c>
      <c r="E315" s="202" t="s">
        <v>19</v>
      </c>
      <c r="F315" s="203" t="s">
        <v>2172</v>
      </c>
      <c r="G315" s="200"/>
      <c r="H315" s="204">
        <v>3.42</v>
      </c>
      <c r="I315" s="205"/>
      <c r="J315" s="200"/>
      <c r="K315" s="200"/>
      <c r="L315" s="206"/>
      <c r="M315" s="207"/>
      <c r="N315" s="208"/>
      <c r="O315" s="208"/>
      <c r="P315" s="208"/>
      <c r="Q315" s="208"/>
      <c r="R315" s="208"/>
      <c r="S315" s="208"/>
      <c r="T315" s="209"/>
      <c r="AT315" s="210" t="s">
        <v>192</v>
      </c>
      <c r="AU315" s="210" t="s">
        <v>81</v>
      </c>
      <c r="AV315" s="13" t="s">
        <v>81</v>
      </c>
      <c r="AW315" s="13" t="s">
        <v>33</v>
      </c>
      <c r="AX315" s="13" t="s">
        <v>72</v>
      </c>
      <c r="AY315" s="210" t="s">
        <v>180</v>
      </c>
    </row>
    <row r="316" spans="2:51" s="13" customFormat="1" ht="11.25">
      <c r="B316" s="199"/>
      <c r="C316" s="200"/>
      <c r="D316" s="201" t="s">
        <v>192</v>
      </c>
      <c r="E316" s="202" t="s">
        <v>19</v>
      </c>
      <c r="F316" s="203" t="s">
        <v>2173</v>
      </c>
      <c r="G316" s="200"/>
      <c r="H316" s="204">
        <v>1.37</v>
      </c>
      <c r="I316" s="205"/>
      <c r="J316" s="200"/>
      <c r="K316" s="200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192</v>
      </c>
      <c r="AU316" s="210" t="s">
        <v>81</v>
      </c>
      <c r="AV316" s="13" t="s">
        <v>81</v>
      </c>
      <c r="AW316" s="13" t="s">
        <v>33</v>
      </c>
      <c r="AX316" s="13" t="s">
        <v>72</v>
      </c>
      <c r="AY316" s="210" t="s">
        <v>180</v>
      </c>
    </row>
    <row r="317" spans="2:51" s="13" customFormat="1" ht="11.25">
      <c r="B317" s="199"/>
      <c r="C317" s="200"/>
      <c r="D317" s="201" t="s">
        <v>192</v>
      </c>
      <c r="E317" s="202" t="s">
        <v>19</v>
      </c>
      <c r="F317" s="203" t="s">
        <v>2174</v>
      </c>
      <c r="G317" s="200"/>
      <c r="H317" s="204">
        <v>3.9</v>
      </c>
      <c r="I317" s="205"/>
      <c r="J317" s="200"/>
      <c r="K317" s="200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192</v>
      </c>
      <c r="AU317" s="210" t="s">
        <v>81</v>
      </c>
      <c r="AV317" s="13" t="s">
        <v>81</v>
      </c>
      <c r="AW317" s="13" t="s">
        <v>33</v>
      </c>
      <c r="AX317" s="13" t="s">
        <v>72</v>
      </c>
      <c r="AY317" s="210" t="s">
        <v>180</v>
      </c>
    </row>
    <row r="318" spans="2:51" s="13" customFormat="1" ht="11.25">
      <c r="B318" s="199"/>
      <c r="C318" s="200"/>
      <c r="D318" s="201" t="s">
        <v>192</v>
      </c>
      <c r="E318" s="202" t="s">
        <v>19</v>
      </c>
      <c r="F318" s="203" t="s">
        <v>2175</v>
      </c>
      <c r="G318" s="200"/>
      <c r="H318" s="204">
        <v>1.57</v>
      </c>
      <c r="I318" s="205"/>
      <c r="J318" s="200"/>
      <c r="K318" s="200"/>
      <c r="L318" s="206"/>
      <c r="M318" s="207"/>
      <c r="N318" s="208"/>
      <c r="O318" s="208"/>
      <c r="P318" s="208"/>
      <c r="Q318" s="208"/>
      <c r="R318" s="208"/>
      <c r="S318" s="208"/>
      <c r="T318" s="209"/>
      <c r="AT318" s="210" t="s">
        <v>192</v>
      </c>
      <c r="AU318" s="210" t="s">
        <v>81</v>
      </c>
      <c r="AV318" s="13" t="s">
        <v>81</v>
      </c>
      <c r="AW318" s="13" t="s">
        <v>33</v>
      </c>
      <c r="AX318" s="13" t="s">
        <v>72</v>
      </c>
      <c r="AY318" s="210" t="s">
        <v>180</v>
      </c>
    </row>
    <row r="319" spans="2:51" s="16" customFormat="1" ht="11.25">
      <c r="B319" s="242"/>
      <c r="C319" s="243"/>
      <c r="D319" s="201" t="s">
        <v>192</v>
      </c>
      <c r="E319" s="244" t="s">
        <v>19</v>
      </c>
      <c r="F319" s="245" t="s">
        <v>966</v>
      </c>
      <c r="G319" s="243"/>
      <c r="H319" s="246">
        <v>17.58</v>
      </c>
      <c r="I319" s="247"/>
      <c r="J319" s="243"/>
      <c r="K319" s="243"/>
      <c r="L319" s="248"/>
      <c r="M319" s="249"/>
      <c r="N319" s="250"/>
      <c r="O319" s="250"/>
      <c r="P319" s="250"/>
      <c r="Q319" s="250"/>
      <c r="R319" s="250"/>
      <c r="S319" s="250"/>
      <c r="T319" s="251"/>
      <c r="AT319" s="252" t="s">
        <v>192</v>
      </c>
      <c r="AU319" s="252" t="s">
        <v>81</v>
      </c>
      <c r="AV319" s="16" t="s">
        <v>92</v>
      </c>
      <c r="AW319" s="16" t="s">
        <v>33</v>
      </c>
      <c r="AX319" s="16" t="s">
        <v>72</v>
      </c>
      <c r="AY319" s="252" t="s">
        <v>180</v>
      </c>
    </row>
    <row r="320" spans="2:51" s="15" customFormat="1" ht="11.25">
      <c r="B320" s="222"/>
      <c r="C320" s="223"/>
      <c r="D320" s="201" t="s">
        <v>192</v>
      </c>
      <c r="E320" s="224" t="s">
        <v>19</v>
      </c>
      <c r="F320" s="225" t="s">
        <v>967</v>
      </c>
      <c r="G320" s="223"/>
      <c r="H320" s="224" t="s">
        <v>19</v>
      </c>
      <c r="I320" s="226"/>
      <c r="J320" s="223"/>
      <c r="K320" s="223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192</v>
      </c>
      <c r="AU320" s="231" t="s">
        <v>81</v>
      </c>
      <c r="AV320" s="15" t="s">
        <v>79</v>
      </c>
      <c r="AW320" s="15" t="s">
        <v>33</v>
      </c>
      <c r="AX320" s="15" t="s">
        <v>72</v>
      </c>
      <c r="AY320" s="231" t="s">
        <v>180</v>
      </c>
    </row>
    <row r="321" spans="2:51" s="15" customFormat="1" ht="11.25">
      <c r="B321" s="222"/>
      <c r="C321" s="223"/>
      <c r="D321" s="201" t="s">
        <v>192</v>
      </c>
      <c r="E321" s="224" t="s">
        <v>19</v>
      </c>
      <c r="F321" s="225" t="s">
        <v>1720</v>
      </c>
      <c r="G321" s="223"/>
      <c r="H321" s="224" t="s">
        <v>19</v>
      </c>
      <c r="I321" s="226"/>
      <c r="J321" s="223"/>
      <c r="K321" s="223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192</v>
      </c>
      <c r="AU321" s="231" t="s">
        <v>81</v>
      </c>
      <c r="AV321" s="15" t="s">
        <v>79</v>
      </c>
      <c r="AW321" s="15" t="s">
        <v>33</v>
      </c>
      <c r="AX321" s="15" t="s">
        <v>72</v>
      </c>
      <c r="AY321" s="231" t="s">
        <v>180</v>
      </c>
    </row>
    <row r="322" spans="2:51" s="15" customFormat="1" ht="11.25">
      <c r="B322" s="222"/>
      <c r="C322" s="223"/>
      <c r="D322" s="201" t="s">
        <v>192</v>
      </c>
      <c r="E322" s="224" t="s">
        <v>19</v>
      </c>
      <c r="F322" s="225" t="s">
        <v>2199</v>
      </c>
      <c r="G322" s="223"/>
      <c r="H322" s="224" t="s">
        <v>19</v>
      </c>
      <c r="I322" s="226"/>
      <c r="J322" s="223"/>
      <c r="K322" s="223"/>
      <c r="L322" s="227"/>
      <c r="M322" s="228"/>
      <c r="N322" s="229"/>
      <c r="O322" s="229"/>
      <c r="P322" s="229"/>
      <c r="Q322" s="229"/>
      <c r="R322" s="229"/>
      <c r="S322" s="229"/>
      <c r="T322" s="230"/>
      <c r="AT322" s="231" t="s">
        <v>192</v>
      </c>
      <c r="AU322" s="231" t="s">
        <v>81</v>
      </c>
      <c r="AV322" s="15" t="s">
        <v>79</v>
      </c>
      <c r="AW322" s="15" t="s">
        <v>33</v>
      </c>
      <c r="AX322" s="15" t="s">
        <v>72</v>
      </c>
      <c r="AY322" s="231" t="s">
        <v>180</v>
      </c>
    </row>
    <row r="323" spans="2:51" s="13" customFormat="1" ht="11.25">
      <c r="B323" s="199"/>
      <c r="C323" s="200"/>
      <c r="D323" s="201" t="s">
        <v>192</v>
      </c>
      <c r="E323" s="202" t="s">
        <v>19</v>
      </c>
      <c r="F323" s="203" t="s">
        <v>2202</v>
      </c>
      <c r="G323" s="200"/>
      <c r="H323" s="204">
        <v>105.03</v>
      </c>
      <c r="I323" s="205"/>
      <c r="J323" s="200"/>
      <c r="K323" s="200"/>
      <c r="L323" s="206"/>
      <c r="M323" s="207"/>
      <c r="N323" s="208"/>
      <c r="O323" s="208"/>
      <c r="P323" s="208"/>
      <c r="Q323" s="208"/>
      <c r="R323" s="208"/>
      <c r="S323" s="208"/>
      <c r="T323" s="209"/>
      <c r="AT323" s="210" t="s">
        <v>192</v>
      </c>
      <c r="AU323" s="210" t="s">
        <v>81</v>
      </c>
      <c r="AV323" s="13" t="s">
        <v>81</v>
      </c>
      <c r="AW323" s="13" t="s">
        <v>33</v>
      </c>
      <c r="AX323" s="13" t="s">
        <v>72</v>
      </c>
      <c r="AY323" s="210" t="s">
        <v>180</v>
      </c>
    </row>
    <row r="324" spans="2:51" s="13" customFormat="1" ht="11.25">
      <c r="B324" s="199"/>
      <c r="C324" s="200"/>
      <c r="D324" s="201" t="s">
        <v>192</v>
      </c>
      <c r="E324" s="202" t="s">
        <v>19</v>
      </c>
      <c r="F324" s="203" t="s">
        <v>2203</v>
      </c>
      <c r="G324" s="200"/>
      <c r="H324" s="204">
        <v>4.536</v>
      </c>
      <c r="I324" s="205"/>
      <c r="J324" s="200"/>
      <c r="K324" s="200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192</v>
      </c>
      <c r="AU324" s="210" t="s">
        <v>81</v>
      </c>
      <c r="AV324" s="13" t="s">
        <v>81</v>
      </c>
      <c r="AW324" s="13" t="s">
        <v>33</v>
      </c>
      <c r="AX324" s="13" t="s">
        <v>72</v>
      </c>
      <c r="AY324" s="210" t="s">
        <v>180</v>
      </c>
    </row>
    <row r="325" spans="2:51" s="13" customFormat="1" ht="11.25">
      <c r="B325" s="199"/>
      <c r="C325" s="200"/>
      <c r="D325" s="201" t="s">
        <v>192</v>
      </c>
      <c r="E325" s="202" t="s">
        <v>19</v>
      </c>
      <c r="F325" s="203" t="s">
        <v>2138</v>
      </c>
      <c r="G325" s="200"/>
      <c r="H325" s="204">
        <v>-15.12</v>
      </c>
      <c r="I325" s="205"/>
      <c r="J325" s="200"/>
      <c r="K325" s="200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192</v>
      </c>
      <c r="AU325" s="210" t="s">
        <v>81</v>
      </c>
      <c r="AV325" s="13" t="s">
        <v>81</v>
      </c>
      <c r="AW325" s="13" t="s">
        <v>33</v>
      </c>
      <c r="AX325" s="13" t="s">
        <v>72</v>
      </c>
      <c r="AY325" s="210" t="s">
        <v>180</v>
      </c>
    </row>
    <row r="326" spans="2:51" s="13" customFormat="1" ht="11.25">
      <c r="B326" s="199"/>
      <c r="C326" s="200"/>
      <c r="D326" s="201" t="s">
        <v>192</v>
      </c>
      <c r="E326" s="202" t="s">
        <v>19</v>
      </c>
      <c r="F326" s="203" t="s">
        <v>2204</v>
      </c>
      <c r="G326" s="200"/>
      <c r="H326" s="204">
        <v>-0.725</v>
      </c>
      <c r="I326" s="205"/>
      <c r="J326" s="200"/>
      <c r="K326" s="200"/>
      <c r="L326" s="206"/>
      <c r="M326" s="207"/>
      <c r="N326" s="208"/>
      <c r="O326" s="208"/>
      <c r="P326" s="208"/>
      <c r="Q326" s="208"/>
      <c r="R326" s="208"/>
      <c r="S326" s="208"/>
      <c r="T326" s="209"/>
      <c r="AT326" s="210" t="s">
        <v>192</v>
      </c>
      <c r="AU326" s="210" t="s">
        <v>81</v>
      </c>
      <c r="AV326" s="13" t="s">
        <v>81</v>
      </c>
      <c r="AW326" s="13" t="s">
        <v>33</v>
      </c>
      <c r="AX326" s="13" t="s">
        <v>72</v>
      </c>
      <c r="AY326" s="210" t="s">
        <v>180</v>
      </c>
    </row>
    <row r="327" spans="2:51" s="13" customFormat="1" ht="11.25">
      <c r="B327" s="199"/>
      <c r="C327" s="200"/>
      <c r="D327" s="201" t="s">
        <v>192</v>
      </c>
      <c r="E327" s="202" t="s">
        <v>19</v>
      </c>
      <c r="F327" s="203" t="s">
        <v>2204</v>
      </c>
      <c r="G327" s="200"/>
      <c r="H327" s="204">
        <v>-0.725</v>
      </c>
      <c r="I327" s="205"/>
      <c r="J327" s="200"/>
      <c r="K327" s="200"/>
      <c r="L327" s="206"/>
      <c r="M327" s="207"/>
      <c r="N327" s="208"/>
      <c r="O327" s="208"/>
      <c r="P327" s="208"/>
      <c r="Q327" s="208"/>
      <c r="R327" s="208"/>
      <c r="S327" s="208"/>
      <c r="T327" s="209"/>
      <c r="AT327" s="210" t="s">
        <v>192</v>
      </c>
      <c r="AU327" s="210" t="s">
        <v>81</v>
      </c>
      <c r="AV327" s="13" t="s">
        <v>81</v>
      </c>
      <c r="AW327" s="13" t="s">
        <v>33</v>
      </c>
      <c r="AX327" s="13" t="s">
        <v>72</v>
      </c>
      <c r="AY327" s="210" t="s">
        <v>180</v>
      </c>
    </row>
    <row r="328" spans="2:51" s="13" customFormat="1" ht="11.25">
      <c r="B328" s="199"/>
      <c r="C328" s="200"/>
      <c r="D328" s="201" t="s">
        <v>192</v>
      </c>
      <c r="E328" s="202" t="s">
        <v>19</v>
      </c>
      <c r="F328" s="203" t="s">
        <v>2205</v>
      </c>
      <c r="G328" s="200"/>
      <c r="H328" s="204">
        <v>49.172</v>
      </c>
      <c r="I328" s="205"/>
      <c r="J328" s="200"/>
      <c r="K328" s="200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192</v>
      </c>
      <c r="AU328" s="210" t="s">
        <v>81</v>
      </c>
      <c r="AV328" s="13" t="s">
        <v>81</v>
      </c>
      <c r="AW328" s="13" t="s">
        <v>33</v>
      </c>
      <c r="AX328" s="13" t="s">
        <v>72</v>
      </c>
      <c r="AY328" s="210" t="s">
        <v>180</v>
      </c>
    </row>
    <row r="329" spans="2:51" s="15" customFormat="1" ht="11.25">
      <c r="B329" s="222"/>
      <c r="C329" s="223"/>
      <c r="D329" s="201" t="s">
        <v>192</v>
      </c>
      <c r="E329" s="224" t="s">
        <v>19</v>
      </c>
      <c r="F329" s="225" t="s">
        <v>1726</v>
      </c>
      <c r="G329" s="223"/>
      <c r="H329" s="224" t="s">
        <v>19</v>
      </c>
      <c r="I329" s="226"/>
      <c r="J329" s="223"/>
      <c r="K329" s="223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192</v>
      </c>
      <c r="AU329" s="231" t="s">
        <v>81</v>
      </c>
      <c r="AV329" s="15" t="s">
        <v>79</v>
      </c>
      <c r="AW329" s="15" t="s">
        <v>33</v>
      </c>
      <c r="AX329" s="15" t="s">
        <v>72</v>
      </c>
      <c r="AY329" s="231" t="s">
        <v>180</v>
      </c>
    </row>
    <row r="330" spans="2:51" s="15" customFormat="1" ht="11.25">
      <c r="B330" s="222"/>
      <c r="C330" s="223"/>
      <c r="D330" s="201" t="s">
        <v>192</v>
      </c>
      <c r="E330" s="224" t="s">
        <v>19</v>
      </c>
      <c r="F330" s="225" t="s">
        <v>1951</v>
      </c>
      <c r="G330" s="223"/>
      <c r="H330" s="224" t="s">
        <v>19</v>
      </c>
      <c r="I330" s="226"/>
      <c r="J330" s="223"/>
      <c r="K330" s="223"/>
      <c r="L330" s="227"/>
      <c r="M330" s="228"/>
      <c r="N330" s="229"/>
      <c r="O330" s="229"/>
      <c r="P330" s="229"/>
      <c r="Q330" s="229"/>
      <c r="R330" s="229"/>
      <c r="S330" s="229"/>
      <c r="T330" s="230"/>
      <c r="AT330" s="231" t="s">
        <v>192</v>
      </c>
      <c r="AU330" s="231" t="s">
        <v>81</v>
      </c>
      <c r="AV330" s="15" t="s">
        <v>79</v>
      </c>
      <c r="AW330" s="15" t="s">
        <v>33</v>
      </c>
      <c r="AX330" s="15" t="s">
        <v>72</v>
      </c>
      <c r="AY330" s="231" t="s">
        <v>180</v>
      </c>
    </row>
    <row r="331" spans="2:51" s="13" customFormat="1" ht="11.25">
      <c r="B331" s="199"/>
      <c r="C331" s="200"/>
      <c r="D331" s="201" t="s">
        <v>192</v>
      </c>
      <c r="E331" s="202" t="s">
        <v>19</v>
      </c>
      <c r="F331" s="203" t="s">
        <v>2206</v>
      </c>
      <c r="G331" s="200"/>
      <c r="H331" s="204">
        <v>120.528</v>
      </c>
      <c r="I331" s="205"/>
      <c r="J331" s="200"/>
      <c r="K331" s="200"/>
      <c r="L331" s="206"/>
      <c r="M331" s="207"/>
      <c r="N331" s="208"/>
      <c r="O331" s="208"/>
      <c r="P331" s="208"/>
      <c r="Q331" s="208"/>
      <c r="R331" s="208"/>
      <c r="S331" s="208"/>
      <c r="T331" s="209"/>
      <c r="AT331" s="210" t="s">
        <v>192</v>
      </c>
      <c r="AU331" s="210" t="s">
        <v>81</v>
      </c>
      <c r="AV331" s="13" t="s">
        <v>81</v>
      </c>
      <c r="AW331" s="13" t="s">
        <v>33</v>
      </c>
      <c r="AX331" s="13" t="s">
        <v>72</v>
      </c>
      <c r="AY331" s="210" t="s">
        <v>180</v>
      </c>
    </row>
    <row r="332" spans="2:51" s="13" customFormat="1" ht="11.25">
      <c r="B332" s="199"/>
      <c r="C332" s="200"/>
      <c r="D332" s="201" t="s">
        <v>192</v>
      </c>
      <c r="E332" s="202" t="s">
        <v>19</v>
      </c>
      <c r="F332" s="203" t="s">
        <v>2207</v>
      </c>
      <c r="G332" s="200"/>
      <c r="H332" s="204">
        <v>3.192</v>
      </c>
      <c r="I332" s="205"/>
      <c r="J332" s="200"/>
      <c r="K332" s="200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192</v>
      </c>
      <c r="AU332" s="210" t="s">
        <v>81</v>
      </c>
      <c r="AV332" s="13" t="s">
        <v>81</v>
      </c>
      <c r="AW332" s="13" t="s">
        <v>33</v>
      </c>
      <c r="AX332" s="13" t="s">
        <v>72</v>
      </c>
      <c r="AY332" s="210" t="s">
        <v>180</v>
      </c>
    </row>
    <row r="333" spans="2:51" s="13" customFormat="1" ht="11.25">
      <c r="B333" s="199"/>
      <c r="C333" s="200"/>
      <c r="D333" s="201" t="s">
        <v>192</v>
      </c>
      <c r="E333" s="202" t="s">
        <v>19</v>
      </c>
      <c r="F333" s="203" t="s">
        <v>2208</v>
      </c>
      <c r="G333" s="200"/>
      <c r="H333" s="204">
        <v>-17.36</v>
      </c>
      <c r="I333" s="205"/>
      <c r="J333" s="200"/>
      <c r="K333" s="200"/>
      <c r="L333" s="206"/>
      <c r="M333" s="207"/>
      <c r="N333" s="208"/>
      <c r="O333" s="208"/>
      <c r="P333" s="208"/>
      <c r="Q333" s="208"/>
      <c r="R333" s="208"/>
      <c r="S333" s="208"/>
      <c r="T333" s="209"/>
      <c r="AT333" s="210" t="s">
        <v>192</v>
      </c>
      <c r="AU333" s="210" t="s">
        <v>81</v>
      </c>
      <c r="AV333" s="13" t="s">
        <v>81</v>
      </c>
      <c r="AW333" s="13" t="s">
        <v>33</v>
      </c>
      <c r="AX333" s="13" t="s">
        <v>72</v>
      </c>
      <c r="AY333" s="210" t="s">
        <v>180</v>
      </c>
    </row>
    <row r="334" spans="2:51" s="13" customFormat="1" ht="11.25">
      <c r="B334" s="199"/>
      <c r="C334" s="200"/>
      <c r="D334" s="201" t="s">
        <v>192</v>
      </c>
      <c r="E334" s="202" t="s">
        <v>19</v>
      </c>
      <c r="F334" s="203" t="s">
        <v>2013</v>
      </c>
      <c r="G334" s="200"/>
      <c r="H334" s="204">
        <v>-1.425</v>
      </c>
      <c r="I334" s="205"/>
      <c r="J334" s="200"/>
      <c r="K334" s="200"/>
      <c r="L334" s="206"/>
      <c r="M334" s="207"/>
      <c r="N334" s="208"/>
      <c r="O334" s="208"/>
      <c r="P334" s="208"/>
      <c r="Q334" s="208"/>
      <c r="R334" s="208"/>
      <c r="S334" s="208"/>
      <c r="T334" s="209"/>
      <c r="AT334" s="210" t="s">
        <v>192</v>
      </c>
      <c r="AU334" s="210" t="s">
        <v>81</v>
      </c>
      <c r="AV334" s="13" t="s">
        <v>81</v>
      </c>
      <c r="AW334" s="13" t="s">
        <v>33</v>
      </c>
      <c r="AX334" s="13" t="s">
        <v>72</v>
      </c>
      <c r="AY334" s="210" t="s">
        <v>180</v>
      </c>
    </row>
    <row r="335" spans="2:51" s="13" customFormat="1" ht="11.25">
      <c r="B335" s="199"/>
      <c r="C335" s="200"/>
      <c r="D335" s="201" t="s">
        <v>192</v>
      </c>
      <c r="E335" s="202" t="s">
        <v>19</v>
      </c>
      <c r="F335" s="203" t="s">
        <v>2013</v>
      </c>
      <c r="G335" s="200"/>
      <c r="H335" s="204">
        <v>-1.425</v>
      </c>
      <c r="I335" s="205"/>
      <c r="J335" s="200"/>
      <c r="K335" s="200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192</v>
      </c>
      <c r="AU335" s="210" t="s">
        <v>81</v>
      </c>
      <c r="AV335" s="13" t="s">
        <v>81</v>
      </c>
      <c r="AW335" s="13" t="s">
        <v>33</v>
      </c>
      <c r="AX335" s="13" t="s">
        <v>72</v>
      </c>
      <c r="AY335" s="210" t="s">
        <v>180</v>
      </c>
    </row>
    <row r="336" spans="2:51" s="15" customFormat="1" ht="11.25">
      <c r="B336" s="222"/>
      <c r="C336" s="223"/>
      <c r="D336" s="201" t="s">
        <v>192</v>
      </c>
      <c r="E336" s="224" t="s">
        <v>19</v>
      </c>
      <c r="F336" s="225" t="s">
        <v>1956</v>
      </c>
      <c r="G336" s="223"/>
      <c r="H336" s="224" t="s">
        <v>19</v>
      </c>
      <c r="I336" s="226"/>
      <c r="J336" s="223"/>
      <c r="K336" s="223"/>
      <c r="L336" s="227"/>
      <c r="M336" s="228"/>
      <c r="N336" s="229"/>
      <c r="O336" s="229"/>
      <c r="P336" s="229"/>
      <c r="Q336" s="229"/>
      <c r="R336" s="229"/>
      <c r="S336" s="229"/>
      <c r="T336" s="230"/>
      <c r="AT336" s="231" t="s">
        <v>192</v>
      </c>
      <c r="AU336" s="231" t="s">
        <v>81</v>
      </c>
      <c r="AV336" s="15" t="s">
        <v>79</v>
      </c>
      <c r="AW336" s="15" t="s">
        <v>33</v>
      </c>
      <c r="AX336" s="15" t="s">
        <v>72</v>
      </c>
      <c r="AY336" s="231" t="s">
        <v>180</v>
      </c>
    </row>
    <row r="337" spans="2:51" s="13" customFormat="1" ht="11.25">
      <c r="B337" s="199"/>
      <c r="C337" s="200"/>
      <c r="D337" s="201" t="s">
        <v>192</v>
      </c>
      <c r="E337" s="202" t="s">
        <v>19</v>
      </c>
      <c r="F337" s="203" t="s">
        <v>2209</v>
      </c>
      <c r="G337" s="200"/>
      <c r="H337" s="204">
        <v>74.493</v>
      </c>
      <c r="I337" s="205"/>
      <c r="J337" s="200"/>
      <c r="K337" s="200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192</v>
      </c>
      <c r="AU337" s="210" t="s">
        <v>81</v>
      </c>
      <c r="AV337" s="13" t="s">
        <v>81</v>
      </c>
      <c r="AW337" s="13" t="s">
        <v>33</v>
      </c>
      <c r="AX337" s="13" t="s">
        <v>72</v>
      </c>
      <c r="AY337" s="210" t="s">
        <v>180</v>
      </c>
    </row>
    <row r="338" spans="2:51" s="13" customFormat="1" ht="11.25">
      <c r="B338" s="199"/>
      <c r="C338" s="200"/>
      <c r="D338" s="201" t="s">
        <v>192</v>
      </c>
      <c r="E338" s="202" t="s">
        <v>19</v>
      </c>
      <c r="F338" s="203" t="s">
        <v>1948</v>
      </c>
      <c r="G338" s="200"/>
      <c r="H338" s="204">
        <v>-1.4</v>
      </c>
      <c r="I338" s="205"/>
      <c r="J338" s="200"/>
      <c r="K338" s="200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192</v>
      </c>
      <c r="AU338" s="210" t="s">
        <v>81</v>
      </c>
      <c r="AV338" s="13" t="s">
        <v>81</v>
      </c>
      <c r="AW338" s="13" t="s">
        <v>33</v>
      </c>
      <c r="AX338" s="13" t="s">
        <v>72</v>
      </c>
      <c r="AY338" s="210" t="s">
        <v>180</v>
      </c>
    </row>
    <row r="339" spans="2:51" s="15" customFormat="1" ht="11.25">
      <c r="B339" s="222"/>
      <c r="C339" s="223"/>
      <c r="D339" s="201" t="s">
        <v>192</v>
      </c>
      <c r="E339" s="224" t="s">
        <v>19</v>
      </c>
      <c r="F339" s="225" t="s">
        <v>1741</v>
      </c>
      <c r="G339" s="223"/>
      <c r="H339" s="224" t="s">
        <v>19</v>
      </c>
      <c r="I339" s="226"/>
      <c r="J339" s="223"/>
      <c r="K339" s="223"/>
      <c r="L339" s="227"/>
      <c r="M339" s="228"/>
      <c r="N339" s="229"/>
      <c r="O339" s="229"/>
      <c r="P339" s="229"/>
      <c r="Q339" s="229"/>
      <c r="R339" s="229"/>
      <c r="S339" s="229"/>
      <c r="T339" s="230"/>
      <c r="AT339" s="231" t="s">
        <v>192</v>
      </c>
      <c r="AU339" s="231" t="s">
        <v>81</v>
      </c>
      <c r="AV339" s="15" t="s">
        <v>79</v>
      </c>
      <c r="AW339" s="15" t="s">
        <v>33</v>
      </c>
      <c r="AX339" s="15" t="s">
        <v>72</v>
      </c>
      <c r="AY339" s="231" t="s">
        <v>180</v>
      </c>
    </row>
    <row r="340" spans="2:51" s="15" customFormat="1" ht="11.25">
      <c r="B340" s="222"/>
      <c r="C340" s="223"/>
      <c r="D340" s="201" t="s">
        <v>192</v>
      </c>
      <c r="E340" s="224" t="s">
        <v>19</v>
      </c>
      <c r="F340" s="225" t="s">
        <v>1985</v>
      </c>
      <c r="G340" s="223"/>
      <c r="H340" s="224" t="s">
        <v>19</v>
      </c>
      <c r="I340" s="226"/>
      <c r="J340" s="223"/>
      <c r="K340" s="223"/>
      <c r="L340" s="227"/>
      <c r="M340" s="228"/>
      <c r="N340" s="229"/>
      <c r="O340" s="229"/>
      <c r="P340" s="229"/>
      <c r="Q340" s="229"/>
      <c r="R340" s="229"/>
      <c r="S340" s="229"/>
      <c r="T340" s="230"/>
      <c r="AT340" s="231" t="s">
        <v>192</v>
      </c>
      <c r="AU340" s="231" t="s">
        <v>81</v>
      </c>
      <c r="AV340" s="15" t="s">
        <v>79</v>
      </c>
      <c r="AW340" s="15" t="s">
        <v>33</v>
      </c>
      <c r="AX340" s="15" t="s">
        <v>72</v>
      </c>
      <c r="AY340" s="231" t="s">
        <v>180</v>
      </c>
    </row>
    <row r="341" spans="2:51" s="13" customFormat="1" ht="11.25">
      <c r="B341" s="199"/>
      <c r="C341" s="200"/>
      <c r="D341" s="201" t="s">
        <v>192</v>
      </c>
      <c r="E341" s="202" t="s">
        <v>19</v>
      </c>
      <c r="F341" s="203" t="s">
        <v>2210</v>
      </c>
      <c r="G341" s="200"/>
      <c r="H341" s="204">
        <v>118.048</v>
      </c>
      <c r="I341" s="205"/>
      <c r="J341" s="200"/>
      <c r="K341" s="200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192</v>
      </c>
      <c r="AU341" s="210" t="s">
        <v>81</v>
      </c>
      <c r="AV341" s="13" t="s">
        <v>81</v>
      </c>
      <c r="AW341" s="13" t="s">
        <v>33</v>
      </c>
      <c r="AX341" s="13" t="s">
        <v>72</v>
      </c>
      <c r="AY341" s="210" t="s">
        <v>180</v>
      </c>
    </row>
    <row r="342" spans="2:51" s="13" customFormat="1" ht="11.25">
      <c r="B342" s="199"/>
      <c r="C342" s="200"/>
      <c r="D342" s="201" t="s">
        <v>192</v>
      </c>
      <c r="E342" s="202" t="s">
        <v>19</v>
      </c>
      <c r="F342" s="203" t="s">
        <v>2211</v>
      </c>
      <c r="G342" s="200"/>
      <c r="H342" s="204">
        <v>5.208</v>
      </c>
      <c r="I342" s="205"/>
      <c r="J342" s="200"/>
      <c r="K342" s="200"/>
      <c r="L342" s="206"/>
      <c r="M342" s="207"/>
      <c r="N342" s="208"/>
      <c r="O342" s="208"/>
      <c r="P342" s="208"/>
      <c r="Q342" s="208"/>
      <c r="R342" s="208"/>
      <c r="S342" s="208"/>
      <c r="T342" s="209"/>
      <c r="AT342" s="210" t="s">
        <v>192</v>
      </c>
      <c r="AU342" s="210" t="s">
        <v>81</v>
      </c>
      <c r="AV342" s="13" t="s">
        <v>81</v>
      </c>
      <c r="AW342" s="13" t="s">
        <v>33</v>
      </c>
      <c r="AX342" s="13" t="s">
        <v>72</v>
      </c>
      <c r="AY342" s="210" t="s">
        <v>180</v>
      </c>
    </row>
    <row r="343" spans="2:51" s="13" customFormat="1" ht="11.25">
      <c r="B343" s="199"/>
      <c r="C343" s="200"/>
      <c r="D343" s="201" t="s">
        <v>192</v>
      </c>
      <c r="E343" s="202" t="s">
        <v>19</v>
      </c>
      <c r="F343" s="203" t="s">
        <v>2208</v>
      </c>
      <c r="G343" s="200"/>
      <c r="H343" s="204">
        <v>-17.36</v>
      </c>
      <c r="I343" s="205"/>
      <c r="J343" s="200"/>
      <c r="K343" s="200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192</v>
      </c>
      <c r="AU343" s="210" t="s">
        <v>81</v>
      </c>
      <c r="AV343" s="13" t="s">
        <v>81</v>
      </c>
      <c r="AW343" s="13" t="s">
        <v>33</v>
      </c>
      <c r="AX343" s="13" t="s">
        <v>72</v>
      </c>
      <c r="AY343" s="210" t="s">
        <v>180</v>
      </c>
    </row>
    <row r="344" spans="2:51" s="13" customFormat="1" ht="11.25">
      <c r="B344" s="199"/>
      <c r="C344" s="200"/>
      <c r="D344" s="201" t="s">
        <v>192</v>
      </c>
      <c r="E344" s="202" t="s">
        <v>19</v>
      </c>
      <c r="F344" s="203" t="s">
        <v>1948</v>
      </c>
      <c r="G344" s="200"/>
      <c r="H344" s="204">
        <v>-1.4</v>
      </c>
      <c r="I344" s="205"/>
      <c r="J344" s="200"/>
      <c r="K344" s="200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192</v>
      </c>
      <c r="AU344" s="210" t="s">
        <v>81</v>
      </c>
      <c r="AV344" s="13" t="s">
        <v>81</v>
      </c>
      <c r="AW344" s="13" t="s">
        <v>33</v>
      </c>
      <c r="AX344" s="13" t="s">
        <v>72</v>
      </c>
      <c r="AY344" s="210" t="s">
        <v>180</v>
      </c>
    </row>
    <row r="345" spans="2:51" s="13" customFormat="1" ht="11.25">
      <c r="B345" s="199"/>
      <c r="C345" s="200"/>
      <c r="D345" s="201" t="s">
        <v>192</v>
      </c>
      <c r="E345" s="202" t="s">
        <v>19</v>
      </c>
      <c r="F345" s="203" t="s">
        <v>1948</v>
      </c>
      <c r="G345" s="200"/>
      <c r="H345" s="204">
        <v>-1.4</v>
      </c>
      <c r="I345" s="205"/>
      <c r="J345" s="200"/>
      <c r="K345" s="200"/>
      <c r="L345" s="206"/>
      <c r="M345" s="207"/>
      <c r="N345" s="208"/>
      <c r="O345" s="208"/>
      <c r="P345" s="208"/>
      <c r="Q345" s="208"/>
      <c r="R345" s="208"/>
      <c r="S345" s="208"/>
      <c r="T345" s="209"/>
      <c r="AT345" s="210" t="s">
        <v>192</v>
      </c>
      <c r="AU345" s="210" t="s">
        <v>81</v>
      </c>
      <c r="AV345" s="13" t="s">
        <v>81</v>
      </c>
      <c r="AW345" s="13" t="s">
        <v>33</v>
      </c>
      <c r="AX345" s="13" t="s">
        <v>72</v>
      </c>
      <c r="AY345" s="210" t="s">
        <v>180</v>
      </c>
    </row>
    <row r="346" spans="2:51" s="15" customFormat="1" ht="11.25">
      <c r="B346" s="222"/>
      <c r="C346" s="223"/>
      <c r="D346" s="201" t="s">
        <v>192</v>
      </c>
      <c r="E346" s="224" t="s">
        <v>19</v>
      </c>
      <c r="F346" s="225" t="s">
        <v>1989</v>
      </c>
      <c r="G346" s="223"/>
      <c r="H346" s="224" t="s">
        <v>19</v>
      </c>
      <c r="I346" s="226"/>
      <c r="J346" s="223"/>
      <c r="K346" s="223"/>
      <c r="L346" s="227"/>
      <c r="M346" s="228"/>
      <c r="N346" s="229"/>
      <c r="O346" s="229"/>
      <c r="P346" s="229"/>
      <c r="Q346" s="229"/>
      <c r="R346" s="229"/>
      <c r="S346" s="229"/>
      <c r="T346" s="230"/>
      <c r="AT346" s="231" t="s">
        <v>192</v>
      </c>
      <c r="AU346" s="231" t="s">
        <v>81</v>
      </c>
      <c r="AV346" s="15" t="s">
        <v>79</v>
      </c>
      <c r="AW346" s="15" t="s">
        <v>33</v>
      </c>
      <c r="AX346" s="15" t="s">
        <v>72</v>
      </c>
      <c r="AY346" s="231" t="s">
        <v>180</v>
      </c>
    </row>
    <row r="347" spans="2:51" s="13" customFormat="1" ht="11.25">
      <c r="B347" s="199"/>
      <c r="C347" s="200"/>
      <c r="D347" s="201" t="s">
        <v>192</v>
      </c>
      <c r="E347" s="202" t="s">
        <v>19</v>
      </c>
      <c r="F347" s="203" t="s">
        <v>2209</v>
      </c>
      <c r="G347" s="200"/>
      <c r="H347" s="204">
        <v>74.493</v>
      </c>
      <c r="I347" s="205"/>
      <c r="J347" s="200"/>
      <c r="K347" s="200"/>
      <c r="L347" s="206"/>
      <c r="M347" s="207"/>
      <c r="N347" s="208"/>
      <c r="O347" s="208"/>
      <c r="P347" s="208"/>
      <c r="Q347" s="208"/>
      <c r="R347" s="208"/>
      <c r="S347" s="208"/>
      <c r="T347" s="209"/>
      <c r="AT347" s="210" t="s">
        <v>192</v>
      </c>
      <c r="AU347" s="210" t="s">
        <v>81</v>
      </c>
      <c r="AV347" s="13" t="s">
        <v>81</v>
      </c>
      <c r="AW347" s="13" t="s">
        <v>33</v>
      </c>
      <c r="AX347" s="13" t="s">
        <v>72</v>
      </c>
      <c r="AY347" s="210" t="s">
        <v>180</v>
      </c>
    </row>
    <row r="348" spans="2:51" s="13" customFormat="1" ht="11.25">
      <c r="B348" s="199"/>
      <c r="C348" s="200"/>
      <c r="D348" s="201" t="s">
        <v>192</v>
      </c>
      <c r="E348" s="202" t="s">
        <v>19</v>
      </c>
      <c r="F348" s="203" t="s">
        <v>1948</v>
      </c>
      <c r="G348" s="200"/>
      <c r="H348" s="204">
        <v>-1.4</v>
      </c>
      <c r="I348" s="205"/>
      <c r="J348" s="200"/>
      <c r="K348" s="200"/>
      <c r="L348" s="206"/>
      <c r="M348" s="207"/>
      <c r="N348" s="208"/>
      <c r="O348" s="208"/>
      <c r="P348" s="208"/>
      <c r="Q348" s="208"/>
      <c r="R348" s="208"/>
      <c r="S348" s="208"/>
      <c r="T348" s="209"/>
      <c r="AT348" s="210" t="s">
        <v>192</v>
      </c>
      <c r="AU348" s="210" t="s">
        <v>81</v>
      </c>
      <c r="AV348" s="13" t="s">
        <v>81</v>
      </c>
      <c r="AW348" s="13" t="s">
        <v>33</v>
      </c>
      <c r="AX348" s="13" t="s">
        <v>72</v>
      </c>
      <c r="AY348" s="210" t="s">
        <v>180</v>
      </c>
    </row>
    <row r="349" spans="2:51" s="16" customFormat="1" ht="11.25">
      <c r="B349" s="242"/>
      <c r="C349" s="243"/>
      <c r="D349" s="201" t="s">
        <v>192</v>
      </c>
      <c r="E349" s="244" t="s">
        <v>19</v>
      </c>
      <c r="F349" s="245" t="s">
        <v>966</v>
      </c>
      <c r="G349" s="243"/>
      <c r="H349" s="246">
        <v>494.96</v>
      </c>
      <c r="I349" s="247"/>
      <c r="J349" s="243"/>
      <c r="K349" s="243"/>
      <c r="L349" s="248"/>
      <c r="M349" s="249"/>
      <c r="N349" s="250"/>
      <c r="O349" s="250"/>
      <c r="P349" s="250"/>
      <c r="Q349" s="250"/>
      <c r="R349" s="250"/>
      <c r="S349" s="250"/>
      <c r="T349" s="251"/>
      <c r="AT349" s="252" t="s">
        <v>192</v>
      </c>
      <c r="AU349" s="252" t="s">
        <v>81</v>
      </c>
      <c r="AV349" s="16" t="s">
        <v>92</v>
      </c>
      <c r="AW349" s="16" t="s">
        <v>33</v>
      </c>
      <c r="AX349" s="16" t="s">
        <v>72</v>
      </c>
      <c r="AY349" s="252" t="s">
        <v>180</v>
      </c>
    </row>
    <row r="350" spans="2:51" s="14" customFormat="1" ht="11.25">
      <c r="B350" s="211"/>
      <c r="C350" s="212"/>
      <c r="D350" s="201" t="s">
        <v>192</v>
      </c>
      <c r="E350" s="213" t="s">
        <v>19</v>
      </c>
      <c r="F350" s="214" t="s">
        <v>211</v>
      </c>
      <c r="G350" s="212"/>
      <c r="H350" s="215">
        <v>855.097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192</v>
      </c>
      <c r="AU350" s="221" t="s">
        <v>81</v>
      </c>
      <c r="AV350" s="14" t="s">
        <v>188</v>
      </c>
      <c r="AW350" s="14" t="s">
        <v>33</v>
      </c>
      <c r="AX350" s="14" t="s">
        <v>79</v>
      </c>
      <c r="AY350" s="221" t="s">
        <v>180</v>
      </c>
    </row>
    <row r="351" spans="1:65" s="2" customFormat="1" ht="24.2" customHeight="1">
      <c r="A351" s="37"/>
      <c r="B351" s="38"/>
      <c r="C351" s="181" t="s">
        <v>375</v>
      </c>
      <c r="D351" s="181" t="s">
        <v>183</v>
      </c>
      <c r="E351" s="182" t="s">
        <v>2034</v>
      </c>
      <c r="F351" s="183" t="s">
        <v>2035</v>
      </c>
      <c r="G351" s="184" t="s">
        <v>186</v>
      </c>
      <c r="H351" s="185">
        <v>277.521</v>
      </c>
      <c r="I351" s="186"/>
      <c r="J351" s="187">
        <f>ROUND(I351*H351,2)</f>
        <v>0</v>
      </c>
      <c r="K351" s="183" t="s">
        <v>187</v>
      </c>
      <c r="L351" s="42"/>
      <c r="M351" s="188" t="s">
        <v>19</v>
      </c>
      <c r="N351" s="189" t="s">
        <v>43</v>
      </c>
      <c r="O351" s="67"/>
      <c r="P351" s="190">
        <f>O351*H351</f>
        <v>0</v>
      </c>
      <c r="Q351" s="190">
        <v>0.00026</v>
      </c>
      <c r="R351" s="190">
        <f>Q351*H351</f>
        <v>0.07215545999999999</v>
      </c>
      <c r="S351" s="190">
        <v>0</v>
      </c>
      <c r="T351" s="191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92" t="s">
        <v>290</v>
      </c>
      <c r="AT351" s="192" t="s">
        <v>183</v>
      </c>
      <c r="AU351" s="192" t="s">
        <v>81</v>
      </c>
      <c r="AY351" s="20" t="s">
        <v>180</v>
      </c>
      <c r="BE351" s="193">
        <f>IF(N351="základní",J351,0)</f>
        <v>0</v>
      </c>
      <c r="BF351" s="193">
        <f>IF(N351="snížená",J351,0)</f>
        <v>0</v>
      </c>
      <c r="BG351" s="193">
        <f>IF(N351="zákl. přenesená",J351,0)</f>
        <v>0</v>
      </c>
      <c r="BH351" s="193">
        <f>IF(N351="sníž. přenesená",J351,0)</f>
        <v>0</v>
      </c>
      <c r="BI351" s="193">
        <f>IF(N351="nulová",J351,0)</f>
        <v>0</v>
      </c>
      <c r="BJ351" s="20" t="s">
        <v>79</v>
      </c>
      <c r="BK351" s="193">
        <f>ROUND(I351*H351,2)</f>
        <v>0</v>
      </c>
      <c r="BL351" s="20" t="s">
        <v>290</v>
      </c>
      <c r="BM351" s="192" t="s">
        <v>2036</v>
      </c>
    </row>
    <row r="352" spans="1:47" s="2" customFormat="1" ht="11.25">
      <c r="A352" s="37"/>
      <c r="B352" s="38"/>
      <c r="C352" s="39"/>
      <c r="D352" s="194" t="s">
        <v>190</v>
      </c>
      <c r="E352" s="39"/>
      <c r="F352" s="195" t="s">
        <v>2037</v>
      </c>
      <c r="G352" s="39"/>
      <c r="H352" s="39"/>
      <c r="I352" s="196"/>
      <c r="J352" s="39"/>
      <c r="K352" s="39"/>
      <c r="L352" s="42"/>
      <c r="M352" s="197"/>
      <c r="N352" s="198"/>
      <c r="O352" s="67"/>
      <c r="P352" s="67"/>
      <c r="Q352" s="67"/>
      <c r="R352" s="67"/>
      <c r="S352" s="67"/>
      <c r="T352" s="68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20" t="s">
        <v>190</v>
      </c>
      <c r="AU352" s="20" t="s">
        <v>81</v>
      </c>
    </row>
    <row r="353" spans="2:51" s="15" customFormat="1" ht="11.25">
      <c r="B353" s="222"/>
      <c r="C353" s="223"/>
      <c r="D353" s="201" t="s">
        <v>192</v>
      </c>
      <c r="E353" s="224" t="s">
        <v>19</v>
      </c>
      <c r="F353" s="225" t="s">
        <v>1720</v>
      </c>
      <c r="G353" s="223"/>
      <c r="H353" s="224" t="s">
        <v>19</v>
      </c>
      <c r="I353" s="226"/>
      <c r="J353" s="223"/>
      <c r="K353" s="223"/>
      <c r="L353" s="227"/>
      <c r="M353" s="228"/>
      <c r="N353" s="229"/>
      <c r="O353" s="229"/>
      <c r="P353" s="229"/>
      <c r="Q353" s="229"/>
      <c r="R353" s="229"/>
      <c r="S353" s="229"/>
      <c r="T353" s="230"/>
      <c r="AT353" s="231" t="s">
        <v>192</v>
      </c>
      <c r="AU353" s="231" t="s">
        <v>81</v>
      </c>
      <c r="AV353" s="15" t="s">
        <v>79</v>
      </c>
      <c r="AW353" s="15" t="s">
        <v>33</v>
      </c>
      <c r="AX353" s="15" t="s">
        <v>72</v>
      </c>
      <c r="AY353" s="231" t="s">
        <v>180</v>
      </c>
    </row>
    <row r="354" spans="2:51" s="15" customFormat="1" ht="11.25">
      <c r="B354" s="222"/>
      <c r="C354" s="223"/>
      <c r="D354" s="201" t="s">
        <v>192</v>
      </c>
      <c r="E354" s="224" t="s">
        <v>19</v>
      </c>
      <c r="F354" s="225" t="s">
        <v>2199</v>
      </c>
      <c r="G354" s="223"/>
      <c r="H354" s="224" t="s">
        <v>19</v>
      </c>
      <c r="I354" s="226"/>
      <c r="J354" s="223"/>
      <c r="K354" s="223"/>
      <c r="L354" s="227"/>
      <c r="M354" s="228"/>
      <c r="N354" s="229"/>
      <c r="O354" s="229"/>
      <c r="P354" s="229"/>
      <c r="Q354" s="229"/>
      <c r="R354" s="229"/>
      <c r="S354" s="229"/>
      <c r="T354" s="230"/>
      <c r="AT354" s="231" t="s">
        <v>192</v>
      </c>
      <c r="AU354" s="231" t="s">
        <v>81</v>
      </c>
      <c r="AV354" s="15" t="s">
        <v>79</v>
      </c>
      <c r="AW354" s="15" t="s">
        <v>33</v>
      </c>
      <c r="AX354" s="15" t="s">
        <v>72</v>
      </c>
      <c r="AY354" s="231" t="s">
        <v>180</v>
      </c>
    </row>
    <row r="355" spans="2:51" s="13" customFormat="1" ht="11.25">
      <c r="B355" s="199"/>
      <c r="C355" s="200"/>
      <c r="D355" s="201" t="s">
        <v>192</v>
      </c>
      <c r="E355" s="202" t="s">
        <v>19</v>
      </c>
      <c r="F355" s="203" t="s">
        <v>2214</v>
      </c>
      <c r="G355" s="200"/>
      <c r="H355" s="204">
        <v>30.24</v>
      </c>
      <c r="I355" s="205"/>
      <c r="J355" s="200"/>
      <c r="K355" s="200"/>
      <c r="L355" s="206"/>
      <c r="M355" s="207"/>
      <c r="N355" s="208"/>
      <c r="O355" s="208"/>
      <c r="P355" s="208"/>
      <c r="Q355" s="208"/>
      <c r="R355" s="208"/>
      <c r="S355" s="208"/>
      <c r="T355" s="209"/>
      <c r="AT355" s="210" t="s">
        <v>192</v>
      </c>
      <c r="AU355" s="210" t="s">
        <v>81</v>
      </c>
      <c r="AV355" s="13" t="s">
        <v>81</v>
      </c>
      <c r="AW355" s="13" t="s">
        <v>33</v>
      </c>
      <c r="AX355" s="13" t="s">
        <v>72</v>
      </c>
      <c r="AY355" s="210" t="s">
        <v>180</v>
      </c>
    </row>
    <row r="356" spans="2:51" s="13" customFormat="1" ht="11.25">
      <c r="B356" s="199"/>
      <c r="C356" s="200"/>
      <c r="D356" s="201" t="s">
        <v>192</v>
      </c>
      <c r="E356" s="202" t="s">
        <v>19</v>
      </c>
      <c r="F356" s="203" t="s">
        <v>2156</v>
      </c>
      <c r="G356" s="200"/>
      <c r="H356" s="204">
        <v>4.86</v>
      </c>
      <c r="I356" s="205"/>
      <c r="J356" s="200"/>
      <c r="K356" s="200"/>
      <c r="L356" s="206"/>
      <c r="M356" s="207"/>
      <c r="N356" s="208"/>
      <c r="O356" s="208"/>
      <c r="P356" s="208"/>
      <c r="Q356" s="208"/>
      <c r="R356" s="208"/>
      <c r="S356" s="208"/>
      <c r="T356" s="209"/>
      <c r="AT356" s="210" t="s">
        <v>192</v>
      </c>
      <c r="AU356" s="210" t="s">
        <v>81</v>
      </c>
      <c r="AV356" s="13" t="s">
        <v>81</v>
      </c>
      <c r="AW356" s="13" t="s">
        <v>33</v>
      </c>
      <c r="AX356" s="13" t="s">
        <v>72</v>
      </c>
      <c r="AY356" s="210" t="s">
        <v>180</v>
      </c>
    </row>
    <row r="357" spans="2:51" s="13" customFormat="1" ht="11.25">
      <c r="B357" s="199"/>
      <c r="C357" s="200"/>
      <c r="D357" s="201" t="s">
        <v>192</v>
      </c>
      <c r="E357" s="202" t="s">
        <v>19</v>
      </c>
      <c r="F357" s="203" t="s">
        <v>2215</v>
      </c>
      <c r="G357" s="200"/>
      <c r="H357" s="204">
        <v>5.1</v>
      </c>
      <c r="I357" s="205"/>
      <c r="J357" s="200"/>
      <c r="K357" s="200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192</v>
      </c>
      <c r="AU357" s="210" t="s">
        <v>81</v>
      </c>
      <c r="AV357" s="13" t="s">
        <v>81</v>
      </c>
      <c r="AW357" s="13" t="s">
        <v>33</v>
      </c>
      <c r="AX357" s="13" t="s">
        <v>72</v>
      </c>
      <c r="AY357" s="210" t="s">
        <v>180</v>
      </c>
    </row>
    <row r="358" spans="2:51" s="13" customFormat="1" ht="11.25">
      <c r="B358" s="199"/>
      <c r="C358" s="200"/>
      <c r="D358" s="201" t="s">
        <v>192</v>
      </c>
      <c r="E358" s="202" t="s">
        <v>19</v>
      </c>
      <c r="F358" s="203" t="s">
        <v>2216</v>
      </c>
      <c r="G358" s="200"/>
      <c r="H358" s="204">
        <v>11.7</v>
      </c>
      <c r="I358" s="205"/>
      <c r="J358" s="200"/>
      <c r="K358" s="200"/>
      <c r="L358" s="206"/>
      <c r="M358" s="207"/>
      <c r="N358" s="208"/>
      <c r="O358" s="208"/>
      <c r="P358" s="208"/>
      <c r="Q358" s="208"/>
      <c r="R358" s="208"/>
      <c r="S358" s="208"/>
      <c r="T358" s="209"/>
      <c r="AT358" s="210" t="s">
        <v>192</v>
      </c>
      <c r="AU358" s="210" t="s">
        <v>81</v>
      </c>
      <c r="AV358" s="13" t="s">
        <v>81</v>
      </c>
      <c r="AW358" s="13" t="s">
        <v>33</v>
      </c>
      <c r="AX358" s="13" t="s">
        <v>72</v>
      </c>
      <c r="AY358" s="210" t="s">
        <v>180</v>
      </c>
    </row>
    <row r="359" spans="2:51" s="13" customFormat="1" ht="11.25">
      <c r="B359" s="199"/>
      <c r="C359" s="200"/>
      <c r="D359" s="201" t="s">
        <v>192</v>
      </c>
      <c r="E359" s="202" t="s">
        <v>19</v>
      </c>
      <c r="F359" s="203" t="s">
        <v>2217</v>
      </c>
      <c r="G359" s="200"/>
      <c r="H359" s="204">
        <v>81.18</v>
      </c>
      <c r="I359" s="205"/>
      <c r="J359" s="200"/>
      <c r="K359" s="200"/>
      <c r="L359" s="206"/>
      <c r="M359" s="207"/>
      <c r="N359" s="208"/>
      <c r="O359" s="208"/>
      <c r="P359" s="208"/>
      <c r="Q359" s="208"/>
      <c r="R359" s="208"/>
      <c r="S359" s="208"/>
      <c r="T359" s="209"/>
      <c r="AT359" s="210" t="s">
        <v>192</v>
      </c>
      <c r="AU359" s="210" t="s">
        <v>81</v>
      </c>
      <c r="AV359" s="13" t="s">
        <v>81</v>
      </c>
      <c r="AW359" s="13" t="s">
        <v>33</v>
      </c>
      <c r="AX359" s="13" t="s">
        <v>72</v>
      </c>
      <c r="AY359" s="210" t="s">
        <v>180</v>
      </c>
    </row>
    <row r="360" spans="2:51" s="13" customFormat="1" ht="11.25">
      <c r="B360" s="199"/>
      <c r="C360" s="200"/>
      <c r="D360" s="201" t="s">
        <v>192</v>
      </c>
      <c r="E360" s="202" t="s">
        <v>19</v>
      </c>
      <c r="F360" s="203" t="s">
        <v>2138</v>
      </c>
      <c r="G360" s="200"/>
      <c r="H360" s="204">
        <v>-15.12</v>
      </c>
      <c r="I360" s="205"/>
      <c r="J360" s="200"/>
      <c r="K360" s="200"/>
      <c r="L360" s="206"/>
      <c r="M360" s="207"/>
      <c r="N360" s="208"/>
      <c r="O360" s="208"/>
      <c r="P360" s="208"/>
      <c r="Q360" s="208"/>
      <c r="R360" s="208"/>
      <c r="S360" s="208"/>
      <c r="T360" s="209"/>
      <c r="AT360" s="210" t="s">
        <v>192</v>
      </c>
      <c r="AU360" s="210" t="s">
        <v>81</v>
      </c>
      <c r="AV360" s="13" t="s">
        <v>81</v>
      </c>
      <c r="AW360" s="13" t="s">
        <v>33</v>
      </c>
      <c r="AX360" s="13" t="s">
        <v>72</v>
      </c>
      <c r="AY360" s="210" t="s">
        <v>180</v>
      </c>
    </row>
    <row r="361" spans="2:51" s="13" customFormat="1" ht="11.25">
      <c r="B361" s="199"/>
      <c r="C361" s="200"/>
      <c r="D361" s="201" t="s">
        <v>192</v>
      </c>
      <c r="E361" s="202" t="s">
        <v>19</v>
      </c>
      <c r="F361" s="203" t="s">
        <v>2160</v>
      </c>
      <c r="G361" s="200"/>
      <c r="H361" s="204">
        <v>-10.9</v>
      </c>
      <c r="I361" s="205"/>
      <c r="J361" s="200"/>
      <c r="K361" s="200"/>
      <c r="L361" s="206"/>
      <c r="M361" s="207"/>
      <c r="N361" s="208"/>
      <c r="O361" s="208"/>
      <c r="P361" s="208"/>
      <c r="Q361" s="208"/>
      <c r="R361" s="208"/>
      <c r="S361" s="208"/>
      <c r="T361" s="209"/>
      <c r="AT361" s="210" t="s">
        <v>192</v>
      </c>
      <c r="AU361" s="210" t="s">
        <v>81</v>
      </c>
      <c r="AV361" s="13" t="s">
        <v>81</v>
      </c>
      <c r="AW361" s="13" t="s">
        <v>33</v>
      </c>
      <c r="AX361" s="13" t="s">
        <v>72</v>
      </c>
      <c r="AY361" s="210" t="s">
        <v>180</v>
      </c>
    </row>
    <row r="362" spans="2:51" s="13" customFormat="1" ht="11.25">
      <c r="B362" s="199"/>
      <c r="C362" s="200"/>
      <c r="D362" s="201" t="s">
        <v>192</v>
      </c>
      <c r="E362" s="202" t="s">
        <v>19</v>
      </c>
      <c r="F362" s="203" t="s">
        <v>2218</v>
      </c>
      <c r="G362" s="200"/>
      <c r="H362" s="204">
        <v>6.12</v>
      </c>
      <c r="I362" s="205"/>
      <c r="J362" s="200"/>
      <c r="K362" s="200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192</v>
      </c>
      <c r="AU362" s="210" t="s">
        <v>81</v>
      </c>
      <c r="AV362" s="13" t="s">
        <v>81</v>
      </c>
      <c r="AW362" s="13" t="s">
        <v>33</v>
      </c>
      <c r="AX362" s="13" t="s">
        <v>72</v>
      </c>
      <c r="AY362" s="210" t="s">
        <v>180</v>
      </c>
    </row>
    <row r="363" spans="2:51" s="15" customFormat="1" ht="11.25">
      <c r="B363" s="222"/>
      <c r="C363" s="223"/>
      <c r="D363" s="201" t="s">
        <v>192</v>
      </c>
      <c r="E363" s="224" t="s">
        <v>19</v>
      </c>
      <c r="F363" s="225" t="s">
        <v>1726</v>
      </c>
      <c r="G363" s="223"/>
      <c r="H363" s="224" t="s">
        <v>19</v>
      </c>
      <c r="I363" s="226"/>
      <c r="J363" s="223"/>
      <c r="K363" s="223"/>
      <c r="L363" s="227"/>
      <c r="M363" s="228"/>
      <c r="N363" s="229"/>
      <c r="O363" s="229"/>
      <c r="P363" s="229"/>
      <c r="Q363" s="229"/>
      <c r="R363" s="229"/>
      <c r="S363" s="229"/>
      <c r="T363" s="230"/>
      <c r="AT363" s="231" t="s">
        <v>192</v>
      </c>
      <c r="AU363" s="231" t="s">
        <v>81</v>
      </c>
      <c r="AV363" s="15" t="s">
        <v>79</v>
      </c>
      <c r="AW363" s="15" t="s">
        <v>33</v>
      </c>
      <c r="AX363" s="15" t="s">
        <v>72</v>
      </c>
      <c r="AY363" s="231" t="s">
        <v>180</v>
      </c>
    </row>
    <row r="364" spans="2:51" s="13" customFormat="1" ht="11.25">
      <c r="B364" s="199"/>
      <c r="C364" s="200"/>
      <c r="D364" s="201" t="s">
        <v>192</v>
      </c>
      <c r="E364" s="202" t="s">
        <v>19</v>
      </c>
      <c r="F364" s="203" t="s">
        <v>2214</v>
      </c>
      <c r="G364" s="200"/>
      <c r="H364" s="204">
        <v>30.24</v>
      </c>
      <c r="I364" s="205"/>
      <c r="J364" s="200"/>
      <c r="K364" s="200"/>
      <c r="L364" s="206"/>
      <c r="M364" s="207"/>
      <c r="N364" s="208"/>
      <c r="O364" s="208"/>
      <c r="P364" s="208"/>
      <c r="Q364" s="208"/>
      <c r="R364" s="208"/>
      <c r="S364" s="208"/>
      <c r="T364" s="209"/>
      <c r="AT364" s="210" t="s">
        <v>192</v>
      </c>
      <c r="AU364" s="210" t="s">
        <v>81</v>
      </c>
      <c r="AV364" s="13" t="s">
        <v>81</v>
      </c>
      <c r="AW364" s="13" t="s">
        <v>33</v>
      </c>
      <c r="AX364" s="13" t="s">
        <v>72</v>
      </c>
      <c r="AY364" s="210" t="s">
        <v>180</v>
      </c>
    </row>
    <row r="365" spans="2:51" s="13" customFormat="1" ht="11.25">
      <c r="B365" s="199"/>
      <c r="C365" s="200"/>
      <c r="D365" s="201" t="s">
        <v>192</v>
      </c>
      <c r="E365" s="202" t="s">
        <v>19</v>
      </c>
      <c r="F365" s="203" t="s">
        <v>2156</v>
      </c>
      <c r="G365" s="200"/>
      <c r="H365" s="204">
        <v>4.86</v>
      </c>
      <c r="I365" s="205"/>
      <c r="J365" s="200"/>
      <c r="K365" s="200"/>
      <c r="L365" s="206"/>
      <c r="M365" s="207"/>
      <c r="N365" s="208"/>
      <c r="O365" s="208"/>
      <c r="P365" s="208"/>
      <c r="Q365" s="208"/>
      <c r="R365" s="208"/>
      <c r="S365" s="208"/>
      <c r="T365" s="209"/>
      <c r="AT365" s="210" t="s">
        <v>192</v>
      </c>
      <c r="AU365" s="210" t="s">
        <v>81</v>
      </c>
      <c r="AV365" s="13" t="s">
        <v>81</v>
      </c>
      <c r="AW365" s="13" t="s">
        <v>33</v>
      </c>
      <c r="AX365" s="13" t="s">
        <v>72</v>
      </c>
      <c r="AY365" s="210" t="s">
        <v>180</v>
      </c>
    </row>
    <row r="366" spans="2:51" s="13" customFormat="1" ht="11.25">
      <c r="B366" s="199"/>
      <c r="C366" s="200"/>
      <c r="D366" s="201" t="s">
        <v>192</v>
      </c>
      <c r="E366" s="202" t="s">
        <v>19</v>
      </c>
      <c r="F366" s="203" t="s">
        <v>2215</v>
      </c>
      <c r="G366" s="200"/>
      <c r="H366" s="204">
        <v>5.1</v>
      </c>
      <c r="I366" s="205"/>
      <c r="J366" s="200"/>
      <c r="K366" s="200"/>
      <c r="L366" s="206"/>
      <c r="M366" s="207"/>
      <c r="N366" s="208"/>
      <c r="O366" s="208"/>
      <c r="P366" s="208"/>
      <c r="Q366" s="208"/>
      <c r="R366" s="208"/>
      <c r="S366" s="208"/>
      <c r="T366" s="209"/>
      <c r="AT366" s="210" t="s">
        <v>192</v>
      </c>
      <c r="AU366" s="210" t="s">
        <v>81</v>
      </c>
      <c r="AV366" s="13" t="s">
        <v>81</v>
      </c>
      <c r="AW366" s="13" t="s">
        <v>33</v>
      </c>
      <c r="AX366" s="13" t="s">
        <v>72</v>
      </c>
      <c r="AY366" s="210" t="s">
        <v>180</v>
      </c>
    </row>
    <row r="367" spans="2:51" s="13" customFormat="1" ht="11.25">
      <c r="B367" s="199"/>
      <c r="C367" s="200"/>
      <c r="D367" s="201" t="s">
        <v>192</v>
      </c>
      <c r="E367" s="202" t="s">
        <v>19</v>
      </c>
      <c r="F367" s="203" t="s">
        <v>2216</v>
      </c>
      <c r="G367" s="200"/>
      <c r="H367" s="204">
        <v>11.7</v>
      </c>
      <c r="I367" s="205"/>
      <c r="J367" s="200"/>
      <c r="K367" s="200"/>
      <c r="L367" s="206"/>
      <c r="M367" s="207"/>
      <c r="N367" s="208"/>
      <c r="O367" s="208"/>
      <c r="P367" s="208"/>
      <c r="Q367" s="208"/>
      <c r="R367" s="208"/>
      <c r="S367" s="208"/>
      <c r="T367" s="209"/>
      <c r="AT367" s="210" t="s">
        <v>192</v>
      </c>
      <c r="AU367" s="210" t="s">
        <v>81</v>
      </c>
      <c r="AV367" s="13" t="s">
        <v>81</v>
      </c>
      <c r="AW367" s="13" t="s">
        <v>33</v>
      </c>
      <c r="AX367" s="13" t="s">
        <v>72</v>
      </c>
      <c r="AY367" s="210" t="s">
        <v>180</v>
      </c>
    </row>
    <row r="368" spans="2:51" s="13" customFormat="1" ht="11.25">
      <c r="B368" s="199"/>
      <c r="C368" s="200"/>
      <c r="D368" s="201" t="s">
        <v>192</v>
      </c>
      <c r="E368" s="202" t="s">
        <v>19</v>
      </c>
      <c r="F368" s="203" t="s">
        <v>2217</v>
      </c>
      <c r="G368" s="200"/>
      <c r="H368" s="204">
        <v>81.18</v>
      </c>
      <c r="I368" s="205"/>
      <c r="J368" s="200"/>
      <c r="K368" s="200"/>
      <c r="L368" s="206"/>
      <c r="M368" s="207"/>
      <c r="N368" s="208"/>
      <c r="O368" s="208"/>
      <c r="P368" s="208"/>
      <c r="Q368" s="208"/>
      <c r="R368" s="208"/>
      <c r="S368" s="208"/>
      <c r="T368" s="209"/>
      <c r="AT368" s="210" t="s">
        <v>192</v>
      </c>
      <c r="AU368" s="210" t="s">
        <v>81</v>
      </c>
      <c r="AV368" s="13" t="s">
        <v>81</v>
      </c>
      <c r="AW368" s="13" t="s">
        <v>33</v>
      </c>
      <c r="AX368" s="13" t="s">
        <v>72</v>
      </c>
      <c r="AY368" s="210" t="s">
        <v>180</v>
      </c>
    </row>
    <row r="369" spans="2:51" s="13" customFormat="1" ht="11.25">
      <c r="B369" s="199"/>
      <c r="C369" s="200"/>
      <c r="D369" s="201" t="s">
        <v>192</v>
      </c>
      <c r="E369" s="202" t="s">
        <v>19</v>
      </c>
      <c r="F369" s="203" t="s">
        <v>2138</v>
      </c>
      <c r="G369" s="200"/>
      <c r="H369" s="204">
        <v>-15.12</v>
      </c>
      <c r="I369" s="205"/>
      <c r="J369" s="200"/>
      <c r="K369" s="200"/>
      <c r="L369" s="206"/>
      <c r="M369" s="207"/>
      <c r="N369" s="208"/>
      <c r="O369" s="208"/>
      <c r="P369" s="208"/>
      <c r="Q369" s="208"/>
      <c r="R369" s="208"/>
      <c r="S369" s="208"/>
      <c r="T369" s="209"/>
      <c r="AT369" s="210" t="s">
        <v>192</v>
      </c>
      <c r="AU369" s="210" t="s">
        <v>81</v>
      </c>
      <c r="AV369" s="13" t="s">
        <v>81</v>
      </c>
      <c r="AW369" s="13" t="s">
        <v>33</v>
      </c>
      <c r="AX369" s="13" t="s">
        <v>72</v>
      </c>
      <c r="AY369" s="210" t="s">
        <v>180</v>
      </c>
    </row>
    <row r="370" spans="2:51" s="13" customFormat="1" ht="11.25">
      <c r="B370" s="199"/>
      <c r="C370" s="200"/>
      <c r="D370" s="201" t="s">
        <v>192</v>
      </c>
      <c r="E370" s="202" t="s">
        <v>19</v>
      </c>
      <c r="F370" s="203" t="s">
        <v>2160</v>
      </c>
      <c r="G370" s="200"/>
      <c r="H370" s="204">
        <v>-10.9</v>
      </c>
      <c r="I370" s="205"/>
      <c r="J370" s="200"/>
      <c r="K370" s="200"/>
      <c r="L370" s="206"/>
      <c r="M370" s="207"/>
      <c r="N370" s="208"/>
      <c r="O370" s="208"/>
      <c r="P370" s="208"/>
      <c r="Q370" s="208"/>
      <c r="R370" s="208"/>
      <c r="S370" s="208"/>
      <c r="T370" s="209"/>
      <c r="AT370" s="210" t="s">
        <v>192</v>
      </c>
      <c r="AU370" s="210" t="s">
        <v>81</v>
      </c>
      <c r="AV370" s="13" t="s">
        <v>81</v>
      </c>
      <c r="AW370" s="13" t="s">
        <v>33</v>
      </c>
      <c r="AX370" s="13" t="s">
        <v>72</v>
      </c>
      <c r="AY370" s="210" t="s">
        <v>180</v>
      </c>
    </row>
    <row r="371" spans="2:51" s="13" customFormat="1" ht="11.25">
      <c r="B371" s="199"/>
      <c r="C371" s="200"/>
      <c r="D371" s="201" t="s">
        <v>192</v>
      </c>
      <c r="E371" s="202" t="s">
        <v>19</v>
      </c>
      <c r="F371" s="203" t="s">
        <v>2218</v>
      </c>
      <c r="G371" s="200"/>
      <c r="H371" s="204">
        <v>6.12</v>
      </c>
      <c r="I371" s="205"/>
      <c r="J371" s="200"/>
      <c r="K371" s="200"/>
      <c r="L371" s="206"/>
      <c r="M371" s="207"/>
      <c r="N371" s="208"/>
      <c r="O371" s="208"/>
      <c r="P371" s="208"/>
      <c r="Q371" s="208"/>
      <c r="R371" s="208"/>
      <c r="S371" s="208"/>
      <c r="T371" s="209"/>
      <c r="AT371" s="210" t="s">
        <v>192</v>
      </c>
      <c r="AU371" s="210" t="s">
        <v>81</v>
      </c>
      <c r="AV371" s="13" t="s">
        <v>81</v>
      </c>
      <c r="AW371" s="13" t="s">
        <v>33</v>
      </c>
      <c r="AX371" s="13" t="s">
        <v>72</v>
      </c>
      <c r="AY371" s="210" t="s">
        <v>180</v>
      </c>
    </row>
    <row r="372" spans="2:51" s="15" customFormat="1" ht="11.25">
      <c r="B372" s="222"/>
      <c r="C372" s="223"/>
      <c r="D372" s="201" t="s">
        <v>192</v>
      </c>
      <c r="E372" s="224" t="s">
        <v>19</v>
      </c>
      <c r="F372" s="225" t="s">
        <v>1741</v>
      </c>
      <c r="G372" s="223"/>
      <c r="H372" s="224" t="s">
        <v>19</v>
      </c>
      <c r="I372" s="226"/>
      <c r="J372" s="223"/>
      <c r="K372" s="223"/>
      <c r="L372" s="227"/>
      <c r="M372" s="228"/>
      <c r="N372" s="229"/>
      <c r="O372" s="229"/>
      <c r="P372" s="229"/>
      <c r="Q372" s="229"/>
      <c r="R372" s="229"/>
      <c r="S372" s="229"/>
      <c r="T372" s="230"/>
      <c r="AT372" s="231" t="s">
        <v>192</v>
      </c>
      <c r="AU372" s="231" t="s">
        <v>81</v>
      </c>
      <c r="AV372" s="15" t="s">
        <v>79</v>
      </c>
      <c r="AW372" s="15" t="s">
        <v>33</v>
      </c>
      <c r="AX372" s="15" t="s">
        <v>72</v>
      </c>
      <c r="AY372" s="231" t="s">
        <v>180</v>
      </c>
    </row>
    <row r="373" spans="2:51" s="15" customFormat="1" ht="11.25">
      <c r="B373" s="222"/>
      <c r="C373" s="223"/>
      <c r="D373" s="201" t="s">
        <v>192</v>
      </c>
      <c r="E373" s="224" t="s">
        <v>19</v>
      </c>
      <c r="F373" s="225" t="s">
        <v>2005</v>
      </c>
      <c r="G373" s="223"/>
      <c r="H373" s="224" t="s">
        <v>19</v>
      </c>
      <c r="I373" s="226"/>
      <c r="J373" s="223"/>
      <c r="K373" s="223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192</v>
      </c>
      <c r="AU373" s="231" t="s">
        <v>81</v>
      </c>
      <c r="AV373" s="15" t="s">
        <v>79</v>
      </c>
      <c r="AW373" s="15" t="s">
        <v>33</v>
      </c>
      <c r="AX373" s="15" t="s">
        <v>72</v>
      </c>
      <c r="AY373" s="231" t="s">
        <v>180</v>
      </c>
    </row>
    <row r="374" spans="2:51" s="13" customFormat="1" ht="11.25">
      <c r="B374" s="199"/>
      <c r="C374" s="200"/>
      <c r="D374" s="201" t="s">
        <v>192</v>
      </c>
      <c r="E374" s="202" t="s">
        <v>19</v>
      </c>
      <c r="F374" s="203" t="s">
        <v>2219</v>
      </c>
      <c r="G374" s="200"/>
      <c r="H374" s="204">
        <v>76.26</v>
      </c>
      <c r="I374" s="205"/>
      <c r="J374" s="200"/>
      <c r="K374" s="200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192</v>
      </c>
      <c r="AU374" s="210" t="s">
        <v>81</v>
      </c>
      <c r="AV374" s="13" t="s">
        <v>81</v>
      </c>
      <c r="AW374" s="13" t="s">
        <v>33</v>
      </c>
      <c r="AX374" s="13" t="s">
        <v>72</v>
      </c>
      <c r="AY374" s="210" t="s">
        <v>180</v>
      </c>
    </row>
    <row r="375" spans="2:51" s="13" customFormat="1" ht="11.25">
      <c r="B375" s="199"/>
      <c r="C375" s="200"/>
      <c r="D375" s="201" t="s">
        <v>192</v>
      </c>
      <c r="E375" s="202" t="s">
        <v>19</v>
      </c>
      <c r="F375" s="203" t="s">
        <v>2208</v>
      </c>
      <c r="G375" s="200"/>
      <c r="H375" s="204">
        <v>-17.36</v>
      </c>
      <c r="I375" s="205"/>
      <c r="J375" s="200"/>
      <c r="K375" s="200"/>
      <c r="L375" s="206"/>
      <c r="M375" s="207"/>
      <c r="N375" s="208"/>
      <c r="O375" s="208"/>
      <c r="P375" s="208"/>
      <c r="Q375" s="208"/>
      <c r="R375" s="208"/>
      <c r="S375" s="208"/>
      <c r="T375" s="209"/>
      <c r="AT375" s="210" t="s">
        <v>192</v>
      </c>
      <c r="AU375" s="210" t="s">
        <v>81</v>
      </c>
      <c r="AV375" s="13" t="s">
        <v>81</v>
      </c>
      <c r="AW375" s="13" t="s">
        <v>33</v>
      </c>
      <c r="AX375" s="13" t="s">
        <v>72</v>
      </c>
      <c r="AY375" s="210" t="s">
        <v>180</v>
      </c>
    </row>
    <row r="376" spans="2:51" s="13" customFormat="1" ht="11.25">
      <c r="B376" s="199"/>
      <c r="C376" s="200"/>
      <c r="D376" s="201" t="s">
        <v>192</v>
      </c>
      <c r="E376" s="202" t="s">
        <v>19</v>
      </c>
      <c r="F376" s="203" t="s">
        <v>2164</v>
      </c>
      <c r="G376" s="200"/>
      <c r="H376" s="204">
        <v>-7.739</v>
      </c>
      <c r="I376" s="205"/>
      <c r="J376" s="200"/>
      <c r="K376" s="200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192</v>
      </c>
      <c r="AU376" s="210" t="s">
        <v>81</v>
      </c>
      <c r="AV376" s="13" t="s">
        <v>81</v>
      </c>
      <c r="AW376" s="13" t="s">
        <v>33</v>
      </c>
      <c r="AX376" s="13" t="s">
        <v>72</v>
      </c>
      <c r="AY376" s="210" t="s">
        <v>180</v>
      </c>
    </row>
    <row r="377" spans="2:51" s="14" customFormat="1" ht="11.25">
      <c r="B377" s="211"/>
      <c r="C377" s="212"/>
      <c r="D377" s="201" t="s">
        <v>192</v>
      </c>
      <c r="E377" s="213" t="s">
        <v>19</v>
      </c>
      <c r="F377" s="214" t="s">
        <v>211</v>
      </c>
      <c r="G377" s="212"/>
      <c r="H377" s="215">
        <v>277.521</v>
      </c>
      <c r="I377" s="216"/>
      <c r="J377" s="212"/>
      <c r="K377" s="212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192</v>
      </c>
      <c r="AU377" s="221" t="s">
        <v>81</v>
      </c>
      <c r="AV377" s="14" t="s">
        <v>188</v>
      </c>
      <c r="AW377" s="14" t="s">
        <v>33</v>
      </c>
      <c r="AX377" s="14" t="s">
        <v>79</v>
      </c>
      <c r="AY377" s="221" t="s">
        <v>180</v>
      </c>
    </row>
    <row r="378" spans="1:65" s="2" customFormat="1" ht="24.2" customHeight="1">
      <c r="A378" s="37"/>
      <c r="B378" s="38"/>
      <c r="C378" s="181" t="s">
        <v>353</v>
      </c>
      <c r="D378" s="181" t="s">
        <v>183</v>
      </c>
      <c r="E378" s="182" t="s">
        <v>2045</v>
      </c>
      <c r="F378" s="183" t="s">
        <v>2046</v>
      </c>
      <c r="G378" s="184" t="s">
        <v>186</v>
      </c>
      <c r="H378" s="185">
        <v>772.481</v>
      </c>
      <c r="I378" s="186"/>
      <c r="J378" s="187">
        <f>ROUND(I378*H378,2)</f>
        <v>0</v>
      </c>
      <c r="K378" s="183" t="s">
        <v>187</v>
      </c>
      <c r="L378" s="42"/>
      <c r="M378" s="188" t="s">
        <v>19</v>
      </c>
      <c r="N378" s="189" t="s">
        <v>43</v>
      </c>
      <c r="O378" s="67"/>
      <c r="P378" s="190">
        <f>O378*H378</f>
        <v>0</v>
      </c>
      <c r="Q378" s="190">
        <v>2E-05</v>
      </c>
      <c r="R378" s="190">
        <f>Q378*H378</f>
        <v>0.01544962</v>
      </c>
      <c r="S378" s="190">
        <v>0</v>
      </c>
      <c r="T378" s="191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192" t="s">
        <v>290</v>
      </c>
      <c r="AT378" s="192" t="s">
        <v>183</v>
      </c>
      <c r="AU378" s="192" t="s">
        <v>81</v>
      </c>
      <c r="AY378" s="20" t="s">
        <v>180</v>
      </c>
      <c r="BE378" s="193">
        <f>IF(N378="základní",J378,0)</f>
        <v>0</v>
      </c>
      <c r="BF378" s="193">
        <f>IF(N378="snížená",J378,0)</f>
        <v>0</v>
      </c>
      <c r="BG378" s="193">
        <f>IF(N378="zákl. přenesená",J378,0)</f>
        <v>0</v>
      </c>
      <c r="BH378" s="193">
        <f>IF(N378="sníž. přenesená",J378,0)</f>
        <v>0</v>
      </c>
      <c r="BI378" s="193">
        <f>IF(N378="nulová",J378,0)</f>
        <v>0</v>
      </c>
      <c r="BJ378" s="20" t="s">
        <v>79</v>
      </c>
      <c r="BK378" s="193">
        <f>ROUND(I378*H378,2)</f>
        <v>0</v>
      </c>
      <c r="BL378" s="20" t="s">
        <v>290</v>
      </c>
      <c r="BM378" s="192" t="s">
        <v>2047</v>
      </c>
    </row>
    <row r="379" spans="1:47" s="2" customFormat="1" ht="11.25">
      <c r="A379" s="37"/>
      <c r="B379" s="38"/>
      <c r="C379" s="39"/>
      <c r="D379" s="194" t="s">
        <v>190</v>
      </c>
      <c r="E379" s="39"/>
      <c r="F379" s="195" t="s">
        <v>2048</v>
      </c>
      <c r="G379" s="39"/>
      <c r="H379" s="39"/>
      <c r="I379" s="196"/>
      <c r="J379" s="39"/>
      <c r="K379" s="39"/>
      <c r="L379" s="42"/>
      <c r="M379" s="197"/>
      <c r="N379" s="198"/>
      <c r="O379" s="67"/>
      <c r="P379" s="67"/>
      <c r="Q379" s="67"/>
      <c r="R379" s="67"/>
      <c r="S379" s="67"/>
      <c r="T379" s="68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20" t="s">
        <v>190</v>
      </c>
      <c r="AU379" s="20" t="s">
        <v>81</v>
      </c>
    </row>
    <row r="380" spans="2:51" s="15" customFormat="1" ht="11.25">
      <c r="B380" s="222"/>
      <c r="C380" s="223"/>
      <c r="D380" s="201" t="s">
        <v>192</v>
      </c>
      <c r="E380" s="224" t="s">
        <v>19</v>
      </c>
      <c r="F380" s="225" t="s">
        <v>967</v>
      </c>
      <c r="G380" s="223"/>
      <c r="H380" s="224" t="s">
        <v>19</v>
      </c>
      <c r="I380" s="226"/>
      <c r="J380" s="223"/>
      <c r="K380" s="223"/>
      <c r="L380" s="227"/>
      <c r="M380" s="228"/>
      <c r="N380" s="229"/>
      <c r="O380" s="229"/>
      <c r="P380" s="229"/>
      <c r="Q380" s="229"/>
      <c r="R380" s="229"/>
      <c r="S380" s="229"/>
      <c r="T380" s="230"/>
      <c r="AT380" s="231" t="s">
        <v>192</v>
      </c>
      <c r="AU380" s="231" t="s">
        <v>81</v>
      </c>
      <c r="AV380" s="15" t="s">
        <v>79</v>
      </c>
      <c r="AW380" s="15" t="s">
        <v>33</v>
      </c>
      <c r="AX380" s="15" t="s">
        <v>72</v>
      </c>
      <c r="AY380" s="231" t="s">
        <v>180</v>
      </c>
    </row>
    <row r="381" spans="2:51" s="15" customFormat="1" ht="11.25">
      <c r="B381" s="222"/>
      <c r="C381" s="223"/>
      <c r="D381" s="201" t="s">
        <v>192</v>
      </c>
      <c r="E381" s="224" t="s">
        <v>19</v>
      </c>
      <c r="F381" s="225" t="s">
        <v>1720</v>
      </c>
      <c r="G381" s="223"/>
      <c r="H381" s="224" t="s">
        <v>19</v>
      </c>
      <c r="I381" s="226"/>
      <c r="J381" s="223"/>
      <c r="K381" s="223"/>
      <c r="L381" s="227"/>
      <c r="M381" s="228"/>
      <c r="N381" s="229"/>
      <c r="O381" s="229"/>
      <c r="P381" s="229"/>
      <c r="Q381" s="229"/>
      <c r="R381" s="229"/>
      <c r="S381" s="229"/>
      <c r="T381" s="230"/>
      <c r="AT381" s="231" t="s">
        <v>192</v>
      </c>
      <c r="AU381" s="231" t="s">
        <v>81</v>
      </c>
      <c r="AV381" s="15" t="s">
        <v>79</v>
      </c>
      <c r="AW381" s="15" t="s">
        <v>33</v>
      </c>
      <c r="AX381" s="15" t="s">
        <v>72</v>
      </c>
      <c r="AY381" s="231" t="s">
        <v>180</v>
      </c>
    </row>
    <row r="382" spans="2:51" s="15" customFormat="1" ht="11.25">
      <c r="B382" s="222"/>
      <c r="C382" s="223"/>
      <c r="D382" s="201" t="s">
        <v>192</v>
      </c>
      <c r="E382" s="224" t="s">
        <v>19</v>
      </c>
      <c r="F382" s="225" t="s">
        <v>2199</v>
      </c>
      <c r="G382" s="223"/>
      <c r="H382" s="224" t="s">
        <v>19</v>
      </c>
      <c r="I382" s="226"/>
      <c r="J382" s="223"/>
      <c r="K382" s="223"/>
      <c r="L382" s="227"/>
      <c r="M382" s="228"/>
      <c r="N382" s="229"/>
      <c r="O382" s="229"/>
      <c r="P382" s="229"/>
      <c r="Q382" s="229"/>
      <c r="R382" s="229"/>
      <c r="S382" s="229"/>
      <c r="T382" s="230"/>
      <c r="AT382" s="231" t="s">
        <v>192</v>
      </c>
      <c r="AU382" s="231" t="s">
        <v>81</v>
      </c>
      <c r="AV382" s="15" t="s">
        <v>79</v>
      </c>
      <c r="AW382" s="15" t="s">
        <v>33</v>
      </c>
      <c r="AX382" s="15" t="s">
        <v>72</v>
      </c>
      <c r="AY382" s="231" t="s">
        <v>180</v>
      </c>
    </row>
    <row r="383" spans="2:51" s="13" customFormat="1" ht="11.25">
      <c r="B383" s="199"/>
      <c r="C383" s="200"/>
      <c r="D383" s="201" t="s">
        <v>192</v>
      </c>
      <c r="E383" s="202" t="s">
        <v>19</v>
      </c>
      <c r="F383" s="203" t="s">
        <v>2202</v>
      </c>
      <c r="G383" s="200"/>
      <c r="H383" s="204">
        <v>105.03</v>
      </c>
      <c r="I383" s="205"/>
      <c r="J383" s="200"/>
      <c r="K383" s="200"/>
      <c r="L383" s="206"/>
      <c r="M383" s="207"/>
      <c r="N383" s="208"/>
      <c r="O383" s="208"/>
      <c r="P383" s="208"/>
      <c r="Q383" s="208"/>
      <c r="R383" s="208"/>
      <c r="S383" s="208"/>
      <c r="T383" s="209"/>
      <c r="AT383" s="210" t="s">
        <v>192</v>
      </c>
      <c r="AU383" s="210" t="s">
        <v>81</v>
      </c>
      <c r="AV383" s="13" t="s">
        <v>81</v>
      </c>
      <c r="AW383" s="13" t="s">
        <v>33</v>
      </c>
      <c r="AX383" s="13" t="s">
        <v>72</v>
      </c>
      <c r="AY383" s="210" t="s">
        <v>180</v>
      </c>
    </row>
    <row r="384" spans="2:51" s="13" customFormat="1" ht="11.25">
      <c r="B384" s="199"/>
      <c r="C384" s="200"/>
      <c r="D384" s="201" t="s">
        <v>192</v>
      </c>
      <c r="E384" s="202" t="s">
        <v>19</v>
      </c>
      <c r="F384" s="203" t="s">
        <v>2203</v>
      </c>
      <c r="G384" s="200"/>
      <c r="H384" s="204">
        <v>4.536</v>
      </c>
      <c r="I384" s="205"/>
      <c r="J384" s="200"/>
      <c r="K384" s="200"/>
      <c r="L384" s="206"/>
      <c r="M384" s="207"/>
      <c r="N384" s="208"/>
      <c r="O384" s="208"/>
      <c r="P384" s="208"/>
      <c r="Q384" s="208"/>
      <c r="R384" s="208"/>
      <c r="S384" s="208"/>
      <c r="T384" s="209"/>
      <c r="AT384" s="210" t="s">
        <v>192</v>
      </c>
      <c r="AU384" s="210" t="s">
        <v>81</v>
      </c>
      <c r="AV384" s="13" t="s">
        <v>81</v>
      </c>
      <c r="AW384" s="13" t="s">
        <v>33</v>
      </c>
      <c r="AX384" s="13" t="s">
        <v>72</v>
      </c>
      <c r="AY384" s="210" t="s">
        <v>180</v>
      </c>
    </row>
    <row r="385" spans="2:51" s="13" customFormat="1" ht="11.25">
      <c r="B385" s="199"/>
      <c r="C385" s="200"/>
      <c r="D385" s="201" t="s">
        <v>192</v>
      </c>
      <c r="E385" s="202" t="s">
        <v>19</v>
      </c>
      <c r="F385" s="203" t="s">
        <v>2138</v>
      </c>
      <c r="G385" s="200"/>
      <c r="H385" s="204">
        <v>-15.12</v>
      </c>
      <c r="I385" s="205"/>
      <c r="J385" s="200"/>
      <c r="K385" s="200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192</v>
      </c>
      <c r="AU385" s="210" t="s">
        <v>81</v>
      </c>
      <c r="AV385" s="13" t="s">
        <v>81</v>
      </c>
      <c r="AW385" s="13" t="s">
        <v>33</v>
      </c>
      <c r="AX385" s="13" t="s">
        <v>72</v>
      </c>
      <c r="AY385" s="210" t="s">
        <v>180</v>
      </c>
    </row>
    <row r="386" spans="2:51" s="13" customFormat="1" ht="11.25">
      <c r="B386" s="199"/>
      <c r="C386" s="200"/>
      <c r="D386" s="201" t="s">
        <v>192</v>
      </c>
      <c r="E386" s="202" t="s">
        <v>19</v>
      </c>
      <c r="F386" s="203" t="s">
        <v>2204</v>
      </c>
      <c r="G386" s="200"/>
      <c r="H386" s="204">
        <v>-0.725</v>
      </c>
      <c r="I386" s="205"/>
      <c r="J386" s="200"/>
      <c r="K386" s="200"/>
      <c r="L386" s="206"/>
      <c r="M386" s="207"/>
      <c r="N386" s="208"/>
      <c r="O386" s="208"/>
      <c r="P386" s="208"/>
      <c r="Q386" s="208"/>
      <c r="R386" s="208"/>
      <c r="S386" s="208"/>
      <c r="T386" s="209"/>
      <c r="AT386" s="210" t="s">
        <v>192</v>
      </c>
      <c r="AU386" s="210" t="s">
        <v>81</v>
      </c>
      <c r="AV386" s="13" t="s">
        <v>81</v>
      </c>
      <c r="AW386" s="13" t="s">
        <v>33</v>
      </c>
      <c r="AX386" s="13" t="s">
        <v>72</v>
      </c>
      <c r="AY386" s="210" t="s">
        <v>180</v>
      </c>
    </row>
    <row r="387" spans="2:51" s="13" customFormat="1" ht="11.25">
      <c r="B387" s="199"/>
      <c r="C387" s="200"/>
      <c r="D387" s="201" t="s">
        <v>192</v>
      </c>
      <c r="E387" s="202" t="s">
        <v>19</v>
      </c>
      <c r="F387" s="203" t="s">
        <v>2204</v>
      </c>
      <c r="G387" s="200"/>
      <c r="H387" s="204">
        <v>-0.725</v>
      </c>
      <c r="I387" s="205"/>
      <c r="J387" s="200"/>
      <c r="K387" s="200"/>
      <c r="L387" s="206"/>
      <c r="M387" s="207"/>
      <c r="N387" s="208"/>
      <c r="O387" s="208"/>
      <c r="P387" s="208"/>
      <c r="Q387" s="208"/>
      <c r="R387" s="208"/>
      <c r="S387" s="208"/>
      <c r="T387" s="209"/>
      <c r="AT387" s="210" t="s">
        <v>192</v>
      </c>
      <c r="AU387" s="210" t="s">
        <v>81</v>
      </c>
      <c r="AV387" s="13" t="s">
        <v>81</v>
      </c>
      <c r="AW387" s="13" t="s">
        <v>33</v>
      </c>
      <c r="AX387" s="13" t="s">
        <v>72</v>
      </c>
      <c r="AY387" s="210" t="s">
        <v>180</v>
      </c>
    </row>
    <row r="388" spans="2:51" s="13" customFormat="1" ht="11.25">
      <c r="B388" s="199"/>
      <c r="C388" s="200"/>
      <c r="D388" s="201" t="s">
        <v>192</v>
      </c>
      <c r="E388" s="202" t="s">
        <v>19</v>
      </c>
      <c r="F388" s="203" t="s">
        <v>2205</v>
      </c>
      <c r="G388" s="200"/>
      <c r="H388" s="204">
        <v>49.172</v>
      </c>
      <c r="I388" s="205"/>
      <c r="J388" s="200"/>
      <c r="K388" s="200"/>
      <c r="L388" s="206"/>
      <c r="M388" s="207"/>
      <c r="N388" s="208"/>
      <c r="O388" s="208"/>
      <c r="P388" s="208"/>
      <c r="Q388" s="208"/>
      <c r="R388" s="208"/>
      <c r="S388" s="208"/>
      <c r="T388" s="209"/>
      <c r="AT388" s="210" t="s">
        <v>192</v>
      </c>
      <c r="AU388" s="210" t="s">
        <v>81</v>
      </c>
      <c r="AV388" s="13" t="s">
        <v>81</v>
      </c>
      <c r="AW388" s="13" t="s">
        <v>33</v>
      </c>
      <c r="AX388" s="13" t="s">
        <v>72</v>
      </c>
      <c r="AY388" s="210" t="s">
        <v>180</v>
      </c>
    </row>
    <row r="389" spans="2:51" s="15" customFormat="1" ht="11.25">
      <c r="B389" s="222"/>
      <c r="C389" s="223"/>
      <c r="D389" s="201" t="s">
        <v>192</v>
      </c>
      <c r="E389" s="224" t="s">
        <v>19</v>
      </c>
      <c r="F389" s="225" t="s">
        <v>1726</v>
      </c>
      <c r="G389" s="223"/>
      <c r="H389" s="224" t="s">
        <v>19</v>
      </c>
      <c r="I389" s="226"/>
      <c r="J389" s="223"/>
      <c r="K389" s="223"/>
      <c r="L389" s="227"/>
      <c r="M389" s="228"/>
      <c r="N389" s="229"/>
      <c r="O389" s="229"/>
      <c r="P389" s="229"/>
      <c r="Q389" s="229"/>
      <c r="R389" s="229"/>
      <c r="S389" s="229"/>
      <c r="T389" s="230"/>
      <c r="AT389" s="231" t="s">
        <v>192</v>
      </c>
      <c r="AU389" s="231" t="s">
        <v>81</v>
      </c>
      <c r="AV389" s="15" t="s">
        <v>79</v>
      </c>
      <c r="AW389" s="15" t="s">
        <v>33</v>
      </c>
      <c r="AX389" s="15" t="s">
        <v>72</v>
      </c>
      <c r="AY389" s="231" t="s">
        <v>180</v>
      </c>
    </row>
    <row r="390" spans="2:51" s="15" customFormat="1" ht="11.25">
      <c r="B390" s="222"/>
      <c r="C390" s="223"/>
      <c r="D390" s="201" t="s">
        <v>192</v>
      </c>
      <c r="E390" s="224" t="s">
        <v>19</v>
      </c>
      <c r="F390" s="225" t="s">
        <v>1951</v>
      </c>
      <c r="G390" s="223"/>
      <c r="H390" s="224" t="s">
        <v>19</v>
      </c>
      <c r="I390" s="226"/>
      <c r="J390" s="223"/>
      <c r="K390" s="223"/>
      <c r="L390" s="227"/>
      <c r="M390" s="228"/>
      <c r="N390" s="229"/>
      <c r="O390" s="229"/>
      <c r="P390" s="229"/>
      <c r="Q390" s="229"/>
      <c r="R390" s="229"/>
      <c r="S390" s="229"/>
      <c r="T390" s="230"/>
      <c r="AT390" s="231" t="s">
        <v>192</v>
      </c>
      <c r="AU390" s="231" t="s">
        <v>81</v>
      </c>
      <c r="AV390" s="15" t="s">
        <v>79</v>
      </c>
      <c r="AW390" s="15" t="s">
        <v>33</v>
      </c>
      <c r="AX390" s="15" t="s">
        <v>72</v>
      </c>
      <c r="AY390" s="231" t="s">
        <v>180</v>
      </c>
    </row>
    <row r="391" spans="2:51" s="13" customFormat="1" ht="11.25">
      <c r="B391" s="199"/>
      <c r="C391" s="200"/>
      <c r="D391" s="201" t="s">
        <v>192</v>
      </c>
      <c r="E391" s="202" t="s">
        <v>19</v>
      </c>
      <c r="F391" s="203" t="s">
        <v>2206</v>
      </c>
      <c r="G391" s="200"/>
      <c r="H391" s="204">
        <v>120.528</v>
      </c>
      <c r="I391" s="205"/>
      <c r="J391" s="200"/>
      <c r="K391" s="200"/>
      <c r="L391" s="206"/>
      <c r="M391" s="207"/>
      <c r="N391" s="208"/>
      <c r="O391" s="208"/>
      <c r="P391" s="208"/>
      <c r="Q391" s="208"/>
      <c r="R391" s="208"/>
      <c r="S391" s="208"/>
      <c r="T391" s="209"/>
      <c r="AT391" s="210" t="s">
        <v>192</v>
      </c>
      <c r="AU391" s="210" t="s">
        <v>81</v>
      </c>
      <c r="AV391" s="13" t="s">
        <v>81</v>
      </c>
      <c r="AW391" s="13" t="s">
        <v>33</v>
      </c>
      <c r="AX391" s="13" t="s">
        <v>72</v>
      </c>
      <c r="AY391" s="210" t="s">
        <v>180</v>
      </c>
    </row>
    <row r="392" spans="2:51" s="13" customFormat="1" ht="11.25">
      <c r="B392" s="199"/>
      <c r="C392" s="200"/>
      <c r="D392" s="201" t="s">
        <v>192</v>
      </c>
      <c r="E392" s="202" t="s">
        <v>19</v>
      </c>
      <c r="F392" s="203" t="s">
        <v>2207</v>
      </c>
      <c r="G392" s="200"/>
      <c r="H392" s="204">
        <v>3.192</v>
      </c>
      <c r="I392" s="205"/>
      <c r="J392" s="200"/>
      <c r="K392" s="200"/>
      <c r="L392" s="206"/>
      <c r="M392" s="207"/>
      <c r="N392" s="208"/>
      <c r="O392" s="208"/>
      <c r="P392" s="208"/>
      <c r="Q392" s="208"/>
      <c r="R392" s="208"/>
      <c r="S392" s="208"/>
      <c r="T392" s="209"/>
      <c r="AT392" s="210" t="s">
        <v>192</v>
      </c>
      <c r="AU392" s="210" t="s">
        <v>81</v>
      </c>
      <c r="AV392" s="13" t="s">
        <v>81</v>
      </c>
      <c r="AW392" s="13" t="s">
        <v>33</v>
      </c>
      <c r="AX392" s="13" t="s">
        <v>72</v>
      </c>
      <c r="AY392" s="210" t="s">
        <v>180</v>
      </c>
    </row>
    <row r="393" spans="2:51" s="13" customFormat="1" ht="11.25">
      <c r="B393" s="199"/>
      <c r="C393" s="200"/>
      <c r="D393" s="201" t="s">
        <v>192</v>
      </c>
      <c r="E393" s="202" t="s">
        <v>19</v>
      </c>
      <c r="F393" s="203" t="s">
        <v>2208</v>
      </c>
      <c r="G393" s="200"/>
      <c r="H393" s="204">
        <v>-17.36</v>
      </c>
      <c r="I393" s="205"/>
      <c r="J393" s="200"/>
      <c r="K393" s="200"/>
      <c r="L393" s="206"/>
      <c r="M393" s="207"/>
      <c r="N393" s="208"/>
      <c r="O393" s="208"/>
      <c r="P393" s="208"/>
      <c r="Q393" s="208"/>
      <c r="R393" s="208"/>
      <c r="S393" s="208"/>
      <c r="T393" s="209"/>
      <c r="AT393" s="210" t="s">
        <v>192</v>
      </c>
      <c r="AU393" s="210" t="s">
        <v>81</v>
      </c>
      <c r="AV393" s="13" t="s">
        <v>81</v>
      </c>
      <c r="AW393" s="13" t="s">
        <v>33</v>
      </c>
      <c r="AX393" s="13" t="s">
        <v>72</v>
      </c>
      <c r="AY393" s="210" t="s">
        <v>180</v>
      </c>
    </row>
    <row r="394" spans="2:51" s="13" customFormat="1" ht="11.25">
      <c r="B394" s="199"/>
      <c r="C394" s="200"/>
      <c r="D394" s="201" t="s">
        <v>192</v>
      </c>
      <c r="E394" s="202" t="s">
        <v>19</v>
      </c>
      <c r="F394" s="203" t="s">
        <v>2013</v>
      </c>
      <c r="G394" s="200"/>
      <c r="H394" s="204">
        <v>-1.425</v>
      </c>
      <c r="I394" s="205"/>
      <c r="J394" s="200"/>
      <c r="K394" s="200"/>
      <c r="L394" s="206"/>
      <c r="M394" s="207"/>
      <c r="N394" s="208"/>
      <c r="O394" s="208"/>
      <c r="P394" s="208"/>
      <c r="Q394" s="208"/>
      <c r="R394" s="208"/>
      <c r="S394" s="208"/>
      <c r="T394" s="209"/>
      <c r="AT394" s="210" t="s">
        <v>192</v>
      </c>
      <c r="AU394" s="210" t="s">
        <v>81</v>
      </c>
      <c r="AV394" s="13" t="s">
        <v>81</v>
      </c>
      <c r="AW394" s="13" t="s">
        <v>33</v>
      </c>
      <c r="AX394" s="13" t="s">
        <v>72</v>
      </c>
      <c r="AY394" s="210" t="s">
        <v>180</v>
      </c>
    </row>
    <row r="395" spans="2:51" s="13" customFormat="1" ht="11.25">
      <c r="B395" s="199"/>
      <c r="C395" s="200"/>
      <c r="D395" s="201" t="s">
        <v>192</v>
      </c>
      <c r="E395" s="202" t="s">
        <v>19</v>
      </c>
      <c r="F395" s="203" t="s">
        <v>2013</v>
      </c>
      <c r="G395" s="200"/>
      <c r="H395" s="204">
        <v>-1.425</v>
      </c>
      <c r="I395" s="205"/>
      <c r="J395" s="200"/>
      <c r="K395" s="200"/>
      <c r="L395" s="206"/>
      <c r="M395" s="207"/>
      <c r="N395" s="208"/>
      <c r="O395" s="208"/>
      <c r="P395" s="208"/>
      <c r="Q395" s="208"/>
      <c r="R395" s="208"/>
      <c r="S395" s="208"/>
      <c r="T395" s="209"/>
      <c r="AT395" s="210" t="s">
        <v>192</v>
      </c>
      <c r="AU395" s="210" t="s">
        <v>81</v>
      </c>
      <c r="AV395" s="13" t="s">
        <v>81</v>
      </c>
      <c r="AW395" s="13" t="s">
        <v>33</v>
      </c>
      <c r="AX395" s="13" t="s">
        <v>72</v>
      </c>
      <c r="AY395" s="210" t="s">
        <v>180</v>
      </c>
    </row>
    <row r="396" spans="2:51" s="15" customFormat="1" ht="11.25">
      <c r="B396" s="222"/>
      <c r="C396" s="223"/>
      <c r="D396" s="201" t="s">
        <v>192</v>
      </c>
      <c r="E396" s="224" t="s">
        <v>19</v>
      </c>
      <c r="F396" s="225" t="s">
        <v>1956</v>
      </c>
      <c r="G396" s="223"/>
      <c r="H396" s="224" t="s">
        <v>19</v>
      </c>
      <c r="I396" s="226"/>
      <c r="J396" s="223"/>
      <c r="K396" s="223"/>
      <c r="L396" s="227"/>
      <c r="M396" s="228"/>
      <c r="N396" s="229"/>
      <c r="O396" s="229"/>
      <c r="P396" s="229"/>
      <c r="Q396" s="229"/>
      <c r="R396" s="229"/>
      <c r="S396" s="229"/>
      <c r="T396" s="230"/>
      <c r="AT396" s="231" t="s">
        <v>192</v>
      </c>
      <c r="AU396" s="231" t="s">
        <v>81</v>
      </c>
      <c r="AV396" s="15" t="s">
        <v>79</v>
      </c>
      <c r="AW396" s="15" t="s">
        <v>33</v>
      </c>
      <c r="AX396" s="15" t="s">
        <v>72</v>
      </c>
      <c r="AY396" s="231" t="s">
        <v>180</v>
      </c>
    </row>
    <row r="397" spans="2:51" s="13" customFormat="1" ht="11.25">
      <c r="B397" s="199"/>
      <c r="C397" s="200"/>
      <c r="D397" s="201" t="s">
        <v>192</v>
      </c>
      <c r="E397" s="202" t="s">
        <v>19</v>
      </c>
      <c r="F397" s="203" t="s">
        <v>2209</v>
      </c>
      <c r="G397" s="200"/>
      <c r="H397" s="204">
        <v>74.493</v>
      </c>
      <c r="I397" s="205"/>
      <c r="J397" s="200"/>
      <c r="K397" s="200"/>
      <c r="L397" s="206"/>
      <c r="M397" s="207"/>
      <c r="N397" s="208"/>
      <c r="O397" s="208"/>
      <c r="P397" s="208"/>
      <c r="Q397" s="208"/>
      <c r="R397" s="208"/>
      <c r="S397" s="208"/>
      <c r="T397" s="209"/>
      <c r="AT397" s="210" t="s">
        <v>192</v>
      </c>
      <c r="AU397" s="210" t="s">
        <v>81</v>
      </c>
      <c r="AV397" s="13" t="s">
        <v>81</v>
      </c>
      <c r="AW397" s="13" t="s">
        <v>33</v>
      </c>
      <c r="AX397" s="13" t="s">
        <v>72</v>
      </c>
      <c r="AY397" s="210" t="s">
        <v>180</v>
      </c>
    </row>
    <row r="398" spans="2:51" s="13" customFormat="1" ht="11.25">
      <c r="B398" s="199"/>
      <c r="C398" s="200"/>
      <c r="D398" s="201" t="s">
        <v>192</v>
      </c>
      <c r="E398" s="202" t="s">
        <v>19</v>
      </c>
      <c r="F398" s="203" t="s">
        <v>1948</v>
      </c>
      <c r="G398" s="200"/>
      <c r="H398" s="204">
        <v>-1.4</v>
      </c>
      <c r="I398" s="205"/>
      <c r="J398" s="200"/>
      <c r="K398" s="200"/>
      <c r="L398" s="206"/>
      <c r="M398" s="207"/>
      <c r="N398" s="208"/>
      <c r="O398" s="208"/>
      <c r="P398" s="208"/>
      <c r="Q398" s="208"/>
      <c r="R398" s="208"/>
      <c r="S398" s="208"/>
      <c r="T398" s="209"/>
      <c r="AT398" s="210" t="s">
        <v>192</v>
      </c>
      <c r="AU398" s="210" t="s">
        <v>81</v>
      </c>
      <c r="AV398" s="13" t="s">
        <v>81</v>
      </c>
      <c r="AW398" s="13" t="s">
        <v>33</v>
      </c>
      <c r="AX398" s="13" t="s">
        <v>72</v>
      </c>
      <c r="AY398" s="210" t="s">
        <v>180</v>
      </c>
    </row>
    <row r="399" spans="2:51" s="15" customFormat="1" ht="11.25">
      <c r="B399" s="222"/>
      <c r="C399" s="223"/>
      <c r="D399" s="201" t="s">
        <v>192</v>
      </c>
      <c r="E399" s="224" t="s">
        <v>19</v>
      </c>
      <c r="F399" s="225" t="s">
        <v>1741</v>
      </c>
      <c r="G399" s="223"/>
      <c r="H399" s="224" t="s">
        <v>19</v>
      </c>
      <c r="I399" s="226"/>
      <c r="J399" s="223"/>
      <c r="K399" s="223"/>
      <c r="L399" s="227"/>
      <c r="M399" s="228"/>
      <c r="N399" s="229"/>
      <c r="O399" s="229"/>
      <c r="P399" s="229"/>
      <c r="Q399" s="229"/>
      <c r="R399" s="229"/>
      <c r="S399" s="229"/>
      <c r="T399" s="230"/>
      <c r="AT399" s="231" t="s">
        <v>192</v>
      </c>
      <c r="AU399" s="231" t="s">
        <v>81</v>
      </c>
      <c r="AV399" s="15" t="s">
        <v>79</v>
      </c>
      <c r="AW399" s="15" t="s">
        <v>33</v>
      </c>
      <c r="AX399" s="15" t="s">
        <v>72</v>
      </c>
      <c r="AY399" s="231" t="s">
        <v>180</v>
      </c>
    </row>
    <row r="400" spans="2:51" s="15" customFormat="1" ht="11.25">
      <c r="B400" s="222"/>
      <c r="C400" s="223"/>
      <c r="D400" s="201" t="s">
        <v>192</v>
      </c>
      <c r="E400" s="224" t="s">
        <v>19</v>
      </c>
      <c r="F400" s="225" t="s">
        <v>1985</v>
      </c>
      <c r="G400" s="223"/>
      <c r="H400" s="224" t="s">
        <v>19</v>
      </c>
      <c r="I400" s="226"/>
      <c r="J400" s="223"/>
      <c r="K400" s="223"/>
      <c r="L400" s="227"/>
      <c r="M400" s="228"/>
      <c r="N400" s="229"/>
      <c r="O400" s="229"/>
      <c r="P400" s="229"/>
      <c r="Q400" s="229"/>
      <c r="R400" s="229"/>
      <c r="S400" s="229"/>
      <c r="T400" s="230"/>
      <c r="AT400" s="231" t="s">
        <v>192</v>
      </c>
      <c r="AU400" s="231" t="s">
        <v>81</v>
      </c>
      <c r="AV400" s="15" t="s">
        <v>79</v>
      </c>
      <c r="AW400" s="15" t="s">
        <v>33</v>
      </c>
      <c r="AX400" s="15" t="s">
        <v>72</v>
      </c>
      <c r="AY400" s="231" t="s">
        <v>180</v>
      </c>
    </row>
    <row r="401" spans="2:51" s="13" customFormat="1" ht="11.25">
      <c r="B401" s="199"/>
      <c r="C401" s="200"/>
      <c r="D401" s="201" t="s">
        <v>192</v>
      </c>
      <c r="E401" s="202" t="s">
        <v>19</v>
      </c>
      <c r="F401" s="203" t="s">
        <v>2210</v>
      </c>
      <c r="G401" s="200"/>
      <c r="H401" s="204">
        <v>118.048</v>
      </c>
      <c r="I401" s="205"/>
      <c r="J401" s="200"/>
      <c r="K401" s="200"/>
      <c r="L401" s="206"/>
      <c r="M401" s="207"/>
      <c r="N401" s="208"/>
      <c r="O401" s="208"/>
      <c r="P401" s="208"/>
      <c r="Q401" s="208"/>
      <c r="R401" s="208"/>
      <c r="S401" s="208"/>
      <c r="T401" s="209"/>
      <c r="AT401" s="210" t="s">
        <v>192</v>
      </c>
      <c r="AU401" s="210" t="s">
        <v>81</v>
      </c>
      <c r="AV401" s="13" t="s">
        <v>81</v>
      </c>
      <c r="AW401" s="13" t="s">
        <v>33</v>
      </c>
      <c r="AX401" s="13" t="s">
        <v>72</v>
      </c>
      <c r="AY401" s="210" t="s">
        <v>180</v>
      </c>
    </row>
    <row r="402" spans="2:51" s="13" customFormat="1" ht="11.25">
      <c r="B402" s="199"/>
      <c r="C402" s="200"/>
      <c r="D402" s="201" t="s">
        <v>192</v>
      </c>
      <c r="E402" s="202" t="s">
        <v>19</v>
      </c>
      <c r="F402" s="203" t="s">
        <v>2211</v>
      </c>
      <c r="G402" s="200"/>
      <c r="H402" s="204">
        <v>5.208</v>
      </c>
      <c r="I402" s="205"/>
      <c r="J402" s="200"/>
      <c r="K402" s="200"/>
      <c r="L402" s="206"/>
      <c r="M402" s="207"/>
      <c r="N402" s="208"/>
      <c r="O402" s="208"/>
      <c r="P402" s="208"/>
      <c r="Q402" s="208"/>
      <c r="R402" s="208"/>
      <c r="S402" s="208"/>
      <c r="T402" s="209"/>
      <c r="AT402" s="210" t="s">
        <v>192</v>
      </c>
      <c r="AU402" s="210" t="s">
        <v>81</v>
      </c>
      <c r="AV402" s="13" t="s">
        <v>81</v>
      </c>
      <c r="AW402" s="13" t="s">
        <v>33</v>
      </c>
      <c r="AX402" s="13" t="s">
        <v>72</v>
      </c>
      <c r="AY402" s="210" t="s">
        <v>180</v>
      </c>
    </row>
    <row r="403" spans="2:51" s="13" customFormat="1" ht="11.25">
      <c r="B403" s="199"/>
      <c r="C403" s="200"/>
      <c r="D403" s="201" t="s">
        <v>192</v>
      </c>
      <c r="E403" s="202" t="s">
        <v>19</v>
      </c>
      <c r="F403" s="203" t="s">
        <v>2208</v>
      </c>
      <c r="G403" s="200"/>
      <c r="H403" s="204">
        <v>-17.36</v>
      </c>
      <c r="I403" s="205"/>
      <c r="J403" s="200"/>
      <c r="K403" s="200"/>
      <c r="L403" s="206"/>
      <c r="M403" s="207"/>
      <c r="N403" s="208"/>
      <c r="O403" s="208"/>
      <c r="P403" s="208"/>
      <c r="Q403" s="208"/>
      <c r="R403" s="208"/>
      <c r="S403" s="208"/>
      <c r="T403" s="209"/>
      <c r="AT403" s="210" t="s">
        <v>192</v>
      </c>
      <c r="AU403" s="210" t="s">
        <v>81</v>
      </c>
      <c r="AV403" s="13" t="s">
        <v>81</v>
      </c>
      <c r="AW403" s="13" t="s">
        <v>33</v>
      </c>
      <c r="AX403" s="13" t="s">
        <v>72</v>
      </c>
      <c r="AY403" s="210" t="s">
        <v>180</v>
      </c>
    </row>
    <row r="404" spans="2:51" s="13" customFormat="1" ht="11.25">
      <c r="B404" s="199"/>
      <c r="C404" s="200"/>
      <c r="D404" s="201" t="s">
        <v>192</v>
      </c>
      <c r="E404" s="202" t="s">
        <v>19</v>
      </c>
      <c r="F404" s="203" t="s">
        <v>1948</v>
      </c>
      <c r="G404" s="200"/>
      <c r="H404" s="204">
        <v>-1.4</v>
      </c>
      <c r="I404" s="205"/>
      <c r="J404" s="200"/>
      <c r="K404" s="200"/>
      <c r="L404" s="206"/>
      <c r="M404" s="207"/>
      <c r="N404" s="208"/>
      <c r="O404" s="208"/>
      <c r="P404" s="208"/>
      <c r="Q404" s="208"/>
      <c r="R404" s="208"/>
      <c r="S404" s="208"/>
      <c r="T404" s="209"/>
      <c r="AT404" s="210" t="s">
        <v>192</v>
      </c>
      <c r="AU404" s="210" t="s">
        <v>81</v>
      </c>
      <c r="AV404" s="13" t="s">
        <v>81</v>
      </c>
      <c r="AW404" s="13" t="s">
        <v>33</v>
      </c>
      <c r="AX404" s="13" t="s">
        <v>72</v>
      </c>
      <c r="AY404" s="210" t="s">
        <v>180</v>
      </c>
    </row>
    <row r="405" spans="2:51" s="13" customFormat="1" ht="11.25">
      <c r="B405" s="199"/>
      <c r="C405" s="200"/>
      <c r="D405" s="201" t="s">
        <v>192</v>
      </c>
      <c r="E405" s="202" t="s">
        <v>19</v>
      </c>
      <c r="F405" s="203" t="s">
        <v>1948</v>
      </c>
      <c r="G405" s="200"/>
      <c r="H405" s="204">
        <v>-1.4</v>
      </c>
      <c r="I405" s="205"/>
      <c r="J405" s="200"/>
      <c r="K405" s="200"/>
      <c r="L405" s="206"/>
      <c r="M405" s="207"/>
      <c r="N405" s="208"/>
      <c r="O405" s="208"/>
      <c r="P405" s="208"/>
      <c r="Q405" s="208"/>
      <c r="R405" s="208"/>
      <c r="S405" s="208"/>
      <c r="T405" s="209"/>
      <c r="AT405" s="210" t="s">
        <v>192</v>
      </c>
      <c r="AU405" s="210" t="s">
        <v>81</v>
      </c>
      <c r="AV405" s="13" t="s">
        <v>81</v>
      </c>
      <c r="AW405" s="13" t="s">
        <v>33</v>
      </c>
      <c r="AX405" s="13" t="s">
        <v>72</v>
      </c>
      <c r="AY405" s="210" t="s">
        <v>180</v>
      </c>
    </row>
    <row r="406" spans="2:51" s="15" customFormat="1" ht="11.25">
      <c r="B406" s="222"/>
      <c r="C406" s="223"/>
      <c r="D406" s="201" t="s">
        <v>192</v>
      </c>
      <c r="E406" s="224" t="s">
        <v>19</v>
      </c>
      <c r="F406" s="225" t="s">
        <v>1989</v>
      </c>
      <c r="G406" s="223"/>
      <c r="H406" s="224" t="s">
        <v>19</v>
      </c>
      <c r="I406" s="226"/>
      <c r="J406" s="223"/>
      <c r="K406" s="223"/>
      <c r="L406" s="227"/>
      <c r="M406" s="228"/>
      <c r="N406" s="229"/>
      <c r="O406" s="229"/>
      <c r="P406" s="229"/>
      <c r="Q406" s="229"/>
      <c r="R406" s="229"/>
      <c r="S406" s="229"/>
      <c r="T406" s="230"/>
      <c r="AT406" s="231" t="s">
        <v>192</v>
      </c>
      <c r="AU406" s="231" t="s">
        <v>81</v>
      </c>
      <c r="AV406" s="15" t="s">
        <v>79</v>
      </c>
      <c r="AW406" s="15" t="s">
        <v>33</v>
      </c>
      <c r="AX406" s="15" t="s">
        <v>72</v>
      </c>
      <c r="AY406" s="231" t="s">
        <v>180</v>
      </c>
    </row>
    <row r="407" spans="2:51" s="13" customFormat="1" ht="11.25">
      <c r="B407" s="199"/>
      <c r="C407" s="200"/>
      <c r="D407" s="201" t="s">
        <v>192</v>
      </c>
      <c r="E407" s="202" t="s">
        <v>19</v>
      </c>
      <c r="F407" s="203" t="s">
        <v>2209</v>
      </c>
      <c r="G407" s="200"/>
      <c r="H407" s="204">
        <v>74.493</v>
      </c>
      <c r="I407" s="205"/>
      <c r="J407" s="200"/>
      <c r="K407" s="200"/>
      <c r="L407" s="206"/>
      <c r="M407" s="207"/>
      <c r="N407" s="208"/>
      <c r="O407" s="208"/>
      <c r="P407" s="208"/>
      <c r="Q407" s="208"/>
      <c r="R407" s="208"/>
      <c r="S407" s="208"/>
      <c r="T407" s="209"/>
      <c r="AT407" s="210" t="s">
        <v>192</v>
      </c>
      <c r="AU407" s="210" t="s">
        <v>81</v>
      </c>
      <c r="AV407" s="13" t="s">
        <v>81</v>
      </c>
      <c r="AW407" s="13" t="s">
        <v>33</v>
      </c>
      <c r="AX407" s="13" t="s">
        <v>72</v>
      </c>
      <c r="AY407" s="210" t="s">
        <v>180</v>
      </c>
    </row>
    <row r="408" spans="2:51" s="13" customFormat="1" ht="11.25">
      <c r="B408" s="199"/>
      <c r="C408" s="200"/>
      <c r="D408" s="201" t="s">
        <v>192</v>
      </c>
      <c r="E408" s="202" t="s">
        <v>19</v>
      </c>
      <c r="F408" s="203" t="s">
        <v>1948</v>
      </c>
      <c r="G408" s="200"/>
      <c r="H408" s="204">
        <v>-1.4</v>
      </c>
      <c r="I408" s="205"/>
      <c r="J408" s="200"/>
      <c r="K408" s="200"/>
      <c r="L408" s="206"/>
      <c r="M408" s="207"/>
      <c r="N408" s="208"/>
      <c r="O408" s="208"/>
      <c r="P408" s="208"/>
      <c r="Q408" s="208"/>
      <c r="R408" s="208"/>
      <c r="S408" s="208"/>
      <c r="T408" s="209"/>
      <c r="AT408" s="210" t="s">
        <v>192</v>
      </c>
      <c r="AU408" s="210" t="s">
        <v>81</v>
      </c>
      <c r="AV408" s="13" t="s">
        <v>81</v>
      </c>
      <c r="AW408" s="13" t="s">
        <v>33</v>
      </c>
      <c r="AX408" s="13" t="s">
        <v>72</v>
      </c>
      <c r="AY408" s="210" t="s">
        <v>180</v>
      </c>
    </row>
    <row r="409" spans="2:51" s="16" customFormat="1" ht="11.25">
      <c r="B409" s="242"/>
      <c r="C409" s="243"/>
      <c r="D409" s="201" t="s">
        <v>192</v>
      </c>
      <c r="E409" s="244" t="s">
        <v>19</v>
      </c>
      <c r="F409" s="245" t="s">
        <v>966</v>
      </c>
      <c r="G409" s="243"/>
      <c r="H409" s="246">
        <v>494.96</v>
      </c>
      <c r="I409" s="247"/>
      <c r="J409" s="243"/>
      <c r="K409" s="243"/>
      <c r="L409" s="248"/>
      <c r="M409" s="249"/>
      <c r="N409" s="250"/>
      <c r="O409" s="250"/>
      <c r="P409" s="250"/>
      <c r="Q409" s="250"/>
      <c r="R409" s="250"/>
      <c r="S409" s="250"/>
      <c r="T409" s="251"/>
      <c r="AT409" s="252" t="s">
        <v>192</v>
      </c>
      <c r="AU409" s="252" t="s">
        <v>81</v>
      </c>
      <c r="AV409" s="16" t="s">
        <v>92</v>
      </c>
      <c r="AW409" s="16" t="s">
        <v>33</v>
      </c>
      <c r="AX409" s="16" t="s">
        <v>72</v>
      </c>
      <c r="AY409" s="252" t="s">
        <v>180</v>
      </c>
    </row>
    <row r="410" spans="2:51" s="15" customFormat="1" ht="11.25">
      <c r="B410" s="222"/>
      <c r="C410" s="223"/>
      <c r="D410" s="201" t="s">
        <v>192</v>
      </c>
      <c r="E410" s="224" t="s">
        <v>19</v>
      </c>
      <c r="F410" s="225" t="s">
        <v>2049</v>
      </c>
      <c r="G410" s="223"/>
      <c r="H410" s="224" t="s">
        <v>19</v>
      </c>
      <c r="I410" s="226"/>
      <c r="J410" s="223"/>
      <c r="K410" s="223"/>
      <c r="L410" s="227"/>
      <c r="M410" s="228"/>
      <c r="N410" s="229"/>
      <c r="O410" s="229"/>
      <c r="P410" s="229"/>
      <c r="Q410" s="229"/>
      <c r="R410" s="229"/>
      <c r="S410" s="229"/>
      <c r="T410" s="230"/>
      <c r="AT410" s="231" t="s">
        <v>192</v>
      </c>
      <c r="AU410" s="231" t="s">
        <v>81</v>
      </c>
      <c r="AV410" s="15" t="s">
        <v>79</v>
      </c>
      <c r="AW410" s="15" t="s">
        <v>33</v>
      </c>
      <c r="AX410" s="15" t="s">
        <v>72</v>
      </c>
      <c r="AY410" s="231" t="s">
        <v>180</v>
      </c>
    </row>
    <row r="411" spans="2:51" s="13" customFormat="1" ht="11.25">
      <c r="B411" s="199"/>
      <c r="C411" s="200"/>
      <c r="D411" s="201" t="s">
        <v>192</v>
      </c>
      <c r="E411" s="202" t="s">
        <v>19</v>
      </c>
      <c r="F411" s="203" t="s">
        <v>2220</v>
      </c>
      <c r="G411" s="200"/>
      <c r="H411" s="204">
        <v>277.521</v>
      </c>
      <c r="I411" s="205"/>
      <c r="J411" s="200"/>
      <c r="K411" s="200"/>
      <c r="L411" s="206"/>
      <c r="M411" s="207"/>
      <c r="N411" s="208"/>
      <c r="O411" s="208"/>
      <c r="P411" s="208"/>
      <c r="Q411" s="208"/>
      <c r="R411" s="208"/>
      <c r="S411" s="208"/>
      <c r="T411" s="209"/>
      <c r="AT411" s="210" t="s">
        <v>192</v>
      </c>
      <c r="AU411" s="210" t="s">
        <v>81</v>
      </c>
      <c r="AV411" s="13" t="s">
        <v>81</v>
      </c>
      <c r="AW411" s="13" t="s">
        <v>33</v>
      </c>
      <c r="AX411" s="13" t="s">
        <v>72</v>
      </c>
      <c r="AY411" s="210" t="s">
        <v>180</v>
      </c>
    </row>
    <row r="412" spans="2:51" s="16" customFormat="1" ht="11.25">
      <c r="B412" s="242"/>
      <c r="C412" s="243"/>
      <c r="D412" s="201" t="s">
        <v>192</v>
      </c>
      <c r="E412" s="244" t="s">
        <v>19</v>
      </c>
      <c r="F412" s="245" t="s">
        <v>966</v>
      </c>
      <c r="G412" s="243"/>
      <c r="H412" s="246">
        <v>277.521</v>
      </c>
      <c r="I412" s="247"/>
      <c r="J412" s="243"/>
      <c r="K412" s="243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192</v>
      </c>
      <c r="AU412" s="252" t="s">
        <v>81</v>
      </c>
      <c r="AV412" s="16" t="s">
        <v>92</v>
      </c>
      <c r="AW412" s="16" t="s">
        <v>33</v>
      </c>
      <c r="AX412" s="16" t="s">
        <v>72</v>
      </c>
      <c r="AY412" s="252" t="s">
        <v>180</v>
      </c>
    </row>
    <row r="413" spans="2:51" s="14" customFormat="1" ht="11.25">
      <c r="B413" s="211"/>
      <c r="C413" s="212"/>
      <c r="D413" s="201" t="s">
        <v>192</v>
      </c>
      <c r="E413" s="213" t="s">
        <v>19</v>
      </c>
      <c r="F413" s="214" t="s">
        <v>211</v>
      </c>
      <c r="G413" s="212"/>
      <c r="H413" s="215">
        <v>772.481</v>
      </c>
      <c r="I413" s="216"/>
      <c r="J413" s="212"/>
      <c r="K413" s="212"/>
      <c r="L413" s="217"/>
      <c r="M413" s="253"/>
      <c r="N413" s="254"/>
      <c r="O413" s="254"/>
      <c r="P413" s="254"/>
      <c r="Q413" s="254"/>
      <c r="R413" s="254"/>
      <c r="S413" s="254"/>
      <c r="T413" s="255"/>
      <c r="AT413" s="221" t="s">
        <v>192</v>
      </c>
      <c r="AU413" s="221" t="s">
        <v>81</v>
      </c>
      <c r="AV413" s="14" t="s">
        <v>188</v>
      </c>
      <c r="AW413" s="14" t="s">
        <v>33</v>
      </c>
      <c r="AX413" s="14" t="s">
        <v>79</v>
      </c>
      <c r="AY413" s="221" t="s">
        <v>180</v>
      </c>
    </row>
    <row r="414" spans="1:31" s="2" customFormat="1" ht="6.95" customHeight="1">
      <c r="A414" s="37"/>
      <c r="B414" s="50"/>
      <c r="C414" s="51"/>
      <c r="D414" s="51"/>
      <c r="E414" s="51"/>
      <c r="F414" s="51"/>
      <c r="G414" s="51"/>
      <c r="H414" s="51"/>
      <c r="I414" s="51"/>
      <c r="J414" s="51"/>
      <c r="K414" s="51"/>
      <c r="L414" s="42"/>
      <c r="M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</row>
  </sheetData>
  <sheetProtection algorithmName="SHA-512" hashValue="aaIWzjrWhMTNEywUw6GKU/PTyaTRifCPuxsXuzHf4Gt0JM6bDuvl1dz/BwhczfIX50HMwX6ANIGn9l1arXnANw==" saltValue="VcUoCV5qw0pf+HKeDsJ3Mk7vi5uR1FWWhOSQBPqdaRqfIk7Hzg9TJjjjY5oUKdA0qtgox345hyEPOhJMEPhi6w==" spinCount="100000" sheet="1" objects="1" scenarios="1" formatColumns="0" formatRows="0" autoFilter="0"/>
  <autoFilter ref="C94:K413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121" r:id="rId1" display="https://podminky.urs.cz/item/CS_URS_2024_01/949101111"/>
    <hyperlink ref="F132" r:id="rId2" display="https://podminky.urs.cz/item/CS_URS_2024_01/949101112"/>
    <hyperlink ref="F141" r:id="rId3" display="https://podminky.urs.cz/item/CS_URS_2024_01/952901111"/>
    <hyperlink ref="F157" r:id="rId4" display="https://podminky.urs.cz/item/CS_URS_2024_01/997013213"/>
    <hyperlink ref="F159" r:id="rId5" display="https://podminky.urs.cz/item/CS_URS_2024_01/997013501"/>
    <hyperlink ref="F161" r:id="rId6" display="https://podminky.urs.cz/item/CS_URS_2024_01/997013509"/>
    <hyperlink ref="F164" r:id="rId7" display="https://podminky.urs.cz/item/CS_URS_2024_01/997013631"/>
    <hyperlink ref="F167" r:id="rId8" display="https://podminky.urs.cz/item/CS_URS_2024_01/998018002"/>
    <hyperlink ref="F171" r:id="rId9" display="https://podminky.urs.cz/item/CS_URS_2024_01/763131411"/>
    <hyperlink ref="F180" r:id="rId10" display="https://podminky.urs.cz/item/CS_URS_2024_01/763131431"/>
    <hyperlink ref="F198" r:id="rId11" display="https://podminky.urs.cz/item/CS_URS_2024_01/763131714"/>
    <hyperlink ref="F208" r:id="rId12" display="https://podminky.urs.cz/item/CS_URS_2024_01/763164535"/>
    <hyperlink ref="F212" r:id="rId13" display="https://podminky.urs.cz/item/CS_URS_2024_01/763121714"/>
    <hyperlink ref="F215" r:id="rId14" display="https://podminky.urs.cz/item/CS_URS_2024_01/763172452"/>
    <hyperlink ref="F222" r:id="rId15" display="https://podminky.urs.cz/item/CS_URS_2024_01/998763412"/>
    <hyperlink ref="F225" r:id="rId16" display="https://podminky.urs.cz/item/CS_URS_2024_01/767581802"/>
    <hyperlink ref="F234" r:id="rId17" display="https://podminky.urs.cz/item/CS_URS_2024_01/767582800"/>
    <hyperlink ref="F241" r:id="rId18" display="https://podminky.urs.cz/item/CS_URS_2024_01/767583341.1"/>
    <hyperlink ref="F246" r:id="rId19" display="https://podminky.urs.cz/item/CS_URS_2024_01/998767212"/>
    <hyperlink ref="F249" r:id="rId20" display="https://podminky.urs.cz/item/CS_URS_2024_01/784111001"/>
    <hyperlink ref="F292" r:id="rId21" display="https://podminky.urs.cz/item/CS_URS_2024_01/784111007"/>
    <hyperlink ref="F294" r:id="rId22" display="https://podminky.urs.cz/item/CS_URS_2024_01/784181101"/>
    <hyperlink ref="F296" r:id="rId23" display="https://podminky.urs.cz/item/CS_URS_2024_01/784181107"/>
    <hyperlink ref="F298" r:id="rId24" display="https://podminky.urs.cz/item/CS_URS_2024_01/784211101"/>
    <hyperlink ref="F352" r:id="rId25" display="https://podminky.urs.cz/item/CS_URS_2024_01/784211107"/>
    <hyperlink ref="F379" r:id="rId26" display="https://podminky.urs.cz/item/CS_URS_2024_01/78421116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20" t="s">
        <v>132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4" t="str">
        <f>'Rekapitulace stavby'!K6</f>
        <v>ZŠ Opava, Šrámkova 4 - zařízení silnoproudé a slaboproudé elektrotechniky a stavební úpravy</v>
      </c>
      <c r="F7" s="395"/>
      <c r="G7" s="395"/>
      <c r="H7" s="395"/>
      <c r="L7" s="23"/>
    </row>
    <row r="8" spans="2:12" s="1" customFormat="1" ht="12" customHeight="1">
      <c r="B8" s="23"/>
      <c r="D8" s="115" t="s">
        <v>137</v>
      </c>
      <c r="L8" s="23"/>
    </row>
    <row r="9" spans="1:31" s="2" customFormat="1" ht="16.5" customHeight="1">
      <c r="A9" s="37"/>
      <c r="B9" s="42"/>
      <c r="C9" s="37"/>
      <c r="D9" s="37"/>
      <c r="E9" s="394" t="s">
        <v>1711</v>
      </c>
      <c r="F9" s="396"/>
      <c r="G9" s="396"/>
      <c r="H9" s="396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139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7" t="s">
        <v>2221</v>
      </c>
      <c r="F11" s="396"/>
      <c r="G11" s="396"/>
      <c r="H11" s="396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 t="str">
        <f>'Rekapitulace stavby'!AN8</f>
        <v>5. 2. 2024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25</v>
      </c>
      <c r="E16" s="37"/>
      <c r="F16" s="37"/>
      <c r="G16" s="37"/>
      <c r="H16" s="37"/>
      <c r="I16" s="115" t="s">
        <v>26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27</v>
      </c>
      <c r="F17" s="37"/>
      <c r="G17" s="37"/>
      <c r="H17" s="37"/>
      <c r="I17" s="115" t="s">
        <v>28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29</v>
      </c>
      <c r="E19" s="37"/>
      <c r="F19" s="37"/>
      <c r="G19" s="37"/>
      <c r="H19" s="37"/>
      <c r="I19" s="115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8" t="str">
        <f>'Rekapitulace stavby'!E14</f>
        <v>Vyplň údaj</v>
      </c>
      <c r="F20" s="399"/>
      <c r="G20" s="399"/>
      <c r="H20" s="399"/>
      <c r="I20" s="115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31</v>
      </c>
      <c r="E22" s="37"/>
      <c r="F22" s="37"/>
      <c r="G22" s="37"/>
      <c r="H22" s="37"/>
      <c r="I22" s="115" t="s">
        <v>26</v>
      </c>
      <c r="J22" s="106" t="s">
        <v>19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32</v>
      </c>
      <c r="F23" s="37"/>
      <c r="G23" s="37"/>
      <c r="H23" s="37"/>
      <c r="I23" s="115" t="s">
        <v>28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34</v>
      </c>
      <c r="E25" s="37"/>
      <c r="F25" s="37"/>
      <c r="G25" s="37"/>
      <c r="H25" s="37"/>
      <c r="I25" s="115" t="s">
        <v>26</v>
      </c>
      <c r="J25" s="106" t="str">
        <f>IF('Rekapitulace stavby'!AN19="","",'Rekapitulace stavby'!AN19)</f>
        <v/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tr">
        <f>IF('Rekapitulace stavby'!E20="","",'Rekapitulace stavby'!E20)</f>
        <v xml:space="preserve"> </v>
      </c>
      <c r="F26" s="37"/>
      <c r="G26" s="37"/>
      <c r="H26" s="37"/>
      <c r="I26" s="115" t="s">
        <v>28</v>
      </c>
      <c r="J26" s="106" t="str">
        <f>IF('Rekapitulace stavby'!AN20="","",'Rekapitulace stavby'!AN20)</f>
        <v/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47.25" customHeight="1">
      <c r="A29" s="118"/>
      <c r="B29" s="119"/>
      <c r="C29" s="118"/>
      <c r="D29" s="118"/>
      <c r="E29" s="400" t="s">
        <v>37</v>
      </c>
      <c r="F29" s="400"/>
      <c r="G29" s="400"/>
      <c r="H29" s="40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ROUND(J95,2)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ROUND((SUM(BE95:BE459)),2)</f>
        <v>0</v>
      </c>
      <c r="G35" s="37"/>
      <c r="H35" s="37"/>
      <c r="I35" s="127">
        <v>0.21</v>
      </c>
      <c r="J35" s="126">
        <f>ROUND(((SUM(BE95:BE459))*I35),2)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ROUND((SUM(BF95:BF459)),2)</f>
        <v>0</v>
      </c>
      <c r="G36" s="37"/>
      <c r="H36" s="37"/>
      <c r="I36" s="127">
        <v>0.12</v>
      </c>
      <c r="J36" s="126">
        <f>ROUND(((SUM(BF95:BF459))*I36),2)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ROUND((SUM(BG95:BG459)),2)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ROUND((SUM(BH95:BH459)),2)</f>
        <v>0</v>
      </c>
      <c r="G38" s="37"/>
      <c r="H38" s="37"/>
      <c r="I38" s="127">
        <v>0.12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ROUND((SUM(BI95:BI459)),2)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142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1" t="str">
        <f>E7</f>
        <v>ZŠ Opava, Šrámkova 4 - zařízení silnoproudé a slaboproudé elektrotechniky a stavební úpravy</v>
      </c>
      <c r="F50" s="402"/>
      <c r="G50" s="402"/>
      <c r="H50" s="402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137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1" t="s">
        <v>1711</v>
      </c>
      <c r="F52" s="403"/>
      <c r="G52" s="403"/>
      <c r="H52" s="403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139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54" t="str">
        <f>E11</f>
        <v>D.2.4 - Pavilon K1V-A</v>
      </c>
      <c r="F54" s="403"/>
      <c r="G54" s="403"/>
      <c r="H54" s="403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k.ú. Kateřinky u Opavy</v>
      </c>
      <c r="G56" s="39"/>
      <c r="H56" s="39"/>
      <c r="I56" s="32" t="s">
        <v>23</v>
      </c>
      <c r="J56" s="62" t="str">
        <f>IF(J14="","",J14)</f>
        <v>5. 2. 2024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2" customHeight="1">
      <c r="A58" s="37"/>
      <c r="B58" s="38"/>
      <c r="C58" s="32" t="s">
        <v>25</v>
      </c>
      <c r="D58" s="39"/>
      <c r="E58" s="39"/>
      <c r="F58" s="30" t="str">
        <f>E17</f>
        <v xml:space="preserve">ZŠ Opava, Šrámkova 4, příspěvková organizace </v>
      </c>
      <c r="G58" s="39"/>
      <c r="H58" s="39"/>
      <c r="I58" s="32" t="s">
        <v>31</v>
      </c>
      <c r="J58" s="35" t="str">
        <f>E23</f>
        <v>INDETAIL s.r.o.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32" t="s">
        <v>34</v>
      </c>
      <c r="J59" s="35" t="str">
        <f>E26</f>
        <v xml:space="preserve"> 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143</v>
      </c>
      <c r="D61" s="140"/>
      <c r="E61" s="140"/>
      <c r="F61" s="140"/>
      <c r="G61" s="140"/>
      <c r="H61" s="140"/>
      <c r="I61" s="140"/>
      <c r="J61" s="141" t="s">
        <v>144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J95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145</v>
      </c>
    </row>
    <row r="64" spans="2:12" s="9" customFormat="1" ht="24.95" customHeight="1">
      <c r="B64" s="143"/>
      <c r="C64" s="144"/>
      <c r="D64" s="145" t="s">
        <v>146</v>
      </c>
      <c r="E64" s="146"/>
      <c r="F64" s="146"/>
      <c r="G64" s="146"/>
      <c r="H64" s="146"/>
      <c r="I64" s="146"/>
      <c r="J64" s="147">
        <f>J96</f>
        <v>0</v>
      </c>
      <c r="K64" s="144"/>
      <c r="L64" s="148"/>
    </row>
    <row r="65" spans="2:12" s="10" customFormat="1" ht="19.9" customHeight="1">
      <c r="B65" s="149"/>
      <c r="C65" s="100"/>
      <c r="D65" s="150" t="s">
        <v>147</v>
      </c>
      <c r="E65" s="151"/>
      <c r="F65" s="151"/>
      <c r="G65" s="151"/>
      <c r="H65" s="151"/>
      <c r="I65" s="151"/>
      <c r="J65" s="152">
        <f>J97</f>
        <v>0</v>
      </c>
      <c r="K65" s="100"/>
      <c r="L65" s="153"/>
    </row>
    <row r="66" spans="2:12" s="10" customFormat="1" ht="19.9" customHeight="1">
      <c r="B66" s="149"/>
      <c r="C66" s="100"/>
      <c r="D66" s="150" t="s">
        <v>148</v>
      </c>
      <c r="E66" s="151"/>
      <c r="F66" s="151"/>
      <c r="G66" s="151"/>
      <c r="H66" s="151"/>
      <c r="I66" s="151"/>
      <c r="J66" s="152">
        <f>J145</f>
        <v>0</v>
      </c>
      <c r="K66" s="100"/>
      <c r="L66" s="153"/>
    </row>
    <row r="67" spans="2:12" s="10" customFormat="1" ht="19.9" customHeight="1">
      <c r="B67" s="149"/>
      <c r="C67" s="100"/>
      <c r="D67" s="150" t="s">
        <v>1713</v>
      </c>
      <c r="E67" s="151"/>
      <c r="F67" s="151"/>
      <c r="G67" s="151"/>
      <c r="H67" s="151"/>
      <c r="I67" s="151"/>
      <c r="J67" s="152">
        <f>J174</f>
        <v>0</v>
      </c>
      <c r="K67" s="100"/>
      <c r="L67" s="153"/>
    </row>
    <row r="68" spans="2:12" s="10" customFormat="1" ht="19.9" customHeight="1">
      <c r="B68" s="149"/>
      <c r="C68" s="100"/>
      <c r="D68" s="150" t="s">
        <v>150</v>
      </c>
      <c r="E68" s="151"/>
      <c r="F68" s="151"/>
      <c r="G68" s="151"/>
      <c r="H68" s="151"/>
      <c r="I68" s="151"/>
      <c r="J68" s="152">
        <f>J180</f>
        <v>0</v>
      </c>
      <c r="K68" s="100"/>
      <c r="L68" s="153"/>
    </row>
    <row r="69" spans="2:12" s="10" customFormat="1" ht="19.9" customHeight="1">
      <c r="B69" s="149"/>
      <c r="C69" s="100"/>
      <c r="D69" s="150" t="s">
        <v>151</v>
      </c>
      <c r="E69" s="151"/>
      <c r="F69" s="151"/>
      <c r="G69" s="151"/>
      <c r="H69" s="151"/>
      <c r="I69" s="151"/>
      <c r="J69" s="152">
        <f>J190</f>
        <v>0</v>
      </c>
      <c r="K69" s="100"/>
      <c r="L69" s="153"/>
    </row>
    <row r="70" spans="2:12" s="9" customFormat="1" ht="24.95" customHeight="1">
      <c r="B70" s="143"/>
      <c r="C70" s="144"/>
      <c r="D70" s="145" t="s">
        <v>981</v>
      </c>
      <c r="E70" s="146"/>
      <c r="F70" s="146"/>
      <c r="G70" s="146"/>
      <c r="H70" s="146"/>
      <c r="I70" s="146"/>
      <c r="J70" s="147">
        <f>J193</f>
        <v>0</v>
      </c>
      <c r="K70" s="144"/>
      <c r="L70" s="148"/>
    </row>
    <row r="71" spans="2:12" s="10" customFormat="1" ht="19.9" customHeight="1">
      <c r="B71" s="149"/>
      <c r="C71" s="100"/>
      <c r="D71" s="150" t="s">
        <v>1714</v>
      </c>
      <c r="E71" s="151"/>
      <c r="F71" s="151"/>
      <c r="G71" s="151"/>
      <c r="H71" s="151"/>
      <c r="I71" s="151"/>
      <c r="J71" s="152">
        <f>J194</f>
        <v>0</v>
      </c>
      <c r="K71" s="100"/>
      <c r="L71" s="153"/>
    </row>
    <row r="72" spans="2:12" s="10" customFormat="1" ht="19.9" customHeight="1">
      <c r="B72" s="149"/>
      <c r="C72" s="100"/>
      <c r="D72" s="150" t="s">
        <v>1716</v>
      </c>
      <c r="E72" s="151"/>
      <c r="F72" s="151"/>
      <c r="G72" s="151"/>
      <c r="H72" s="151"/>
      <c r="I72" s="151"/>
      <c r="J72" s="152">
        <f>J234</f>
        <v>0</v>
      </c>
      <c r="K72" s="100"/>
      <c r="L72" s="153"/>
    </row>
    <row r="73" spans="2:12" s="10" customFormat="1" ht="19.9" customHeight="1">
      <c r="B73" s="149"/>
      <c r="C73" s="100"/>
      <c r="D73" s="150" t="s">
        <v>164</v>
      </c>
      <c r="E73" s="151"/>
      <c r="F73" s="151"/>
      <c r="G73" s="151"/>
      <c r="H73" s="151"/>
      <c r="I73" s="151"/>
      <c r="J73" s="152">
        <f>J246</f>
        <v>0</v>
      </c>
      <c r="K73" s="100"/>
      <c r="L73" s="153"/>
    </row>
    <row r="74" spans="1:31" s="2" customFormat="1" ht="21.7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9" spans="1:31" s="2" customFormat="1" ht="6.95" customHeight="1">
      <c r="A79" s="37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4.95" customHeight="1">
      <c r="A80" s="37"/>
      <c r="B80" s="38"/>
      <c r="C80" s="26" t="s">
        <v>165</v>
      </c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16</v>
      </c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401" t="str">
        <f>E7</f>
        <v>ZŠ Opava, Šrámkova 4 - zařízení silnoproudé a slaboproudé elektrotechniky a stavební úpravy</v>
      </c>
      <c r="F83" s="402"/>
      <c r="G83" s="402"/>
      <c r="H83" s="402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2:12" s="1" customFormat="1" ht="12" customHeight="1">
      <c r="B84" s="24"/>
      <c r="C84" s="32" t="s">
        <v>137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1:31" s="2" customFormat="1" ht="16.5" customHeight="1">
      <c r="A85" s="37"/>
      <c r="B85" s="38"/>
      <c r="C85" s="39"/>
      <c r="D85" s="39"/>
      <c r="E85" s="401" t="s">
        <v>1711</v>
      </c>
      <c r="F85" s="403"/>
      <c r="G85" s="403"/>
      <c r="H85" s="403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139</v>
      </c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354" t="str">
        <f>E11</f>
        <v>D.2.4 - Pavilon K1V-A</v>
      </c>
      <c r="F87" s="403"/>
      <c r="G87" s="403"/>
      <c r="H87" s="403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2" t="s">
        <v>21</v>
      </c>
      <c r="D89" s="39"/>
      <c r="E89" s="39"/>
      <c r="F89" s="30" t="str">
        <f>F14</f>
        <v>k.ú. Kateřinky u Opavy</v>
      </c>
      <c r="G89" s="39"/>
      <c r="H89" s="39"/>
      <c r="I89" s="32" t="s">
        <v>23</v>
      </c>
      <c r="J89" s="62" t="str">
        <f>IF(J14="","",J14)</f>
        <v>5. 2. 2024</v>
      </c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2" customHeight="1">
      <c r="A91" s="37"/>
      <c r="B91" s="38"/>
      <c r="C91" s="32" t="s">
        <v>25</v>
      </c>
      <c r="D91" s="39"/>
      <c r="E91" s="39"/>
      <c r="F91" s="30" t="str">
        <f>E17</f>
        <v xml:space="preserve">ZŠ Opava, Šrámkova 4, příspěvková organizace </v>
      </c>
      <c r="G91" s="39"/>
      <c r="H91" s="39"/>
      <c r="I91" s="32" t="s">
        <v>31</v>
      </c>
      <c r="J91" s="35" t="str">
        <f>E23</f>
        <v>INDETAIL s.r.o.</v>
      </c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2" customHeight="1">
      <c r="A92" s="37"/>
      <c r="B92" s="38"/>
      <c r="C92" s="32" t="s">
        <v>29</v>
      </c>
      <c r="D92" s="39"/>
      <c r="E92" s="39"/>
      <c r="F92" s="30" t="str">
        <f>IF(E20="","",E20)</f>
        <v>Vyplň údaj</v>
      </c>
      <c r="G92" s="39"/>
      <c r="H92" s="39"/>
      <c r="I92" s="32" t="s">
        <v>34</v>
      </c>
      <c r="J92" s="35" t="str">
        <f>E26</f>
        <v xml:space="preserve"> </v>
      </c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11" customFormat="1" ht="29.25" customHeight="1">
      <c r="A94" s="154"/>
      <c r="B94" s="155"/>
      <c r="C94" s="156" t="s">
        <v>166</v>
      </c>
      <c r="D94" s="157" t="s">
        <v>57</v>
      </c>
      <c r="E94" s="157" t="s">
        <v>53</v>
      </c>
      <c r="F94" s="157" t="s">
        <v>54</v>
      </c>
      <c r="G94" s="157" t="s">
        <v>167</v>
      </c>
      <c r="H94" s="157" t="s">
        <v>168</v>
      </c>
      <c r="I94" s="157" t="s">
        <v>169</v>
      </c>
      <c r="J94" s="157" t="s">
        <v>144</v>
      </c>
      <c r="K94" s="158" t="s">
        <v>170</v>
      </c>
      <c r="L94" s="159"/>
      <c r="M94" s="71" t="s">
        <v>19</v>
      </c>
      <c r="N94" s="72" t="s">
        <v>42</v>
      </c>
      <c r="O94" s="72" t="s">
        <v>171</v>
      </c>
      <c r="P94" s="72" t="s">
        <v>172</v>
      </c>
      <c r="Q94" s="72" t="s">
        <v>173</v>
      </c>
      <c r="R94" s="72" t="s">
        <v>174</v>
      </c>
      <c r="S94" s="72" t="s">
        <v>175</v>
      </c>
      <c r="T94" s="73" t="s">
        <v>176</v>
      </c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</row>
    <row r="95" spans="1:63" s="2" customFormat="1" ht="22.9" customHeight="1">
      <c r="A95" s="37"/>
      <c r="B95" s="38"/>
      <c r="C95" s="78" t="s">
        <v>177</v>
      </c>
      <c r="D95" s="39"/>
      <c r="E95" s="39"/>
      <c r="F95" s="39"/>
      <c r="G95" s="39"/>
      <c r="H95" s="39"/>
      <c r="I95" s="39"/>
      <c r="J95" s="160">
        <f>BK95</f>
        <v>0</v>
      </c>
      <c r="K95" s="39"/>
      <c r="L95" s="42"/>
      <c r="M95" s="74"/>
      <c r="N95" s="161"/>
      <c r="O95" s="75"/>
      <c r="P95" s="162">
        <f>P96+P193</f>
        <v>0</v>
      </c>
      <c r="Q95" s="75"/>
      <c r="R95" s="162">
        <f>R96+R193</f>
        <v>3.9572671399999995</v>
      </c>
      <c r="S95" s="75"/>
      <c r="T95" s="163">
        <f>T96+T193</f>
        <v>0.44299199999999994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71</v>
      </c>
      <c r="AU95" s="20" t="s">
        <v>145</v>
      </c>
      <c r="BK95" s="164">
        <f>BK96+BK193</f>
        <v>0</v>
      </c>
    </row>
    <row r="96" spans="2:63" s="12" customFormat="1" ht="25.9" customHeight="1">
      <c r="B96" s="165"/>
      <c r="C96" s="166"/>
      <c r="D96" s="167" t="s">
        <v>71</v>
      </c>
      <c r="E96" s="168" t="s">
        <v>178</v>
      </c>
      <c r="F96" s="168" t="s">
        <v>179</v>
      </c>
      <c r="G96" s="166"/>
      <c r="H96" s="166"/>
      <c r="I96" s="169"/>
      <c r="J96" s="170">
        <f>BK96</f>
        <v>0</v>
      </c>
      <c r="K96" s="166"/>
      <c r="L96" s="171"/>
      <c r="M96" s="172"/>
      <c r="N96" s="173"/>
      <c r="O96" s="173"/>
      <c r="P96" s="174">
        <f>P97+P145+P174+P180+P190</f>
        <v>0</v>
      </c>
      <c r="Q96" s="173"/>
      <c r="R96" s="174">
        <f>R97+R145+R174+R180+R190</f>
        <v>0.0678349</v>
      </c>
      <c r="S96" s="173"/>
      <c r="T96" s="175">
        <f>T97+T145+T174+T180+T190</f>
        <v>0</v>
      </c>
      <c r="AR96" s="176" t="s">
        <v>79</v>
      </c>
      <c r="AT96" s="177" t="s">
        <v>71</v>
      </c>
      <c r="AU96" s="177" t="s">
        <v>72</v>
      </c>
      <c r="AY96" s="176" t="s">
        <v>180</v>
      </c>
      <c r="BK96" s="178">
        <f>BK97+BK145+BK174+BK180+BK190</f>
        <v>0</v>
      </c>
    </row>
    <row r="97" spans="2:63" s="12" customFormat="1" ht="22.9" customHeight="1">
      <c r="B97" s="165"/>
      <c r="C97" s="166"/>
      <c r="D97" s="167" t="s">
        <v>71</v>
      </c>
      <c r="E97" s="179" t="s">
        <v>181</v>
      </c>
      <c r="F97" s="179" t="s">
        <v>182</v>
      </c>
      <c r="G97" s="166"/>
      <c r="H97" s="166"/>
      <c r="I97" s="169"/>
      <c r="J97" s="180">
        <f>BK97</f>
        <v>0</v>
      </c>
      <c r="K97" s="166"/>
      <c r="L97" s="171"/>
      <c r="M97" s="172"/>
      <c r="N97" s="173"/>
      <c r="O97" s="173"/>
      <c r="P97" s="174">
        <f>SUM(P98:P144)</f>
        <v>0</v>
      </c>
      <c r="Q97" s="173"/>
      <c r="R97" s="174">
        <f>SUM(R98:R144)</f>
        <v>0</v>
      </c>
      <c r="S97" s="173"/>
      <c r="T97" s="175">
        <f>SUM(T98:T144)</f>
        <v>0</v>
      </c>
      <c r="AR97" s="176" t="s">
        <v>79</v>
      </c>
      <c r="AT97" s="177" t="s">
        <v>71</v>
      </c>
      <c r="AU97" s="177" t="s">
        <v>79</v>
      </c>
      <c r="AY97" s="176" t="s">
        <v>180</v>
      </c>
      <c r="BK97" s="178">
        <f>SUM(BK98:BK144)</f>
        <v>0</v>
      </c>
    </row>
    <row r="98" spans="1:65" s="2" customFormat="1" ht="24.2" customHeight="1">
      <c r="A98" s="37"/>
      <c r="B98" s="38"/>
      <c r="C98" s="181" t="s">
        <v>79</v>
      </c>
      <c r="D98" s="181" t="s">
        <v>183</v>
      </c>
      <c r="E98" s="182" t="s">
        <v>1717</v>
      </c>
      <c r="F98" s="183" t="s">
        <v>1718</v>
      </c>
      <c r="G98" s="184" t="s">
        <v>186</v>
      </c>
      <c r="H98" s="185">
        <v>507.72</v>
      </c>
      <c r="I98" s="186"/>
      <c r="J98" s="187">
        <f>ROUND(I98*H98,2)</f>
        <v>0</v>
      </c>
      <c r="K98" s="183" t="s">
        <v>19</v>
      </c>
      <c r="L98" s="42"/>
      <c r="M98" s="188" t="s">
        <v>19</v>
      </c>
      <c r="N98" s="189" t="s">
        <v>43</v>
      </c>
      <c r="O98" s="67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2" t="s">
        <v>188</v>
      </c>
      <c r="AT98" s="192" t="s">
        <v>183</v>
      </c>
      <c r="AU98" s="192" t="s">
        <v>81</v>
      </c>
      <c r="AY98" s="20" t="s">
        <v>180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0" t="s">
        <v>79</v>
      </c>
      <c r="BK98" s="193">
        <f>ROUND(I98*H98,2)</f>
        <v>0</v>
      </c>
      <c r="BL98" s="20" t="s">
        <v>188</v>
      </c>
      <c r="BM98" s="192" t="s">
        <v>1719</v>
      </c>
    </row>
    <row r="99" spans="2:51" s="15" customFormat="1" ht="11.25">
      <c r="B99" s="222"/>
      <c r="C99" s="223"/>
      <c r="D99" s="201" t="s">
        <v>192</v>
      </c>
      <c r="E99" s="224" t="s">
        <v>19</v>
      </c>
      <c r="F99" s="225" t="s">
        <v>1720</v>
      </c>
      <c r="G99" s="223"/>
      <c r="H99" s="224" t="s">
        <v>19</v>
      </c>
      <c r="I99" s="226"/>
      <c r="J99" s="223"/>
      <c r="K99" s="223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192</v>
      </c>
      <c r="AU99" s="231" t="s">
        <v>81</v>
      </c>
      <c r="AV99" s="15" t="s">
        <v>79</v>
      </c>
      <c r="AW99" s="15" t="s">
        <v>33</v>
      </c>
      <c r="AX99" s="15" t="s">
        <v>72</v>
      </c>
      <c r="AY99" s="231" t="s">
        <v>180</v>
      </c>
    </row>
    <row r="100" spans="2:51" s="13" customFormat="1" ht="11.25">
      <c r="B100" s="199"/>
      <c r="C100" s="200"/>
      <c r="D100" s="201" t="s">
        <v>192</v>
      </c>
      <c r="E100" s="202" t="s">
        <v>19</v>
      </c>
      <c r="F100" s="203" t="s">
        <v>2222</v>
      </c>
      <c r="G100" s="200"/>
      <c r="H100" s="204">
        <v>18.99</v>
      </c>
      <c r="I100" s="205"/>
      <c r="J100" s="200"/>
      <c r="K100" s="200"/>
      <c r="L100" s="206"/>
      <c r="M100" s="207"/>
      <c r="N100" s="208"/>
      <c r="O100" s="208"/>
      <c r="P100" s="208"/>
      <c r="Q100" s="208"/>
      <c r="R100" s="208"/>
      <c r="S100" s="208"/>
      <c r="T100" s="209"/>
      <c r="AT100" s="210" t="s">
        <v>192</v>
      </c>
      <c r="AU100" s="210" t="s">
        <v>81</v>
      </c>
      <c r="AV100" s="13" t="s">
        <v>81</v>
      </c>
      <c r="AW100" s="13" t="s">
        <v>33</v>
      </c>
      <c r="AX100" s="13" t="s">
        <v>72</v>
      </c>
      <c r="AY100" s="210" t="s">
        <v>180</v>
      </c>
    </row>
    <row r="101" spans="2:51" s="13" customFormat="1" ht="11.25">
      <c r="B101" s="199"/>
      <c r="C101" s="200"/>
      <c r="D101" s="201" t="s">
        <v>192</v>
      </c>
      <c r="E101" s="202" t="s">
        <v>19</v>
      </c>
      <c r="F101" s="203" t="s">
        <v>2223</v>
      </c>
      <c r="G101" s="200"/>
      <c r="H101" s="204">
        <v>1.89</v>
      </c>
      <c r="I101" s="205"/>
      <c r="J101" s="200"/>
      <c r="K101" s="200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192</v>
      </c>
      <c r="AU101" s="210" t="s">
        <v>81</v>
      </c>
      <c r="AV101" s="13" t="s">
        <v>81</v>
      </c>
      <c r="AW101" s="13" t="s">
        <v>33</v>
      </c>
      <c r="AX101" s="13" t="s">
        <v>72</v>
      </c>
      <c r="AY101" s="210" t="s">
        <v>180</v>
      </c>
    </row>
    <row r="102" spans="2:51" s="13" customFormat="1" ht="11.25">
      <c r="B102" s="199"/>
      <c r="C102" s="200"/>
      <c r="D102" s="201" t="s">
        <v>192</v>
      </c>
      <c r="E102" s="202" t="s">
        <v>19</v>
      </c>
      <c r="F102" s="203" t="s">
        <v>2224</v>
      </c>
      <c r="G102" s="200"/>
      <c r="H102" s="204">
        <v>1.01</v>
      </c>
      <c r="I102" s="205"/>
      <c r="J102" s="200"/>
      <c r="K102" s="200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192</v>
      </c>
      <c r="AU102" s="210" t="s">
        <v>81</v>
      </c>
      <c r="AV102" s="13" t="s">
        <v>81</v>
      </c>
      <c r="AW102" s="13" t="s">
        <v>33</v>
      </c>
      <c r="AX102" s="13" t="s">
        <v>72</v>
      </c>
      <c r="AY102" s="210" t="s">
        <v>180</v>
      </c>
    </row>
    <row r="103" spans="2:51" s="13" customFormat="1" ht="11.25">
      <c r="B103" s="199"/>
      <c r="C103" s="200"/>
      <c r="D103" s="201" t="s">
        <v>192</v>
      </c>
      <c r="E103" s="202" t="s">
        <v>19</v>
      </c>
      <c r="F103" s="203" t="s">
        <v>2225</v>
      </c>
      <c r="G103" s="200"/>
      <c r="H103" s="204">
        <v>1.01</v>
      </c>
      <c r="I103" s="205"/>
      <c r="J103" s="200"/>
      <c r="K103" s="200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192</v>
      </c>
      <c r="AU103" s="210" t="s">
        <v>81</v>
      </c>
      <c r="AV103" s="13" t="s">
        <v>81</v>
      </c>
      <c r="AW103" s="13" t="s">
        <v>33</v>
      </c>
      <c r="AX103" s="13" t="s">
        <v>72</v>
      </c>
      <c r="AY103" s="210" t="s">
        <v>180</v>
      </c>
    </row>
    <row r="104" spans="2:51" s="13" customFormat="1" ht="11.25">
      <c r="B104" s="199"/>
      <c r="C104" s="200"/>
      <c r="D104" s="201" t="s">
        <v>192</v>
      </c>
      <c r="E104" s="202" t="s">
        <v>19</v>
      </c>
      <c r="F104" s="203" t="s">
        <v>2226</v>
      </c>
      <c r="G104" s="200"/>
      <c r="H104" s="204">
        <v>1.01</v>
      </c>
      <c r="I104" s="205"/>
      <c r="J104" s="200"/>
      <c r="K104" s="200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192</v>
      </c>
      <c r="AU104" s="210" t="s">
        <v>81</v>
      </c>
      <c r="AV104" s="13" t="s">
        <v>81</v>
      </c>
      <c r="AW104" s="13" t="s">
        <v>33</v>
      </c>
      <c r="AX104" s="13" t="s">
        <v>72</v>
      </c>
      <c r="AY104" s="210" t="s">
        <v>180</v>
      </c>
    </row>
    <row r="105" spans="2:51" s="13" customFormat="1" ht="11.25">
      <c r="B105" s="199"/>
      <c r="C105" s="200"/>
      <c r="D105" s="201" t="s">
        <v>192</v>
      </c>
      <c r="E105" s="202" t="s">
        <v>19</v>
      </c>
      <c r="F105" s="203" t="s">
        <v>2227</v>
      </c>
      <c r="G105" s="200"/>
      <c r="H105" s="204">
        <v>4.6</v>
      </c>
      <c r="I105" s="205"/>
      <c r="J105" s="200"/>
      <c r="K105" s="200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192</v>
      </c>
      <c r="AU105" s="210" t="s">
        <v>81</v>
      </c>
      <c r="AV105" s="13" t="s">
        <v>81</v>
      </c>
      <c r="AW105" s="13" t="s">
        <v>33</v>
      </c>
      <c r="AX105" s="13" t="s">
        <v>72</v>
      </c>
      <c r="AY105" s="210" t="s">
        <v>180</v>
      </c>
    </row>
    <row r="106" spans="2:51" s="13" customFormat="1" ht="11.25">
      <c r="B106" s="199"/>
      <c r="C106" s="200"/>
      <c r="D106" s="201" t="s">
        <v>192</v>
      </c>
      <c r="E106" s="202" t="s">
        <v>19</v>
      </c>
      <c r="F106" s="203" t="s">
        <v>2228</v>
      </c>
      <c r="G106" s="200"/>
      <c r="H106" s="204">
        <v>23.3</v>
      </c>
      <c r="I106" s="205"/>
      <c r="J106" s="200"/>
      <c r="K106" s="200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192</v>
      </c>
      <c r="AU106" s="210" t="s">
        <v>81</v>
      </c>
      <c r="AV106" s="13" t="s">
        <v>81</v>
      </c>
      <c r="AW106" s="13" t="s">
        <v>33</v>
      </c>
      <c r="AX106" s="13" t="s">
        <v>72</v>
      </c>
      <c r="AY106" s="210" t="s">
        <v>180</v>
      </c>
    </row>
    <row r="107" spans="2:51" s="13" customFormat="1" ht="11.25">
      <c r="B107" s="199"/>
      <c r="C107" s="200"/>
      <c r="D107" s="201" t="s">
        <v>192</v>
      </c>
      <c r="E107" s="202" t="s">
        <v>19</v>
      </c>
      <c r="F107" s="203" t="s">
        <v>2229</v>
      </c>
      <c r="G107" s="200"/>
      <c r="H107" s="204">
        <v>1.18</v>
      </c>
      <c r="I107" s="205"/>
      <c r="J107" s="200"/>
      <c r="K107" s="200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192</v>
      </c>
      <c r="AU107" s="210" t="s">
        <v>81</v>
      </c>
      <c r="AV107" s="13" t="s">
        <v>81</v>
      </c>
      <c r="AW107" s="13" t="s">
        <v>33</v>
      </c>
      <c r="AX107" s="13" t="s">
        <v>72</v>
      </c>
      <c r="AY107" s="210" t="s">
        <v>180</v>
      </c>
    </row>
    <row r="108" spans="2:51" s="13" customFormat="1" ht="11.25">
      <c r="B108" s="199"/>
      <c r="C108" s="200"/>
      <c r="D108" s="201" t="s">
        <v>192</v>
      </c>
      <c r="E108" s="202" t="s">
        <v>19</v>
      </c>
      <c r="F108" s="203" t="s">
        <v>2230</v>
      </c>
      <c r="G108" s="200"/>
      <c r="H108" s="204">
        <v>2</v>
      </c>
      <c r="I108" s="205"/>
      <c r="J108" s="200"/>
      <c r="K108" s="200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192</v>
      </c>
      <c r="AU108" s="210" t="s">
        <v>81</v>
      </c>
      <c r="AV108" s="13" t="s">
        <v>81</v>
      </c>
      <c r="AW108" s="13" t="s">
        <v>33</v>
      </c>
      <c r="AX108" s="13" t="s">
        <v>72</v>
      </c>
      <c r="AY108" s="210" t="s">
        <v>180</v>
      </c>
    </row>
    <row r="109" spans="2:51" s="13" customFormat="1" ht="11.25">
      <c r="B109" s="199"/>
      <c r="C109" s="200"/>
      <c r="D109" s="201" t="s">
        <v>192</v>
      </c>
      <c r="E109" s="202" t="s">
        <v>19</v>
      </c>
      <c r="F109" s="203" t="s">
        <v>2231</v>
      </c>
      <c r="G109" s="200"/>
      <c r="H109" s="204">
        <v>1.7</v>
      </c>
      <c r="I109" s="205"/>
      <c r="J109" s="200"/>
      <c r="K109" s="200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192</v>
      </c>
      <c r="AU109" s="210" t="s">
        <v>81</v>
      </c>
      <c r="AV109" s="13" t="s">
        <v>81</v>
      </c>
      <c r="AW109" s="13" t="s">
        <v>33</v>
      </c>
      <c r="AX109" s="13" t="s">
        <v>72</v>
      </c>
      <c r="AY109" s="210" t="s">
        <v>180</v>
      </c>
    </row>
    <row r="110" spans="2:51" s="13" customFormat="1" ht="11.25">
      <c r="B110" s="199"/>
      <c r="C110" s="200"/>
      <c r="D110" s="201" t="s">
        <v>192</v>
      </c>
      <c r="E110" s="202" t="s">
        <v>19</v>
      </c>
      <c r="F110" s="203" t="s">
        <v>2232</v>
      </c>
      <c r="G110" s="200"/>
      <c r="H110" s="204">
        <v>1.18</v>
      </c>
      <c r="I110" s="205"/>
      <c r="J110" s="200"/>
      <c r="K110" s="200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192</v>
      </c>
      <c r="AU110" s="210" t="s">
        <v>81</v>
      </c>
      <c r="AV110" s="13" t="s">
        <v>81</v>
      </c>
      <c r="AW110" s="13" t="s">
        <v>33</v>
      </c>
      <c r="AX110" s="13" t="s">
        <v>72</v>
      </c>
      <c r="AY110" s="210" t="s">
        <v>180</v>
      </c>
    </row>
    <row r="111" spans="2:51" s="13" customFormat="1" ht="11.25">
      <c r="B111" s="199"/>
      <c r="C111" s="200"/>
      <c r="D111" s="201" t="s">
        <v>192</v>
      </c>
      <c r="E111" s="202" t="s">
        <v>19</v>
      </c>
      <c r="F111" s="203" t="s">
        <v>2233</v>
      </c>
      <c r="G111" s="200"/>
      <c r="H111" s="204">
        <v>61.85</v>
      </c>
      <c r="I111" s="205"/>
      <c r="J111" s="200"/>
      <c r="K111" s="200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192</v>
      </c>
      <c r="AU111" s="210" t="s">
        <v>81</v>
      </c>
      <c r="AV111" s="13" t="s">
        <v>81</v>
      </c>
      <c r="AW111" s="13" t="s">
        <v>33</v>
      </c>
      <c r="AX111" s="13" t="s">
        <v>72</v>
      </c>
      <c r="AY111" s="210" t="s">
        <v>180</v>
      </c>
    </row>
    <row r="112" spans="2:51" s="13" customFormat="1" ht="11.25">
      <c r="B112" s="199"/>
      <c r="C112" s="200"/>
      <c r="D112" s="201" t="s">
        <v>192</v>
      </c>
      <c r="E112" s="202" t="s">
        <v>19</v>
      </c>
      <c r="F112" s="203" t="s">
        <v>2234</v>
      </c>
      <c r="G112" s="200"/>
      <c r="H112" s="204">
        <v>45.72</v>
      </c>
      <c r="I112" s="205"/>
      <c r="J112" s="200"/>
      <c r="K112" s="200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192</v>
      </c>
      <c r="AU112" s="210" t="s">
        <v>81</v>
      </c>
      <c r="AV112" s="13" t="s">
        <v>81</v>
      </c>
      <c r="AW112" s="13" t="s">
        <v>33</v>
      </c>
      <c r="AX112" s="13" t="s">
        <v>72</v>
      </c>
      <c r="AY112" s="210" t="s">
        <v>180</v>
      </c>
    </row>
    <row r="113" spans="2:51" s="13" customFormat="1" ht="11.25">
      <c r="B113" s="199"/>
      <c r="C113" s="200"/>
      <c r="D113" s="201" t="s">
        <v>192</v>
      </c>
      <c r="E113" s="202" t="s">
        <v>19</v>
      </c>
      <c r="F113" s="203" t="s">
        <v>2235</v>
      </c>
      <c r="G113" s="200"/>
      <c r="H113" s="204">
        <v>3.7</v>
      </c>
      <c r="I113" s="205"/>
      <c r="J113" s="200"/>
      <c r="K113" s="200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192</v>
      </c>
      <c r="AU113" s="210" t="s">
        <v>81</v>
      </c>
      <c r="AV113" s="13" t="s">
        <v>81</v>
      </c>
      <c r="AW113" s="13" t="s">
        <v>33</v>
      </c>
      <c r="AX113" s="13" t="s">
        <v>72</v>
      </c>
      <c r="AY113" s="210" t="s">
        <v>180</v>
      </c>
    </row>
    <row r="114" spans="2:51" s="15" customFormat="1" ht="11.25">
      <c r="B114" s="222"/>
      <c r="C114" s="223"/>
      <c r="D114" s="201" t="s">
        <v>192</v>
      </c>
      <c r="E114" s="224" t="s">
        <v>19</v>
      </c>
      <c r="F114" s="225" t="s">
        <v>1726</v>
      </c>
      <c r="G114" s="223"/>
      <c r="H114" s="224" t="s">
        <v>19</v>
      </c>
      <c r="I114" s="226"/>
      <c r="J114" s="223"/>
      <c r="K114" s="223"/>
      <c r="L114" s="227"/>
      <c r="M114" s="228"/>
      <c r="N114" s="229"/>
      <c r="O114" s="229"/>
      <c r="P114" s="229"/>
      <c r="Q114" s="229"/>
      <c r="R114" s="229"/>
      <c r="S114" s="229"/>
      <c r="T114" s="230"/>
      <c r="AT114" s="231" t="s">
        <v>192</v>
      </c>
      <c r="AU114" s="231" t="s">
        <v>81</v>
      </c>
      <c r="AV114" s="15" t="s">
        <v>79</v>
      </c>
      <c r="AW114" s="15" t="s">
        <v>33</v>
      </c>
      <c r="AX114" s="15" t="s">
        <v>72</v>
      </c>
      <c r="AY114" s="231" t="s">
        <v>180</v>
      </c>
    </row>
    <row r="115" spans="2:51" s="13" customFormat="1" ht="11.25">
      <c r="B115" s="199"/>
      <c r="C115" s="200"/>
      <c r="D115" s="201" t="s">
        <v>192</v>
      </c>
      <c r="E115" s="202" t="s">
        <v>19</v>
      </c>
      <c r="F115" s="203" t="s">
        <v>2236</v>
      </c>
      <c r="G115" s="200"/>
      <c r="H115" s="204">
        <v>18.99</v>
      </c>
      <c r="I115" s="205"/>
      <c r="J115" s="200"/>
      <c r="K115" s="200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192</v>
      </c>
      <c r="AU115" s="210" t="s">
        <v>81</v>
      </c>
      <c r="AV115" s="13" t="s">
        <v>81</v>
      </c>
      <c r="AW115" s="13" t="s">
        <v>33</v>
      </c>
      <c r="AX115" s="13" t="s">
        <v>72</v>
      </c>
      <c r="AY115" s="210" t="s">
        <v>180</v>
      </c>
    </row>
    <row r="116" spans="2:51" s="13" customFormat="1" ht="11.25">
      <c r="B116" s="199"/>
      <c r="C116" s="200"/>
      <c r="D116" s="201" t="s">
        <v>192</v>
      </c>
      <c r="E116" s="202" t="s">
        <v>19</v>
      </c>
      <c r="F116" s="203" t="s">
        <v>2237</v>
      </c>
      <c r="G116" s="200"/>
      <c r="H116" s="204">
        <v>1.89</v>
      </c>
      <c r="I116" s="205"/>
      <c r="J116" s="200"/>
      <c r="K116" s="200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192</v>
      </c>
      <c r="AU116" s="210" t="s">
        <v>81</v>
      </c>
      <c r="AV116" s="13" t="s">
        <v>81</v>
      </c>
      <c r="AW116" s="13" t="s">
        <v>33</v>
      </c>
      <c r="AX116" s="13" t="s">
        <v>72</v>
      </c>
      <c r="AY116" s="210" t="s">
        <v>180</v>
      </c>
    </row>
    <row r="117" spans="2:51" s="13" customFormat="1" ht="11.25">
      <c r="B117" s="199"/>
      <c r="C117" s="200"/>
      <c r="D117" s="201" t="s">
        <v>192</v>
      </c>
      <c r="E117" s="202" t="s">
        <v>19</v>
      </c>
      <c r="F117" s="203" t="s">
        <v>2238</v>
      </c>
      <c r="G117" s="200"/>
      <c r="H117" s="204">
        <v>1.01</v>
      </c>
      <c r="I117" s="205"/>
      <c r="J117" s="200"/>
      <c r="K117" s="200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192</v>
      </c>
      <c r="AU117" s="210" t="s">
        <v>81</v>
      </c>
      <c r="AV117" s="13" t="s">
        <v>81</v>
      </c>
      <c r="AW117" s="13" t="s">
        <v>33</v>
      </c>
      <c r="AX117" s="13" t="s">
        <v>72</v>
      </c>
      <c r="AY117" s="210" t="s">
        <v>180</v>
      </c>
    </row>
    <row r="118" spans="2:51" s="13" customFormat="1" ht="11.25">
      <c r="B118" s="199"/>
      <c r="C118" s="200"/>
      <c r="D118" s="201" t="s">
        <v>192</v>
      </c>
      <c r="E118" s="202" t="s">
        <v>19</v>
      </c>
      <c r="F118" s="203" t="s">
        <v>2239</v>
      </c>
      <c r="G118" s="200"/>
      <c r="H118" s="204">
        <v>1.01</v>
      </c>
      <c r="I118" s="205"/>
      <c r="J118" s="200"/>
      <c r="K118" s="200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192</v>
      </c>
      <c r="AU118" s="210" t="s">
        <v>81</v>
      </c>
      <c r="AV118" s="13" t="s">
        <v>81</v>
      </c>
      <c r="AW118" s="13" t="s">
        <v>33</v>
      </c>
      <c r="AX118" s="13" t="s">
        <v>72</v>
      </c>
      <c r="AY118" s="210" t="s">
        <v>180</v>
      </c>
    </row>
    <row r="119" spans="2:51" s="13" customFormat="1" ht="11.25">
      <c r="B119" s="199"/>
      <c r="C119" s="200"/>
      <c r="D119" s="201" t="s">
        <v>192</v>
      </c>
      <c r="E119" s="202" t="s">
        <v>19</v>
      </c>
      <c r="F119" s="203" t="s">
        <v>2240</v>
      </c>
      <c r="G119" s="200"/>
      <c r="H119" s="204">
        <v>1.01</v>
      </c>
      <c r="I119" s="205"/>
      <c r="J119" s="200"/>
      <c r="K119" s="200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192</v>
      </c>
      <c r="AU119" s="210" t="s">
        <v>81</v>
      </c>
      <c r="AV119" s="13" t="s">
        <v>81</v>
      </c>
      <c r="AW119" s="13" t="s">
        <v>33</v>
      </c>
      <c r="AX119" s="13" t="s">
        <v>72</v>
      </c>
      <c r="AY119" s="210" t="s">
        <v>180</v>
      </c>
    </row>
    <row r="120" spans="2:51" s="13" customFormat="1" ht="11.25">
      <c r="B120" s="199"/>
      <c r="C120" s="200"/>
      <c r="D120" s="201" t="s">
        <v>192</v>
      </c>
      <c r="E120" s="202" t="s">
        <v>19</v>
      </c>
      <c r="F120" s="203" t="s">
        <v>2241</v>
      </c>
      <c r="G120" s="200"/>
      <c r="H120" s="204">
        <v>4.6</v>
      </c>
      <c r="I120" s="205"/>
      <c r="J120" s="200"/>
      <c r="K120" s="200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192</v>
      </c>
      <c r="AU120" s="210" t="s">
        <v>81</v>
      </c>
      <c r="AV120" s="13" t="s">
        <v>81</v>
      </c>
      <c r="AW120" s="13" t="s">
        <v>33</v>
      </c>
      <c r="AX120" s="13" t="s">
        <v>72</v>
      </c>
      <c r="AY120" s="210" t="s">
        <v>180</v>
      </c>
    </row>
    <row r="121" spans="2:51" s="13" customFormat="1" ht="11.25">
      <c r="B121" s="199"/>
      <c r="C121" s="200"/>
      <c r="D121" s="201" t="s">
        <v>192</v>
      </c>
      <c r="E121" s="202" t="s">
        <v>19</v>
      </c>
      <c r="F121" s="203" t="s">
        <v>2242</v>
      </c>
      <c r="G121" s="200"/>
      <c r="H121" s="204">
        <v>23.3</v>
      </c>
      <c r="I121" s="205"/>
      <c r="J121" s="200"/>
      <c r="K121" s="200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192</v>
      </c>
      <c r="AU121" s="210" t="s">
        <v>81</v>
      </c>
      <c r="AV121" s="13" t="s">
        <v>81</v>
      </c>
      <c r="AW121" s="13" t="s">
        <v>33</v>
      </c>
      <c r="AX121" s="13" t="s">
        <v>72</v>
      </c>
      <c r="AY121" s="210" t="s">
        <v>180</v>
      </c>
    </row>
    <row r="122" spans="2:51" s="13" customFormat="1" ht="11.25">
      <c r="B122" s="199"/>
      <c r="C122" s="200"/>
      <c r="D122" s="201" t="s">
        <v>192</v>
      </c>
      <c r="E122" s="202" t="s">
        <v>19</v>
      </c>
      <c r="F122" s="203" t="s">
        <v>2243</v>
      </c>
      <c r="G122" s="200"/>
      <c r="H122" s="204">
        <v>1.18</v>
      </c>
      <c r="I122" s="205"/>
      <c r="J122" s="200"/>
      <c r="K122" s="200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192</v>
      </c>
      <c r="AU122" s="210" t="s">
        <v>81</v>
      </c>
      <c r="AV122" s="13" t="s">
        <v>81</v>
      </c>
      <c r="AW122" s="13" t="s">
        <v>33</v>
      </c>
      <c r="AX122" s="13" t="s">
        <v>72</v>
      </c>
      <c r="AY122" s="210" t="s">
        <v>180</v>
      </c>
    </row>
    <row r="123" spans="2:51" s="13" customFormat="1" ht="11.25">
      <c r="B123" s="199"/>
      <c r="C123" s="200"/>
      <c r="D123" s="201" t="s">
        <v>192</v>
      </c>
      <c r="E123" s="202" t="s">
        <v>19</v>
      </c>
      <c r="F123" s="203" t="s">
        <v>2244</v>
      </c>
      <c r="G123" s="200"/>
      <c r="H123" s="204">
        <v>2</v>
      </c>
      <c r="I123" s="205"/>
      <c r="J123" s="200"/>
      <c r="K123" s="200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192</v>
      </c>
      <c r="AU123" s="210" t="s">
        <v>81</v>
      </c>
      <c r="AV123" s="13" t="s">
        <v>81</v>
      </c>
      <c r="AW123" s="13" t="s">
        <v>33</v>
      </c>
      <c r="AX123" s="13" t="s">
        <v>72</v>
      </c>
      <c r="AY123" s="210" t="s">
        <v>180</v>
      </c>
    </row>
    <row r="124" spans="2:51" s="13" customFormat="1" ht="11.25">
      <c r="B124" s="199"/>
      <c r="C124" s="200"/>
      <c r="D124" s="201" t="s">
        <v>192</v>
      </c>
      <c r="E124" s="202" t="s">
        <v>19</v>
      </c>
      <c r="F124" s="203" t="s">
        <v>2245</v>
      </c>
      <c r="G124" s="200"/>
      <c r="H124" s="204">
        <v>1.7</v>
      </c>
      <c r="I124" s="205"/>
      <c r="J124" s="200"/>
      <c r="K124" s="200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192</v>
      </c>
      <c r="AU124" s="210" t="s">
        <v>81</v>
      </c>
      <c r="AV124" s="13" t="s">
        <v>81</v>
      </c>
      <c r="AW124" s="13" t="s">
        <v>33</v>
      </c>
      <c r="AX124" s="13" t="s">
        <v>72</v>
      </c>
      <c r="AY124" s="210" t="s">
        <v>180</v>
      </c>
    </row>
    <row r="125" spans="2:51" s="13" customFormat="1" ht="11.25">
      <c r="B125" s="199"/>
      <c r="C125" s="200"/>
      <c r="D125" s="201" t="s">
        <v>192</v>
      </c>
      <c r="E125" s="202" t="s">
        <v>19</v>
      </c>
      <c r="F125" s="203" t="s">
        <v>2246</v>
      </c>
      <c r="G125" s="200"/>
      <c r="H125" s="204">
        <v>1.18</v>
      </c>
      <c r="I125" s="205"/>
      <c r="J125" s="200"/>
      <c r="K125" s="200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192</v>
      </c>
      <c r="AU125" s="210" t="s">
        <v>81</v>
      </c>
      <c r="AV125" s="13" t="s">
        <v>81</v>
      </c>
      <c r="AW125" s="13" t="s">
        <v>33</v>
      </c>
      <c r="AX125" s="13" t="s">
        <v>72</v>
      </c>
      <c r="AY125" s="210" t="s">
        <v>180</v>
      </c>
    </row>
    <row r="126" spans="2:51" s="13" customFormat="1" ht="11.25">
      <c r="B126" s="199"/>
      <c r="C126" s="200"/>
      <c r="D126" s="201" t="s">
        <v>192</v>
      </c>
      <c r="E126" s="202" t="s">
        <v>19</v>
      </c>
      <c r="F126" s="203" t="s">
        <v>2247</v>
      </c>
      <c r="G126" s="200"/>
      <c r="H126" s="204">
        <v>65.9</v>
      </c>
      <c r="I126" s="205"/>
      <c r="J126" s="200"/>
      <c r="K126" s="200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192</v>
      </c>
      <c r="AU126" s="210" t="s">
        <v>81</v>
      </c>
      <c r="AV126" s="13" t="s">
        <v>81</v>
      </c>
      <c r="AW126" s="13" t="s">
        <v>33</v>
      </c>
      <c r="AX126" s="13" t="s">
        <v>72</v>
      </c>
      <c r="AY126" s="210" t="s">
        <v>180</v>
      </c>
    </row>
    <row r="127" spans="2:51" s="13" customFormat="1" ht="11.25">
      <c r="B127" s="199"/>
      <c r="C127" s="200"/>
      <c r="D127" s="201" t="s">
        <v>192</v>
      </c>
      <c r="E127" s="202" t="s">
        <v>19</v>
      </c>
      <c r="F127" s="203" t="s">
        <v>2248</v>
      </c>
      <c r="G127" s="200"/>
      <c r="H127" s="204">
        <v>45.72</v>
      </c>
      <c r="I127" s="205"/>
      <c r="J127" s="200"/>
      <c r="K127" s="200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192</v>
      </c>
      <c r="AU127" s="210" t="s">
        <v>81</v>
      </c>
      <c r="AV127" s="13" t="s">
        <v>81</v>
      </c>
      <c r="AW127" s="13" t="s">
        <v>33</v>
      </c>
      <c r="AX127" s="13" t="s">
        <v>72</v>
      </c>
      <c r="AY127" s="210" t="s">
        <v>180</v>
      </c>
    </row>
    <row r="128" spans="2:51" s="15" customFormat="1" ht="11.25">
      <c r="B128" s="222"/>
      <c r="C128" s="223"/>
      <c r="D128" s="201" t="s">
        <v>192</v>
      </c>
      <c r="E128" s="224" t="s">
        <v>19</v>
      </c>
      <c r="F128" s="225" t="s">
        <v>1741</v>
      </c>
      <c r="G128" s="223"/>
      <c r="H128" s="224" t="s">
        <v>19</v>
      </c>
      <c r="I128" s="226"/>
      <c r="J128" s="223"/>
      <c r="K128" s="223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192</v>
      </c>
      <c r="AU128" s="231" t="s">
        <v>81</v>
      </c>
      <c r="AV128" s="15" t="s">
        <v>79</v>
      </c>
      <c r="AW128" s="15" t="s">
        <v>33</v>
      </c>
      <c r="AX128" s="15" t="s">
        <v>72</v>
      </c>
      <c r="AY128" s="231" t="s">
        <v>180</v>
      </c>
    </row>
    <row r="129" spans="2:51" s="13" customFormat="1" ht="11.25">
      <c r="B129" s="199"/>
      <c r="C129" s="200"/>
      <c r="D129" s="201" t="s">
        <v>192</v>
      </c>
      <c r="E129" s="202" t="s">
        <v>19</v>
      </c>
      <c r="F129" s="203" t="s">
        <v>2249</v>
      </c>
      <c r="G129" s="200"/>
      <c r="H129" s="204">
        <v>18.99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192</v>
      </c>
      <c r="AU129" s="210" t="s">
        <v>81</v>
      </c>
      <c r="AV129" s="13" t="s">
        <v>81</v>
      </c>
      <c r="AW129" s="13" t="s">
        <v>33</v>
      </c>
      <c r="AX129" s="13" t="s">
        <v>72</v>
      </c>
      <c r="AY129" s="210" t="s">
        <v>180</v>
      </c>
    </row>
    <row r="130" spans="2:51" s="13" customFormat="1" ht="11.25">
      <c r="B130" s="199"/>
      <c r="C130" s="200"/>
      <c r="D130" s="201" t="s">
        <v>192</v>
      </c>
      <c r="E130" s="202" t="s">
        <v>19</v>
      </c>
      <c r="F130" s="203" t="s">
        <v>2250</v>
      </c>
      <c r="G130" s="200"/>
      <c r="H130" s="204">
        <v>1.89</v>
      </c>
      <c r="I130" s="205"/>
      <c r="J130" s="200"/>
      <c r="K130" s="200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192</v>
      </c>
      <c r="AU130" s="210" t="s">
        <v>81</v>
      </c>
      <c r="AV130" s="13" t="s">
        <v>81</v>
      </c>
      <c r="AW130" s="13" t="s">
        <v>33</v>
      </c>
      <c r="AX130" s="13" t="s">
        <v>72</v>
      </c>
      <c r="AY130" s="210" t="s">
        <v>180</v>
      </c>
    </row>
    <row r="131" spans="2:51" s="13" customFormat="1" ht="11.25">
      <c r="B131" s="199"/>
      <c r="C131" s="200"/>
      <c r="D131" s="201" t="s">
        <v>192</v>
      </c>
      <c r="E131" s="202" t="s">
        <v>19</v>
      </c>
      <c r="F131" s="203" t="s">
        <v>2251</v>
      </c>
      <c r="G131" s="200"/>
      <c r="H131" s="204">
        <v>1.01</v>
      </c>
      <c r="I131" s="205"/>
      <c r="J131" s="200"/>
      <c r="K131" s="200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192</v>
      </c>
      <c r="AU131" s="210" t="s">
        <v>81</v>
      </c>
      <c r="AV131" s="13" t="s">
        <v>81</v>
      </c>
      <c r="AW131" s="13" t="s">
        <v>33</v>
      </c>
      <c r="AX131" s="13" t="s">
        <v>72</v>
      </c>
      <c r="AY131" s="210" t="s">
        <v>180</v>
      </c>
    </row>
    <row r="132" spans="2:51" s="13" customFormat="1" ht="11.25">
      <c r="B132" s="199"/>
      <c r="C132" s="200"/>
      <c r="D132" s="201" t="s">
        <v>192</v>
      </c>
      <c r="E132" s="202" t="s">
        <v>19</v>
      </c>
      <c r="F132" s="203" t="s">
        <v>2252</v>
      </c>
      <c r="G132" s="200"/>
      <c r="H132" s="204">
        <v>1.01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192</v>
      </c>
      <c r="AU132" s="210" t="s">
        <v>81</v>
      </c>
      <c r="AV132" s="13" t="s">
        <v>81</v>
      </c>
      <c r="AW132" s="13" t="s">
        <v>33</v>
      </c>
      <c r="AX132" s="13" t="s">
        <v>72</v>
      </c>
      <c r="AY132" s="210" t="s">
        <v>180</v>
      </c>
    </row>
    <row r="133" spans="2:51" s="13" customFormat="1" ht="11.25">
      <c r="B133" s="199"/>
      <c r="C133" s="200"/>
      <c r="D133" s="201" t="s">
        <v>192</v>
      </c>
      <c r="E133" s="202" t="s">
        <v>19</v>
      </c>
      <c r="F133" s="203" t="s">
        <v>2253</v>
      </c>
      <c r="G133" s="200"/>
      <c r="H133" s="204">
        <v>1.01</v>
      </c>
      <c r="I133" s="205"/>
      <c r="J133" s="200"/>
      <c r="K133" s="200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192</v>
      </c>
      <c r="AU133" s="210" t="s">
        <v>81</v>
      </c>
      <c r="AV133" s="13" t="s">
        <v>81</v>
      </c>
      <c r="AW133" s="13" t="s">
        <v>33</v>
      </c>
      <c r="AX133" s="13" t="s">
        <v>72</v>
      </c>
      <c r="AY133" s="210" t="s">
        <v>180</v>
      </c>
    </row>
    <row r="134" spans="2:51" s="13" customFormat="1" ht="11.25">
      <c r="B134" s="199"/>
      <c r="C134" s="200"/>
      <c r="D134" s="201" t="s">
        <v>192</v>
      </c>
      <c r="E134" s="202" t="s">
        <v>19</v>
      </c>
      <c r="F134" s="203" t="s">
        <v>2254</v>
      </c>
      <c r="G134" s="200"/>
      <c r="H134" s="204">
        <v>4.6</v>
      </c>
      <c r="I134" s="205"/>
      <c r="J134" s="200"/>
      <c r="K134" s="200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192</v>
      </c>
      <c r="AU134" s="210" t="s">
        <v>81</v>
      </c>
      <c r="AV134" s="13" t="s">
        <v>81</v>
      </c>
      <c r="AW134" s="13" t="s">
        <v>33</v>
      </c>
      <c r="AX134" s="13" t="s">
        <v>72</v>
      </c>
      <c r="AY134" s="210" t="s">
        <v>180</v>
      </c>
    </row>
    <row r="135" spans="2:51" s="13" customFormat="1" ht="11.25">
      <c r="B135" s="199"/>
      <c r="C135" s="200"/>
      <c r="D135" s="201" t="s">
        <v>192</v>
      </c>
      <c r="E135" s="202" t="s">
        <v>19</v>
      </c>
      <c r="F135" s="203" t="s">
        <v>2255</v>
      </c>
      <c r="G135" s="200"/>
      <c r="H135" s="204">
        <v>1.18</v>
      </c>
      <c r="I135" s="205"/>
      <c r="J135" s="200"/>
      <c r="K135" s="200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192</v>
      </c>
      <c r="AU135" s="210" t="s">
        <v>81</v>
      </c>
      <c r="AV135" s="13" t="s">
        <v>81</v>
      </c>
      <c r="AW135" s="13" t="s">
        <v>33</v>
      </c>
      <c r="AX135" s="13" t="s">
        <v>72</v>
      </c>
      <c r="AY135" s="210" t="s">
        <v>180</v>
      </c>
    </row>
    <row r="136" spans="2:51" s="13" customFormat="1" ht="11.25">
      <c r="B136" s="199"/>
      <c r="C136" s="200"/>
      <c r="D136" s="201" t="s">
        <v>192</v>
      </c>
      <c r="E136" s="202" t="s">
        <v>19</v>
      </c>
      <c r="F136" s="203" t="s">
        <v>2256</v>
      </c>
      <c r="G136" s="200"/>
      <c r="H136" s="204">
        <v>21.72</v>
      </c>
      <c r="I136" s="205"/>
      <c r="J136" s="200"/>
      <c r="K136" s="200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192</v>
      </c>
      <c r="AU136" s="210" t="s">
        <v>81</v>
      </c>
      <c r="AV136" s="13" t="s">
        <v>81</v>
      </c>
      <c r="AW136" s="13" t="s">
        <v>33</v>
      </c>
      <c r="AX136" s="13" t="s">
        <v>72</v>
      </c>
      <c r="AY136" s="210" t="s">
        <v>180</v>
      </c>
    </row>
    <row r="137" spans="2:51" s="13" customFormat="1" ht="11.25">
      <c r="B137" s="199"/>
      <c r="C137" s="200"/>
      <c r="D137" s="201" t="s">
        <v>192</v>
      </c>
      <c r="E137" s="202" t="s">
        <v>19</v>
      </c>
      <c r="F137" s="203" t="s">
        <v>2257</v>
      </c>
      <c r="G137" s="200"/>
      <c r="H137" s="204">
        <v>1.18</v>
      </c>
      <c r="I137" s="205"/>
      <c r="J137" s="200"/>
      <c r="K137" s="200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192</v>
      </c>
      <c r="AU137" s="210" t="s">
        <v>81</v>
      </c>
      <c r="AV137" s="13" t="s">
        <v>81</v>
      </c>
      <c r="AW137" s="13" t="s">
        <v>33</v>
      </c>
      <c r="AX137" s="13" t="s">
        <v>72</v>
      </c>
      <c r="AY137" s="210" t="s">
        <v>180</v>
      </c>
    </row>
    <row r="138" spans="2:51" s="13" customFormat="1" ht="11.25">
      <c r="B138" s="199"/>
      <c r="C138" s="200"/>
      <c r="D138" s="201" t="s">
        <v>192</v>
      </c>
      <c r="E138" s="202" t="s">
        <v>19</v>
      </c>
      <c r="F138" s="203" t="s">
        <v>2258</v>
      </c>
      <c r="G138" s="200"/>
      <c r="H138" s="204">
        <v>2</v>
      </c>
      <c r="I138" s="205"/>
      <c r="J138" s="200"/>
      <c r="K138" s="200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192</v>
      </c>
      <c r="AU138" s="210" t="s">
        <v>81</v>
      </c>
      <c r="AV138" s="13" t="s">
        <v>81</v>
      </c>
      <c r="AW138" s="13" t="s">
        <v>33</v>
      </c>
      <c r="AX138" s="13" t="s">
        <v>72</v>
      </c>
      <c r="AY138" s="210" t="s">
        <v>180</v>
      </c>
    </row>
    <row r="139" spans="2:51" s="13" customFormat="1" ht="11.25">
      <c r="B139" s="199"/>
      <c r="C139" s="200"/>
      <c r="D139" s="201" t="s">
        <v>192</v>
      </c>
      <c r="E139" s="202" t="s">
        <v>19</v>
      </c>
      <c r="F139" s="203" t="s">
        <v>2259</v>
      </c>
      <c r="G139" s="200"/>
      <c r="H139" s="204">
        <v>1.7</v>
      </c>
      <c r="I139" s="205"/>
      <c r="J139" s="200"/>
      <c r="K139" s="200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192</v>
      </c>
      <c r="AU139" s="210" t="s">
        <v>81</v>
      </c>
      <c r="AV139" s="13" t="s">
        <v>81</v>
      </c>
      <c r="AW139" s="13" t="s">
        <v>33</v>
      </c>
      <c r="AX139" s="13" t="s">
        <v>72</v>
      </c>
      <c r="AY139" s="210" t="s">
        <v>180</v>
      </c>
    </row>
    <row r="140" spans="2:51" s="13" customFormat="1" ht="11.25">
      <c r="B140" s="199"/>
      <c r="C140" s="200"/>
      <c r="D140" s="201" t="s">
        <v>192</v>
      </c>
      <c r="E140" s="202" t="s">
        <v>19</v>
      </c>
      <c r="F140" s="203" t="s">
        <v>2260</v>
      </c>
      <c r="G140" s="200"/>
      <c r="H140" s="204">
        <v>1.18</v>
      </c>
      <c r="I140" s="205"/>
      <c r="J140" s="200"/>
      <c r="K140" s="200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192</v>
      </c>
      <c r="AU140" s="210" t="s">
        <v>81</v>
      </c>
      <c r="AV140" s="13" t="s">
        <v>81</v>
      </c>
      <c r="AW140" s="13" t="s">
        <v>33</v>
      </c>
      <c r="AX140" s="13" t="s">
        <v>72</v>
      </c>
      <c r="AY140" s="210" t="s">
        <v>180</v>
      </c>
    </row>
    <row r="141" spans="2:51" s="13" customFormat="1" ht="11.25">
      <c r="B141" s="199"/>
      <c r="C141" s="200"/>
      <c r="D141" s="201" t="s">
        <v>192</v>
      </c>
      <c r="E141" s="202" t="s">
        <v>19</v>
      </c>
      <c r="F141" s="203" t="s">
        <v>2261</v>
      </c>
      <c r="G141" s="200"/>
      <c r="H141" s="204">
        <v>65.9</v>
      </c>
      <c r="I141" s="205"/>
      <c r="J141" s="200"/>
      <c r="K141" s="200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192</v>
      </c>
      <c r="AU141" s="210" t="s">
        <v>81</v>
      </c>
      <c r="AV141" s="13" t="s">
        <v>81</v>
      </c>
      <c r="AW141" s="13" t="s">
        <v>33</v>
      </c>
      <c r="AX141" s="13" t="s">
        <v>72</v>
      </c>
      <c r="AY141" s="210" t="s">
        <v>180</v>
      </c>
    </row>
    <row r="142" spans="2:51" s="13" customFormat="1" ht="11.25">
      <c r="B142" s="199"/>
      <c r="C142" s="200"/>
      <c r="D142" s="201" t="s">
        <v>192</v>
      </c>
      <c r="E142" s="202" t="s">
        <v>19</v>
      </c>
      <c r="F142" s="203" t="s">
        <v>2262</v>
      </c>
      <c r="G142" s="200"/>
      <c r="H142" s="204">
        <v>45.72</v>
      </c>
      <c r="I142" s="205"/>
      <c r="J142" s="200"/>
      <c r="K142" s="200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192</v>
      </c>
      <c r="AU142" s="210" t="s">
        <v>81</v>
      </c>
      <c r="AV142" s="13" t="s">
        <v>81</v>
      </c>
      <c r="AW142" s="13" t="s">
        <v>33</v>
      </c>
      <c r="AX142" s="13" t="s">
        <v>72</v>
      </c>
      <c r="AY142" s="210" t="s">
        <v>180</v>
      </c>
    </row>
    <row r="143" spans="2:51" s="14" customFormat="1" ht="11.25">
      <c r="B143" s="211"/>
      <c r="C143" s="212"/>
      <c r="D143" s="201" t="s">
        <v>192</v>
      </c>
      <c r="E143" s="213" t="s">
        <v>19</v>
      </c>
      <c r="F143" s="214" t="s">
        <v>211</v>
      </c>
      <c r="G143" s="212"/>
      <c r="H143" s="215">
        <v>507.72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192</v>
      </c>
      <c r="AU143" s="221" t="s">
        <v>81</v>
      </c>
      <c r="AV143" s="14" t="s">
        <v>188</v>
      </c>
      <c r="AW143" s="14" t="s">
        <v>33</v>
      </c>
      <c r="AX143" s="14" t="s">
        <v>79</v>
      </c>
      <c r="AY143" s="221" t="s">
        <v>180</v>
      </c>
    </row>
    <row r="144" spans="1:65" s="2" customFormat="1" ht="33" customHeight="1">
      <c r="A144" s="37"/>
      <c r="B144" s="38"/>
      <c r="C144" s="181" t="s">
        <v>81</v>
      </c>
      <c r="D144" s="181" t="s">
        <v>183</v>
      </c>
      <c r="E144" s="182" t="s">
        <v>1757</v>
      </c>
      <c r="F144" s="183" t="s">
        <v>1758</v>
      </c>
      <c r="G144" s="184" t="s">
        <v>1250</v>
      </c>
      <c r="H144" s="185">
        <v>1</v>
      </c>
      <c r="I144" s="186"/>
      <c r="J144" s="187">
        <f>ROUND(I144*H144,2)</f>
        <v>0</v>
      </c>
      <c r="K144" s="183" t="s">
        <v>19</v>
      </c>
      <c r="L144" s="42"/>
      <c r="M144" s="188" t="s">
        <v>19</v>
      </c>
      <c r="N144" s="189" t="s">
        <v>43</v>
      </c>
      <c r="O144" s="67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2" t="s">
        <v>188</v>
      </c>
      <c r="AT144" s="192" t="s">
        <v>183</v>
      </c>
      <c r="AU144" s="192" t="s">
        <v>81</v>
      </c>
      <c r="AY144" s="20" t="s">
        <v>180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20" t="s">
        <v>79</v>
      </c>
      <c r="BK144" s="193">
        <f>ROUND(I144*H144,2)</f>
        <v>0</v>
      </c>
      <c r="BL144" s="20" t="s">
        <v>188</v>
      </c>
      <c r="BM144" s="192" t="s">
        <v>1759</v>
      </c>
    </row>
    <row r="145" spans="2:63" s="12" customFormat="1" ht="22.9" customHeight="1">
      <c r="B145" s="165"/>
      <c r="C145" s="166"/>
      <c r="D145" s="167" t="s">
        <v>71</v>
      </c>
      <c r="E145" s="179" t="s">
        <v>242</v>
      </c>
      <c r="F145" s="179" t="s">
        <v>243</v>
      </c>
      <c r="G145" s="166"/>
      <c r="H145" s="166"/>
      <c r="I145" s="169"/>
      <c r="J145" s="180">
        <f>BK145</f>
        <v>0</v>
      </c>
      <c r="K145" s="166"/>
      <c r="L145" s="171"/>
      <c r="M145" s="172"/>
      <c r="N145" s="173"/>
      <c r="O145" s="173"/>
      <c r="P145" s="174">
        <f>SUM(P146:P173)</f>
        <v>0</v>
      </c>
      <c r="Q145" s="173"/>
      <c r="R145" s="174">
        <f>SUM(R146:R173)</f>
        <v>0.0678349</v>
      </c>
      <c r="S145" s="173"/>
      <c r="T145" s="175">
        <f>SUM(T146:T173)</f>
        <v>0</v>
      </c>
      <c r="AR145" s="176" t="s">
        <v>79</v>
      </c>
      <c r="AT145" s="177" t="s">
        <v>71</v>
      </c>
      <c r="AU145" s="177" t="s">
        <v>79</v>
      </c>
      <c r="AY145" s="176" t="s">
        <v>180</v>
      </c>
      <c r="BK145" s="178">
        <f>SUM(BK146:BK173)</f>
        <v>0</v>
      </c>
    </row>
    <row r="146" spans="1:65" s="2" customFormat="1" ht="24.2" customHeight="1">
      <c r="A146" s="37"/>
      <c r="B146" s="38"/>
      <c r="C146" s="181" t="s">
        <v>92</v>
      </c>
      <c r="D146" s="181" t="s">
        <v>183</v>
      </c>
      <c r="E146" s="182" t="s">
        <v>245</v>
      </c>
      <c r="F146" s="183" t="s">
        <v>246</v>
      </c>
      <c r="G146" s="184" t="s">
        <v>186</v>
      </c>
      <c r="H146" s="185">
        <v>197.35</v>
      </c>
      <c r="I146" s="186"/>
      <c r="J146" s="187">
        <f>ROUND(I146*H146,2)</f>
        <v>0</v>
      </c>
      <c r="K146" s="183" t="s">
        <v>187</v>
      </c>
      <c r="L146" s="42"/>
      <c r="M146" s="188" t="s">
        <v>19</v>
      </c>
      <c r="N146" s="189" t="s">
        <v>43</v>
      </c>
      <c r="O146" s="67"/>
      <c r="P146" s="190">
        <f>O146*H146</f>
        <v>0</v>
      </c>
      <c r="Q146" s="190">
        <v>0.00013</v>
      </c>
      <c r="R146" s="190">
        <f>Q146*H146</f>
        <v>0.025655499999999998</v>
      </c>
      <c r="S146" s="190">
        <v>0</v>
      </c>
      <c r="T146" s="19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290</v>
      </c>
      <c r="AT146" s="192" t="s">
        <v>183</v>
      </c>
      <c r="AU146" s="192" t="s">
        <v>81</v>
      </c>
      <c r="AY146" s="20" t="s">
        <v>180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0" t="s">
        <v>79</v>
      </c>
      <c r="BK146" s="193">
        <f>ROUND(I146*H146,2)</f>
        <v>0</v>
      </c>
      <c r="BL146" s="20" t="s">
        <v>290</v>
      </c>
      <c r="BM146" s="192" t="s">
        <v>1760</v>
      </c>
    </row>
    <row r="147" spans="1:47" s="2" customFormat="1" ht="11.25">
      <c r="A147" s="37"/>
      <c r="B147" s="38"/>
      <c r="C147" s="39"/>
      <c r="D147" s="194" t="s">
        <v>190</v>
      </c>
      <c r="E147" s="39"/>
      <c r="F147" s="195" t="s">
        <v>248</v>
      </c>
      <c r="G147" s="39"/>
      <c r="H147" s="39"/>
      <c r="I147" s="196"/>
      <c r="J147" s="39"/>
      <c r="K147" s="39"/>
      <c r="L147" s="42"/>
      <c r="M147" s="197"/>
      <c r="N147" s="198"/>
      <c r="O147" s="67"/>
      <c r="P147" s="67"/>
      <c r="Q147" s="67"/>
      <c r="R147" s="67"/>
      <c r="S147" s="67"/>
      <c r="T147" s="68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20" t="s">
        <v>190</v>
      </c>
      <c r="AU147" s="20" t="s">
        <v>81</v>
      </c>
    </row>
    <row r="148" spans="2:51" s="15" customFormat="1" ht="11.25">
      <c r="B148" s="222"/>
      <c r="C148" s="223"/>
      <c r="D148" s="201" t="s">
        <v>192</v>
      </c>
      <c r="E148" s="224" t="s">
        <v>19</v>
      </c>
      <c r="F148" s="225" t="s">
        <v>1720</v>
      </c>
      <c r="G148" s="223"/>
      <c r="H148" s="224" t="s">
        <v>19</v>
      </c>
      <c r="I148" s="226"/>
      <c r="J148" s="223"/>
      <c r="K148" s="223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192</v>
      </c>
      <c r="AU148" s="231" t="s">
        <v>81</v>
      </c>
      <c r="AV148" s="15" t="s">
        <v>79</v>
      </c>
      <c r="AW148" s="15" t="s">
        <v>33</v>
      </c>
      <c r="AX148" s="15" t="s">
        <v>72</v>
      </c>
      <c r="AY148" s="231" t="s">
        <v>180</v>
      </c>
    </row>
    <row r="149" spans="2:51" s="13" customFormat="1" ht="11.25">
      <c r="B149" s="199"/>
      <c r="C149" s="200"/>
      <c r="D149" s="201" t="s">
        <v>192</v>
      </c>
      <c r="E149" s="202" t="s">
        <v>19</v>
      </c>
      <c r="F149" s="203" t="s">
        <v>2233</v>
      </c>
      <c r="G149" s="200"/>
      <c r="H149" s="204">
        <v>61.85</v>
      </c>
      <c r="I149" s="205"/>
      <c r="J149" s="200"/>
      <c r="K149" s="200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192</v>
      </c>
      <c r="AU149" s="210" t="s">
        <v>81</v>
      </c>
      <c r="AV149" s="13" t="s">
        <v>81</v>
      </c>
      <c r="AW149" s="13" t="s">
        <v>33</v>
      </c>
      <c r="AX149" s="13" t="s">
        <v>72</v>
      </c>
      <c r="AY149" s="210" t="s">
        <v>180</v>
      </c>
    </row>
    <row r="150" spans="2:51" s="13" customFormat="1" ht="11.25">
      <c r="B150" s="199"/>
      <c r="C150" s="200"/>
      <c r="D150" s="201" t="s">
        <v>192</v>
      </c>
      <c r="E150" s="202" t="s">
        <v>19</v>
      </c>
      <c r="F150" s="203" t="s">
        <v>2235</v>
      </c>
      <c r="G150" s="200"/>
      <c r="H150" s="204">
        <v>3.7</v>
      </c>
      <c r="I150" s="205"/>
      <c r="J150" s="200"/>
      <c r="K150" s="200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192</v>
      </c>
      <c r="AU150" s="210" t="s">
        <v>81</v>
      </c>
      <c r="AV150" s="13" t="s">
        <v>81</v>
      </c>
      <c r="AW150" s="13" t="s">
        <v>33</v>
      </c>
      <c r="AX150" s="13" t="s">
        <v>72</v>
      </c>
      <c r="AY150" s="210" t="s">
        <v>180</v>
      </c>
    </row>
    <row r="151" spans="2:51" s="15" customFormat="1" ht="11.25">
      <c r="B151" s="222"/>
      <c r="C151" s="223"/>
      <c r="D151" s="201" t="s">
        <v>192</v>
      </c>
      <c r="E151" s="224" t="s">
        <v>19</v>
      </c>
      <c r="F151" s="225" t="s">
        <v>1726</v>
      </c>
      <c r="G151" s="223"/>
      <c r="H151" s="224" t="s">
        <v>19</v>
      </c>
      <c r="I151" s="226"/>
      <c r="J151" s="223"/>
      <c r="K151" s="223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192</v>
      </c>
      <c r="AU151" s="231" t="s">
        <v>81</v>
      </c>
      <c r="AV151" s="15" t="s">
        <v>79</v>
      </c>
      <c r="AW151" s="15" t="s">
        <v>33</v>
      </c>
      <c r="AX151" s="15" t="s">
        <v>72</v>
      </c>
      <c r="AY151" s="231" t="s">
        <v>180</v>
      </c>
    </row>
    <row r="152" spans="2:51" s="13" customFormat="1" ht="11.25">
      <c r="B152" s="199"/>
      <c r="C152" s="200"/>
      <c r="D152" s="201" t="s">
        <v>192</v>
      </c>
      <c r="E152" s="202" t="s">
        <v>19</v>
      </c>
      <c r="F152" s="203" t="s">
        <v>2247</v>
      </c>
      <c r="G152" s="200"/>
      <c r="H152" s="204">
        <v>65.9</v>
      </c>
      <c r="I152" s="205"/>
      <c r="J152" s="200"/>
      <c r="K152" s="200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192</v>
      </c>
      <c r="AU152" s="210" t="s">
        <v>81</v>
      </c>
      <c r="AV152" s="13" t="s">
        <v>81</v>
      </c>
      <c r="AW152" s="13" t="s">
        <v>33</v>
      </c>
      <c r="AX152" s="13" t="s">
        <v>72</v>
      </c>
      <c r="AY152" s="210" t="s">
        <v>180</v>
      </c>
    </row>
    <row r="153" spans="2:51" s="15" customFormat="1" ht="11.25">
      <c r="B153" s="222"/>
      <c r="C153" s="223"/>
      <c r="D153" s="201" t="s">
        <v>192</v>
      </c>
      <c r="E153" s="224" t="s">
        <v>19</v>
      </c>
      <c r="F153" s="225" t="s">
        <v>1741</v>
      </c>
      <c r="G153" s="223"/>
      <c r="H153" s="224" t="s">
        <v>19</v>
      </c>
      <c r="I153" s="226"/>
      <c r="J153" s="223"/>
      <c r="K153" s="223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192</v>
      </c>
      <c r="AU153" s="231" t="s">
        <v>81</v>
      </c>
      <c r="AV153" s="15" t="s">
        <v>79</v>
      </c>
      <c r="AW153" s="15" t="s">
        <v>33</v>
      </c>
      <c r="AX153" s="15" t="s">
        <v>72</v>
      </c>
      <c r="AY153" s="231" t="s">
        <v>180</v>
      </c>
    </row>
    <row r="154" spans="2:51" s="13" customFormat="1" ht="11.25">
      <c r="B154" s="199"/>
      <c r="C154" s="200"/>
      <c r="D154" s="201" t="s">
        <v>192</v>
      </c>
      <c r="E154" s="202" t="s">
        <v>19</v>
      </c>
      <c r="F154" s="203" t="s">
        <v>2261</v>
      </c>
      <c r="G154" s="200"/>
      <c r="H154" s="204">
        <v>65.9</v>
      </c>
      <c r="I154" s="205"/>
      <c r="J154" s="200"/>
      <c r="K154" s="200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192</v>
      </c>
      <c r="AU154" s="210" t="s">
        <v>81</v>
      </c>
      <c r="AV154" s="13" t="s">
        <v>81</v>
      </c>
      <c r="AW154" s="13" t="s">
        <v>33</v>
      </c>
      <c r="AX154" s="13" t="s">
        <v>72</v>
      </c>
      <c r="AY154" s="210" t="s">
        <v>180</v>
      </c>
    </row>
    <row r="155" spans="2:51" s="14" customFormat="1" ht="11.25">
      <c r="B155" s="211"/>
      <c r="C155" s="212"/>
      <c r="D155" s="201" t="s">
        <v>192</v>
      </c>
      <c r="E155" s="213" t="s">
        <v>19</v>
      </c>
      <c r="F155" s="214" t="s">
        <v>211</v>
      </c>
      <c r="G155" s="212"/>
      <c r="H155" s="215">
        <v>197.35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192</v>
      </c>
      <c r="AU155" s="221" t="s">
        <v>81</v>
      </c>
      <c r="AV155" s="14" t="s">
        <v>188</v>
      </c>
      <c r="AW155" s="14" t="s">
        <v>33</v>
      </c>
      <c r="AX155" s="14" t="s">
        <v>79</v>
      </c>
      <c r="AY155" s="221" t="s">
        <v>180</v>
      </c>
    </row>
    <row r="156" spans="1:65" s="2" customFormat="1" ht="24.2" customHeight="1">
      <c r="A156" s="37"/>
      <c r="B156" s="38"/>
      <c r="C156" s="181" t="s">
        <v>188</v>
      </c>
      <c r="D156" s="181" t="s">
        <v>183</v>
      </c>
      <c r="E156" s="182" t="s">
        <v>1761</v>
      </c>
      <c r="F156" s="183" t="s">
        <v>1762</v>
      </c>
      <c r="G156" s="184" t="s">
        <v>186</v>
      </c>
      <c r="H156" s="185">
        <v>91.44</v>
      </c>
      <c r="I156" s="186"/>
      <c r="J156" s="187">
        <f>ROUND(I156*H156,2)</f>
        <v>0</v>
      </c>
      <c r="K156" s="183" t="s">
        <v>187</v>
      </c>
      <c r="L156" s="42"/>
      <c r="M156" s="188" t="s">
        <v>19</v>
      </c>
      <c r="N156" s="189" t="s">
        <v>43</v>
      </c>
      <c r="O156" s="67"/>
      <c r="P156" s="190">
        <f>O156*H156</f>
        <v>0</v>
      </c>
      <c r="Q156" s="190">
        <v>0.00021</v>
      </c>
      <c r="R156" s="190">
        <f>Q156*H156</f>
        <v>0.0192024</v>
      </c>
      <c r="S156" s="190">
        <v>0</v>
      </c>
      <c r="T156" s="19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188</v>
      </c>
      <c r="AT156" s="192" t="s">
        <v>183</v>
      </c>
      <c r="AU156" s="192" t="s">
        <v>81</v>
      </c>
      <c r="AY156" s="20" t="s">
        <v>180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20" t="s">
        <v>79</v>
      </c>
      <c r="BK156" s="193">
        <f>ROUND(I156*H156,2)</f>
        <v>0</v>
      </c>
      <c r="BL156" s="20" t="s">
        <v>188</v>
      </c>
      <c r="BM156" s="192" t="s">
        <v>2086</v>
      </c>
    </row>
    <row r="157" spans="1:47" s="2" customFormat="1" ht="11.25">
      <c r="A157" s="37"/>
      <c r="B157" s="38"/>
      <c r="C157" s="39"/>
      <c r="D157" s="194" t="s">
        <v>190</v>
      </c>
      <c r="E157" s="39"/>
      <c r="F157" s="195" t="s">
        <v>1764</v>
      </c>
      <c r="G157" s="39"/>
      <c r="H157" s="39"/>
      <c r="I157" s="196"/>
      <c r="J157" s="39"/>
      <c r="K157" s="39"/>
      <c r="L157" s="42"/>
      <c r="M157" s="197"/>
      <c r="N157" s="198"/>
      <c r="O157" s="67"/>
      <c r="P157" s="67"/>
      <c r="Q157" s="67"/>
      <c r="R157" s="67"/>
      <c r="S157" s="67"/>
      <c r="T157" s="68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20" t="s">
        <v>190</v>
      </c>
      <c r="AU157" s="20" t="s">
        <v>81</v>
      </c>
    </row>
    <row r="158" spans="2:51" s="15" customFormat="1" ht="11.25">
      <c r="B158" s="222"/>
      <c r="C158" s="223"/>
      <c r="D158" s="201" t="s">
        <v>192</v>
      </c>
      <c r="E158" s="224" t="s">
        <v>19</v>
      </c>
      <c r="F158" s="225" t="s">
        <v>1720</v>
      </c>
      <c r="G158" s="223"/>
      <c r="H158" s="224" t="s">
        <v>19</v>
      </c>
      <c r="I158" s="226"/>
      <c r="J158" s="223"/>
      <c r="K158" s="223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192</v>
      </c>
      <c r="AU158" s="231" t="s">
        <v>81</v>
      </c>
      <c r="AV158" s="15" t="s">
        <v>79</v>
      </c>
      <c r="AW158" s="15" t="s">
        <v>33</v>
      </c>
      <c r="AX158" s="15" t="s">
        <v>72</v>
      </c>
      <c r="AY158" s="231" t="s">
        <v>180</v>
      </c>
    </row>
    <row r="159" spans="2:51" s="13" customFormat="1" ht="11.25">
      <c r="B159" s="199"/>
      <c r="C159" s="200"/>
      <c r="D159" s="201" t="s">
        <v>192</v>
      </c>
      <c r="E159" s="202" t="s">
        <v>19</v>
      </c>
      <c r="F159" s="203" t="s">
        <v>2263</v>
      </c>
      <c r="G159" s="200"/>
      <c r="H159" s="204">
        <v>30.48</v>
      </c>
      <c r="I159" s="205"/>
      <c r="J159" s="200"/>
      <c r="K159" s="200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192</v>
      </c>
      <c r="AU159" s="210" t="s">
        <v>81</v>
      </c>
      <c r="AV159" s="13" t="s">
        <v>81</v>
      </c>
      <c r="AW159" s="13" t="s">
        <v>33</v>
      </c>
      <c r="AX159" s="13" t="s">
        <v>72</v>
      </c>
      <c r="AY159" s="210" t="s">
        <v>180</v>
      </c>
    </row>
    <row r="160" spans="2:51" s="15" customFormat="1" ht="11.25">
      <c r="B160" s="222"/>
      <c r="C160" s="223"/>
      <c r="D160" s="201" t="s">
        <v>192</v>
      </c>
      <c r="E160" s="224" t="s">
        <v>19</v>
      </c>
      <c r="F160" s="225" t="s">
        <v>1726</v>
      </c>
      <c r="G160" s="223"/>
      <c r="H160" s="224" t="s">
        <v>19</v>
      </c>
      <c r="I160" s="226"/>
      <c r="J160" s="223"/>
      <c r="K160" s="223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192</v>
      </c>
      <c r="AU160" s="231" t="s">
        <v>81</v>
      </c>
      <c r="AV160" s="15" t="s">
        <v>79</v>
      </c>
      <c r="AW160" s="15" t="s">
        <v>33</v>
      </c>
      <c r="AX160" s="15" t="s">
        <v>72</v>
      </c>
      <c r="AY160" s="231" t="s">
        <v>180</v>
      </c>
    </row>
    <row r="161" spans="2:51" s="13" customFormat="1" ht="11.25">
      <c r="B161" s="199"/>
      <c r="C161" s="200"/>
      <c r="D161" s="201" t="s">
        <v>192</v>
      </c>
      <c r="E161" s="202" t="s">
        <v>19</v>
      </c>
      <c r="F161" s="203" t="s">
        <v>2264</v>
      </c>
      <c r="G161" s="200"/>
      <c r="H161" s="204">
        <v>30.48</v>
      </c>
      <c r="I161" s="205"/>
      <c r="J161" s="200"/>
      <c r="K161" s="200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192</v>
      </c>
      <c r="AU161" s="210" t="s">
        <v>81</v>
      </c>
      <c r="AV161" s="13" t="s">
        <v>81</v>
      </c>
      <c r="AW161" s="13" t="s">
        <v>33</v>
      </c>
      <c r="AX161" s="13" t="s">
        <v>72</v>
      </c>
      <c r="AY161" s="210" t="s">
        <v>180</v>
      </c>
    </row>
    <row r="162" spans="2:51" s="15" customFormat="1" ht="11.25">
      <c r="B162" s="222"/>
      <c r="C162" s="223"/>
      <c r="D162" s="201" t="s">
        <v>192</v>
      </c>
      <c r="E162" s="224" t="s">
        <v>19</v>
      </c>
      <c r="F162" s="225" t="s">
        <v>1741</v>
      </c>
      <c r="G162" s="223"/>
      <c r="H162" s="224" t="s">
        <v>19</v>
      </c>
      <c r="I162" s="226"/>
      <c r="J162" s="223"/>
      <c r="K162" s="223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192</v>
      </c>
      <c r="AU162" s="231" t="s">
        <v>81</v>
      </c>
      <c r="AV162" s="15" t="s">
        <v>79</v>
      </c>
      <c r="AW162" s="15" t="s">
        <v>33</v>
      </c>
      <c r="AX162" s="15" t="s">
        <v>72</v>
      </c>
      <c r="AY162" s="231" t="s">
        <v>180</v>
      </c>
    </row>
    <row r="163" spans="2:51" s="13" customFormat="1" ht="11.25">
      <c r="B163" s="199"/>
      <c r="C163" s="200"/>
      <c r="D163" s="201" t="s">
        <v>192</v>
      </c>
      <c r="E163" s="202" t="s">
        <v>19</v>
      </c>
      <c r="F163" s="203" t="s">
        <v>2265</v>
      </c>
      <c r="G163" s="200"/>
      <c r="H163" s="204">
        <v>30.48</v>
      </c>
      <c r="I163" s="205"/>
      <c r="J163" s="200"/>
      <c r="K163" s="200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192</v>
      </c>
      <c r="AU163" s="210" t="s">
        <v>81</v>
      </c>
      <c r="AV163" s="13" t="s">
        <v>81</v>
      </c>
      <c r="AW163" s="13" t="s">
        <v>33</v>
      </c>
      <c r="AX163" s="13" t="s">
        <v>72</v>
      </c>
      <c r="AY163" s="210" t="s">
        <v>180</v>
      </c>
    </row>
    <row r="164" spans="2:51" s="14" customFormat="1" ht="11.25">
      <c r="B164" s="211"/>
      <c r="C164" s="212"/>
      <c r="D164" s="201" t="s">
        <v>192</v>
      </c>
      <c r="E164" s="213" t="s">
        <v>19</v>
      </c>
      <c r="F164" s="214" t="s">
        <v>211</v>
      </c>
      <c r="G164" s="212"/>
      <c r="H164" s="215">
        <v>91.44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192</v>
      </c>
      <c r="AU164" s="221" t="s">
        <v>81</v>
      </c>
      <c r="AV164" s="14" t="s">
        <v>188</v>
      </c>
      <c r="AW164" s="14" t="s">
        <v>33</v>
      </c>
      <c r="AX164" s="14" t="s">
        <v>79</v>
      </c>
      <c r="AY164" s="221" t="s">
        <v>180</v>
      </c>
    </row>
    <row r="165" spans="1:65" s="2" customFormat="1" ht="24.2" customHeight="1">
      <c r="A165" s="37"/>
      <c r="B165" s="38"/>
      <c r="C165" s="181" t="s">
        <v>212</v>
      </c>
      <c r="D165" s="181" t="s">
        <v>183</v>
      </c>
      <c r="E165" s="182" t="s">
        <v>1768</v>
      </c>
      <c r="F165" s="183" t="s">
        <v>1769</v>
      </c>
      <c r="G165" s="184" t="s">
        <v>186</v>
      </c>
      <c r="H165" s="185">
        <v>574.425</v>
      </c>
      <c r="I165" s="186"/>
      <c r="J165" s="187">
        <f>ROUND(I165*H165,2)</f>
        <v>0</v>
      </c>
      <c r="K165" s="183" t="s">
        <v>187</v>
      </c>
      <c r="L165" s="42"/>
      <c r="M165" s="188" t="s">
        <v>19</v>
      </c>
      <c r="N165" s="189" t="s">
        <v>43</v>
      </c>
      <c r="O165" s="67"/>
      <c r="P165" s="190">
        <f>O165*H165</f>
        <v>0</v>
      </c>
      <c r="Q165" s="190">
        <v>4E-05</v>
      </c>
      <c r="R165" s="190">
        <f>Q165*H165</f>
        <v>0.022977</v>
      </c>
      <c r="S165" s="190">
        <v>0</v>
      </c>
      <c r="T165" s="19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188</v>
      </c>
      <c r="AT165" s="192" t="s">
        <v>183</v>
      </c>
      <c r="AU165" s="192" t="s">
        <v>81</v>
      </c>
      <c r="AY165" s="20" t="s">
        <v>180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20" t="s">
        <v>79</v>
      </c>
      <c r="BK165" s="193">
        <f>ROUND(I165*H165,2)</f>
        <v>0</v>
      </c>
      <c r="BL165" s="20" t="s">
        <v>188</v>
      </c>
      <c r="BM165" s="192" t="s">
        <v>1770</v>
      </c>
    </row>
    <row r="166" spans="1:47" s="2" customFormat="1" ht="11.25">
      <c r="A166" s="37"/>
      <c r="B166" s="38"/>
      <c r="C166" s="39"/>
      <c r="D166" s="194" t="s">
        <v>190</v>
      </c>
      <c r="E166" s="39"/>
      <c r="F166" s="195" t="s">
        <v>1771</v>
      </c>
      <c r="G166" s="39"/>
      <c r="H166" s="39"/>
      <c r="I166" s="196"/>
      <c r="J166" s="39"/>
      <c r="K166" s="39"/>
      <c r="L166" s="42"/>
      <c r="M166" s="197"/>
      <c r="N166" s="198"/>
      <c r="O166" s="67"/>
      <c r="P166" s="67"/>
      <c r="Q166" s="67"/>
      <c r="R166" s="67"/>
      <c r="S166" s="67"/>
      <c r="T166" s="68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20" t="s">
        <v>190</v>
      </c>
      <c r="AU166" s="20" t="s">
        <v>81</v>
      </c>
    </row>
    <row r="167" spans="2:51" s="15" customFormat="1" ht="11.25">
      <c r="B167" s="222"/>
      <c r="C167" s="223"/>
      <c r="D167" s="201" t="s">
        <v>192</v>
      </c>
      <c r="E167" s="224" t="s">
        <v>19</v>
      </c>
      <c r="F167" s="225" t="s">
        <v>1720</v>
      </c>
      <c r="G167" s="223"/>
      <c r="H167" s="224" t="s">
        <v>19</v>
      </c>
      <c r="I167" s="226"/>
      <c r="J167" s="223"/>
      <c r="K167" s="223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192</v>
      </c>
      <c r="AU167" s="231" t="s">
        <v>81</v>
      </c>
      <c r="AV167" s="15" t="s">
        <v>79</v>
      </c>
      <c r="AW167" s="15" t="s">
        <v>33</v>
      </c>
      <c r="AX167" s="15" t="s">
        <v>72</v>
      </c>
      <c r="AY167" s="231" t="s">
        <v>180</v>
      </c>
    </row>
    <row r="168" spans="2:51" s="13" customFormat="1" ht="11.25">
      <c r="B168" s="199"/>
      <c r="C168" s="200"/>
      <c r="D168" s="201" t="s">
        <v>192</v>
      </c>
      <c r="E168" s="202" t="s">
        <v>19</v>
      </c>
      <c r="F168" s="203" t="s">
        <v>2266</v>
      </c>
      <c r="G168" s="200"/>
      <c r="H168" s="204">
        <v>191.475</v>
      </c>
      <c r="I168" s="205"/>
      <c r="J168" s="200"/>
      <c r="K168" s="200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192</v>
      </c>
      <c r="AU168" s="210" t="s">
        <v>81</v>
      </c>
      <c r="AV168" s="13" t="s">
        <v>81</v>
      </c>
      <c r="AW168" s="13" t="s">
        <v>33</v>
      </c>
      <c r="AX168" s="13" t="s">
        <v>72</v>
      </c>
      <c r="AY168" s="210" t="s">
        <v>180</v>
      </c>
    </row>
    <row r="169" spans="2:51" s="15" customFormat="1" ht="11.25">
      <c r="B169" s="222"/>
      <c r="C169" s="223"/>
      <c r="D169" s="201" t="s">
        <v>192</v>
      </c>
      <c r="E169" s="224" t="s">
        <v>19</v>
      </c>
      <c r="F169" s="225" t="s">
        <v>1726</v>
      </c>
      <c r="G169" s="223"/>
      <c r="H169" s="224" t="s">
        <v>19</v>
      </c>
      <c r="I169" s="226"/>
      <c r="J169" s="223"/>
      <c r="K169" s="223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192</v>
      </c>
      <c r="AU169" s="231" t="s">
        <v>81</v>
      </c>
      <c r="AV169" s="15" t="s">
        <v>79</v>
      </c>
      <c r="AW169" s="15" t="s">
        <v>33</v>
      </c>
      <c r="AX169" s="15" t="s">
        <v>72</v>
      </c>
      <c r="AY169" s="231" t="s">
        <v>180</v>
      </c>
    </row>
    <row r="170" spans="2:51" s="13" customFormat="1" ht="11.25">
      <c r="B170" s="199"/>
      <c r="C170" s="200"/>
      <c r="D170" s="201" t="s">
        <v>192</v>
      </c>
      <c r="E170" s="202" t="s">
        <v>19</v>
      </c>
      <c r="F170" s="203" t="s">
        <v>2266</v>
      </c>
      <c r="G170" s="200"/>
      <c r="H170" s="204">
        <v>191.475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192</v>
      </c>
      <c r="AU170" s="210" t="s">
        <v>81</v>
      </c>
      <c r="AV170" s="13" t="s">
        <v>81</v>
      </c>
      <c r="AW170" s="13" t="s">
        <v>33</v>
      </c>
      <c r="AX170" s="13" t="s">
        <v>72</v>
      </c>
      <c r="AY170" s="210" t="s">
        <v>180</v>
      </c>
    </row>
    <row r="171" spans="2:51" s="15" customFormat="1" ht="11.25">
      <c r="B171" s="222"/>
      <c r="C171" s="223"/>
      <c r="D171" s="201" t="s">
        <v>192</v>
      </c>
      <c r="E171" s="224" t="s">
        <v>19</v>
      </c>
      <c r="F171" s="225" t="s">
        <v>1741</v>
      </c>
      <c r="G171" s="223"/>
      <c r="H171" s="224" t="s">
        <v>19</v>
      </c>
      <c r="I171" s="226"/>
      <c r="J171" s="223"/>
      <c r="K171" s="223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192</v>
      </c>
      <c r="AU171" s="231" t="s">
        <v>81</v>
      </c>
      <c r="AV171" s="15" t="s">
        <v>79</v>
      </c>
      <c r="AW171" s="15" t="s">
        <v>33</v>
      </c>
      <c r="AX171" s="15" t="s">
        <v>72</v>
      </c>
      <c r="AY171" s="231" t="s">
        <v>180</v>
      </c>
    </row>
    <row r="172" spans="2:51" s="13" customFormat="1" ht="11.25">
      <c r="B172" s="199"/>
      <c r="C172" s="200"/>
      <c r="D172" s="201" t="s">
        <v>192</v>
      </c>
      <c r="E172" s="202" t="s">
        <v>19</v>
      </c>
      <c r="F172" s="203" t="s">
        <v>2266</v>
      </c>
      <c r="G172" s="200"/>
      <c r="H172" s="204">
        <v>191.475</v>
      </c>
      <c r="I172" s="205"/>
      <c r="J172" s="200"/>
      <c r="K172" s="200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192</v>
      </c>
      <c r="AU172" s="210" t="s">
        <v>81</v>
      </c>
      <c r="AV172" s="13" t="s">
        <v>81</v>
      </c>
      <c r="AW172" s="13" t="s">
        <v>33</v>
      </c>
      <c r="AX172" s="13" t="s">
        <v>72</v>
      </c>
      <c r="AY172" s="210" t="s">
        <v>180</v>
      </c>
    </row>
    <row r="173" spans="2:51" s="14" customFormat="1" ht="11.25">
      <c r="B173" s="211"/>
      <c r="C173" s="212"/>
      <c r="D173" s="201" t="s">
        <v>192</v>
      </c>
      <c r="E173" s="213" t="s">
        <v>19</v>
      </c>
      <c r="F173" s="214" t="s">
        <v>211</v>
      </c>
      <c r="G173" s="212"/>
      <c r="H173" s="215">
        <v>574.425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192</v>
      </c>
      <c r="AU173" s="221" t="s">
        <v>81</v>
      </c>
      <c r="AV173" s="14" t="s">
        <v>188</v>
      </c>
      <c r="AW173" s="14" t="s">
        <v>33</v>
      </c>
      <c r="AX173" s="14" t="s">
        <v>79</v>
      </c>
      <c r="AY173" s="221" t="s">
        <v>180</v>
      </c>
    </row>
    <row r="174" spans="2:63" s="12" customFormat="1" ht="22.9" customHeight="1">
      <c r="B174" s="165"/>
      <c r="C174" s="166"/>
      <c r="D174" s="167" t="s">
        <v>71</v>
      </c>
      <c r="E174" s="179" t="s">
        <v>635</v>
      </c>
      <c r="F174" s="179" t="s">
        <v>1779</v>
      </c>
      <c r="G174" s="166"/>
      <c r="H174" s="166"/>
      <c r="I174" s="169"/>
      <c r="J174" s="180">
        <f>BK174</f>
        <v>0</v>
      </c>
      <c r="K174" s="166"/>
      <c r="L174" s="171"/>
      <c r="M174" s="172"/>
      <c r="N174" s="173"/>
      <c r="O174" s="173"/>
      <c r="P174" s="174">
        <f>SUM(P175:P179)</f>
        <v>0</v>
      </c>
      <c r="Q174" s="173"/>
      <c r="R174" s="174">
        <f>SUM(R175:R179)</f>
        <v>0</v>
      </c>
      <c r="S174" s="173"/>
      <c r="T174" s="175">
        <f>SUM(T175:T179)</f>
        <v>0</v>
      </c>
      <c r="AR174" s="176" t="s">
        <v>79</v>
      </c>
      <c r="AT174" s="177" t="s">
        <v>71</v>
      </c>
      <c r="AU174" s="177" t="s">
        <v>79</v>
      </c>
      <c r="AY174" s="176" t="s">
        <v>180</v>
      </c>
      <c r="BK174" s="178">
        <f>SUM(BK175:BK179)</f>
        <v>0</v>
      </c>
    </row>
    <row r="175" spans="1:65" s="2" customFormat="1" ht="37.9" customHeight="1">
      <c r="A175" s="37"/>
      <c r="B175" s="38"/>
      <c r="C175" s="181" t="s">
        <v>219</v>
      </c>
      <c r="D175" s="181" t="s">
        <v>183</v>
      </c>
      <c r="E175" s="182" t="s">
        <v>1780</v>
      </c>
      <c r="F175" s="183" t="s">
        <v>1781</v>
      </c>
      <c r="G175" s="184" t="s">
        <v>918</v>
      </c>
      <c r="H175" s="185">
        <v>30</v>
      </c>
      <c r="I175" s="186"/>
      <c r="J175" s="187">
        <f>ROUND(I175*H175,2)</f>
        <v>0</v>
      </c>
      <c r="K175" s="183" t="s">
        <v>19</v>
      </c>
      <c r="L175" s="42"/>
      <c r="M175" s="188" t="s">
        <v>19</v>
      </c>
      <c r="N175" s="189" t="s">
        <v>43</v>
      </c>
      <c r="O175" s="67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2" t="s">
        <v>188</v>
      </c>
      <c r="AT175" s="192" t="s">
        <v>183</v>
      </c>
      <c r="AU175" s="192" t="s">
        <v>81</v>
      </c>
      <c r="AY175" s="20" t="s">
        <v>180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20" t="s">
        <v>79</v>
      </c>
      <c r="BK175" s="193">
        <f>ROUND(I175*H175,2)</f>
        <v>0</v>
      </c>
      <c r="BL175" s="20" t="s">
        <v>188</v>
      </c>
      <c r="BM175" s="192" t="s">
        <v>1782</v>
      </c>
    </row>
    <row r="176" spans="2:51" s="13" customFormat="1" ht="11.25">
      <c r="B176" s="199"/>
      <c r="C176" s="200"/>
      <c r="D176" s="201" t="s">
        <v>192</v>
      </c>
      <c r="E176" s="202" t="s">
        <v>19</v>
      </c>
      <c r="F176" s="203" t="s">
        <v>2091</v>
      </c>
      <c r="G176" s="200"/>
      <c r="H176" s="204">
        <v>10</v>
      </c>
      <c r="I176" s="205"/>
      <c r="J176" s="200"/>
      <c r="K176" s="200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192</v>
      </c>
      <c r="AU176" s="210" t="s">
        <v>81</v>
      </c>
      <c r="AV176" s="13" t="s">
        <v>81</v>
      </c>
      <c r="AW176" s="13" t="s">
        <v>33</v>
      </c>
      <c r="AX176" s="13" t="s">
        <v>72</v>
      </c>
      <c r="AY176" s="210" t="s">
        <v>180</v>
      </c>
    </row>
    <row r="177" spans="2:51" s="13" customFormat="1" ht="11.25">
      <c r="B177" s="199"/>
      <c r="C177" s="200"/>
      <c r="D177" s="201" t="s">
        <v>192</v>
      </c>
      <c r="E177" s="202" t="s">
        <v>19</v>
      </c>
      <c r="F177" s="203" t="s">
        <v>2092</v>
      </c>
      <c r="G177" s="200"/>
      <c r="H177" s="204">
        <v>10</v>
      </c>
      <c r="I177" s="205"/>
      <c r="J177" s="200"/>
      <c r="K177" s="200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192</v>
      </c>
      <c r="AU177" s="210" t="s">
        <v>81</v>
      </c>
      <c r="AV177" s="13" t="s">
        <v>81</v>
      </c>
      <c r="AW177" s="13" t="s">
        <v>33</v>
      </c>
      <c r="AX177" s="13" t="s">
        <v>72</v>
      </c>
      <c r="AY177" s="210" t="s">
        <v>180</v>
      </c>
    </row>
    <row r="178" spans="2:51" s="13" customFormat="1" ht="11.25">
      <c r="B178" s="199"/>
      <c r="C178" s="200"/>
      <c r="D178" s="201" t="s">
        <v>192</v>
      </c>
      <c r="E178" s="202" t="s">
        <v>19</v>
      </c>
      <c r="F178" s="203" t="s">
        <v>2093</v>
      </c>
      <c r="G178" s="200"/>
      <c r="H178" s="204">
        <v>10</v>
      </c>
      <c r="I178" s="205"/>
      <c r="J178" s="200"/>
      <c r="K178" s="200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192</v>
      </c>
      <c r="AU178" s="210" t="s">
        <v>81</v>
      </c>
      <c r="AV178" s="13" t="s">
        <v>81</v>
      </c>
      <c r="AW178" s="13" t="s">
        <v>33</v>
      </c>
      <c r="AX178" s="13" t="s">
        <v>72</v>
      </c>
      <c r="AY178" s="210" t="s">
        <v>180</v>
      </c>
    </row>
    <row r="179" spans="2:51" s="14" customFormat="1" ht="11.25">
      <c r="B179" s="211"/>
      <c r="C179" s="212"/>
      <c r="D179" s="201" t="s">
        <v>192</v>
      </c>
      <c r="E179" s="213" t="s">
        <v>19</v>
      </c>
      <c r="F179" s="214" t="s">
        <v>211</v>
      </c>
      <c r="G179" s="212"/>
      <c r="H179" s="215">
        <v>30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192</v>
      </c>
      <c r="AU179" s="221" t="s">
        <v>81</v>
      </c>
      <c r="AV179" s="14" t="s">
        <v>188</v>
      </c>
      <c r="AW179" s="14" t="s">
        <v>33</v>
      </c>
      <c r="AX179" s="14" t="s">
        <v>79</v>
      </c>
      <c r="AY179" s="221" t="s">
        <v>180</v>
      </c>
    </row>
    <row r="180" spans="2:63" s="12" customFormat="1" ht="22.9" customHeight="1">
      <c r="B180" s="165"/>
      <c r="C180" s="166"/>
      <c r="D180" s="167" t="s">
        <v>71</v>
      </c>
      <c r="E180" s="179" t="s">
        <v>313</v>
      </c>
      <c r="F180" s="179" t="s">
        <v>314</v>
      </c>
      <c r="G180" s="166"/>
      <c r="H180" s="166"/>
      <c r="I180" s="169"/>
      <c r="J180" s="180">
        <f>BK180</f>
        <v>0</v>
      </c>
      <c r="K180" s="166"/>
      <c r="L180" s="171"/>
      <c r="M180" s="172"/>
      <c r="N180" s="173"/>
      <c r="O180" s="173"/>
      <c r="P180" s="174">
        <f>SUM(P181:P189)</f>
        <v>0</v>
      </c>
      <c r="Q180" s="173"/>
      <c r="R180" s="174">
        <f>SUM(R181:R189)</f>
        <v>0</v>
      </c>
      <c r="S180" s="173"/>
      <c r="T180" s="175">
        <f>SUM(T181:T189)</f>
        <v>0</v>
      </c>
      <c r="AR180" s="176" t="s">
        <v>79</v>
      </c>
      <c r="AT180" s="177" t="s">
        <v>71</v>
      </c>
      <c r="AU180" s="177" t="s">
        <v>79</v>
      </c>
      <c r="AY180" s="176" t="s">
        <v>180</v>
      </c>
      <c r="BK180" s="178">
        <f>SUM(BK181:BK189)</f>
        <v>0</v>
      </c>
    </row>
    <row r="181" spans="1:65" s="2" customFormat="1" ht="24.2" customHeight="1">
      <c r="A181" s="37"/>
      <c r="B181" s="38"/>
      <c r="C181" s="181" t="s">
        <v>226</v>
      </c>
      <c r="D181" s="181" t="s">
        <v>183</v>
      </c>
      <c r="E181" s="182" t="s">
        <v>316</v>
      </c>
      <c r="F181" s="183" t="s">
        <v>317</v>
      </c>
      <c r="G181" s="184" t="s">
        <v>318</v>
      </c>
      <c r="H181" s="185">
        <v>0.443</v>
      </c>
      <c r="I181" s="186"/>
      <c r="J181" s="187">
        <f>ROUND(I181*H181,2)</f>
        <v>0</v>
      </c>
      <c r="K181" s="183" t="s">
        <v>187</v>
      </c>
      <c r="L181" s="42"/>
      <c r="M181" s="188" t="s">
        <v>19</v>
      </c>
      <c r="N181" s="189" t="s">
        <v>43</v>
      </c>
      <c r="O181" s="67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2" t="s">
        <v>188</v>
      </c>
      <c r="AT181" s="192" t="s">
        <v>183</v>
      </c>
      <c r="AU181" s="192" t="s">
        <v>81</v>
      </c>
      <c r="AY181" s="20" t="s">
        <v>180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20" t="s">
        <v>79</v>
      </c>
      <c r="BK181" s="193">
        <f>ROUND(I181*H181,2)</f>
        <v>0</v>
      </c>
      <c r="BL181" s="20" t="s">
        <v>188</v>
      </c>
      <c r="BM181" s="192" t="s">
        <v>2094</v>
      </c>
    </row>
    <row r="182" spans="1:47" s="2" customFormat="1" ht="11.25">
      <c r="A182" s="37"/>
      <c r="B182" s="38"/>
      <c r="C182" s="39"/>
      <c r="D182" s="194" t="s">
        <v>190</v>
      </c>
      <c r="E182" s="39"/>
      <c r="F182" s="195" t="s">
        <v>320</v>
      </c>
      <c r="G182" s="39"/>
      <c r="H182" s="39"/>
      <c r="I182" s="196"/>
      <c r="J182" s="39"/>
      <c r="K182" s="39"/>
      <c r="L182" s="42"/>
      <c r="M182" s="197"/>
      <c r="N182" s="198"/>
      <c r="O182" s="67"/>
      <c r="P182" s="67"/>
      <c r="Q182" s="67"/>
      <c r="R182" s="67"/>
      <c r="S182" s="67"/>
      <c r="T182" s="68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20" t="s">
        <v>190</v>
      </c>
      <c r="AU182" s="20" t="s">
        <v>81</v>
      </c>
    </row>
    <row r="183" spans="1:65" s="2" customFormat="1" ht="21.75" customHeight="1">
      <c r="A183" s="37"/>
      <c r="B183" s="38"/>
      <c r="C183" s="181" t="s">
        <v>235</v>
      </c>
      <c r="D183" s="181" t="s">
        <v>183</v>
      </c>
      <c r="E183" s="182" t="s">
        <v>321</v>
      </c>
      <c r="F183" s="183" t="s">
        <v>322</v>
      </c>
      <c r="G183" s="184" t="s">
        <v>318</v>
      </c>
      <c r="H183" s="185">
        <v>0.443</v>
      </c>
      <c r="I183" s="186"/>
      <c r="J183" s="187">
        <f>ROUND(I183*H183,2)</f>
        <v>0</v>
      </c>
      <c r="K183" s="183" t="s">
        <v>187</v>
      </c>
      <c r="L183" s="42"/>
      <c r="M183" s="188" t="s">
        <v>19</v>
      </c>
      <c r="N183" s="189" t="s">
        <v>43</v>
      </c>
      <c r="O183" s="67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2" t="s">
        <v>188</v>
      </c>
      <c r="AT183" s="192" t="s">
        <v>183</v>
      </c>
      <c r="AU183" s="192" t="s">
        <v>81</v>
      </c>
      <c r="AY183" s="20" t="s">
        <v>180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20" t="s">
        <v>79</v>
      </c>
      <c r="BK183" s="193">
        <f>ROUND(I183*H183,2)</f>
        <v>0</v>
      </c>
      <c r="BL183" s="20" t="s">
        <v>188</v>
      </c>
      <c r="BM183" s="192" t="s">
        <v>2095</v>
      </c>
    </row>
    <row r="184" spans="1:47" s="2" customFormat="1" ht="11.25">
      <c r="A184" s="37"/>
      <c r="B184" s="38"/>
      <c r="C184" s="39"/>
      <c r="D184" s="194" t="s">
        <v>190</v>
      </c>
      <c r="E184" s="39"/>
      <c r="F184" s="195" t="s">
        <v>324</v>
      </c>
      <c r="G184" s="39"/>
      <c r="H184" s="39"/>
      <c r="I184" s="196"/>
      <c r="J184" s="39"/>
      <c r="K184" s="39"/>
      <c r="L184" s="42"/>
      <c r="M184" s="197"/>
      <c r="N184" s="198"/>
      <c r="O184" s="67"/>
      <c r="P184" s="67"/>
      <c r="Q184" s="67"/>
      <c r="R184" s="67"/>
      <c r="S184" s="67"/>
      <c r="T184" s="68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20" t="s">
        <v>190</v>
      </c>
      <c r="AU184" s="20" t="s">
        <v>81</v>
      </c>
    </row>
    <row r="185" spans="1:65" s="2" customFormat="1" ht="24.2" customHeight="1">
      <c r="A185" s="37"/>
      <c r="B185" s="38"/>
      <c r="C185" s="181" t="s">
        <v>244</v>
      </c>
      <c r="D185" s="181" t="s">
        <v>183</v>
      </c>
      <c r="E185" s="182" t="s">
        <v>326</v>
      </c>
      <c r="F185" s="183" t="s">
        <v>327</v>
      </c>
      <c r="G185" s="184" t="s">
        <v>318</v>
      </c>
      <c r="H185" s="185">
        <v>6.202</v>
      </c>
      <c r="I185" s="186"/>
      <c r="J185" s="187">
        <f>ROUND(I185*H185,2)</f>
        <v>0</v>
      </c>
      <c r="K185" s="183" t="s">
        <v>187</v>
      </c>
      <c r="L185" s="42"/>
      <c r="M185" s="188" t="s">
        <v>19</v>
      </c>
      <c r="N185" s="189" t="s">
        <v>43</v>
      </c>
      <c r="O185" s="67"/>
      <c r="P185" s="190">
        <f>O185*H185</f>
        <v>0</v>
      </c>
      <c r="Q185" s="190">
        <v>0</v>
      </c>
      <c r="R185" s="190">
        <f>Q185*H185</f>
        <v>0</v>
      </c>
      <c r="S185" s="190">
        <v>0</v>
      </c>
      <c r="T185" s="19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2" t="s">
        <v>188</v>
      </c>
      <c r="AT185" s="192" t="s">
        <v>183</v>
      </c>
      <c r="AU185" s="192" t="s">
        <v>81</v>
      </c>
      <c r="AY185" s="20" t="s">
        <v>180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20" t="s">
        <v>79</v>
      </c>
      <c r="BK185" s="193">
        <f>ROUND(I185*H185,2)</f>
        <v>0</v>
      </c>
      <c r="BL185" s="20" t="s">
        <v>188</v>
      </c>
      <c r="BM185" s="192" t="s">
        <v>2096</v>
      </c>
    </row>
    <row r="186" spans="1:47" s="2" customFormat="1" ht="11.25">
      <c r="A186" s="37"/>
      <c r="B186" s="38"/>
      <c r="C186" s="39"/>
      <c r="D186" s="194" t="s">
        <v>190</v>
      </c>
      <c r="E186" s="39"/>
      <c r="F186" s="195" t="s">
        <v>329</v>
      </c>
      <c r="G186" s="39"/>
      <c r="H186" s="39"/>
      <c r="I186" s="196"/>
      <c r="J186" s="39"/>
      <c r="K186" s="39"/>
      <c r="L186" s="42"/>
      <c r="M186" s="197"/>
      <c r="N186" s="198"/>
      <c r="O186" s="67"/>
      <c r="P186" s="67"/>
      <c r="Q186" s="67"/>
      <c r="R186" s="67"/>
      <c r="S186" s="67"/>
      <c r="T186" s="68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20" t="s">
        <v>190</v>
      </c>
      <c r="AU186" s="20" t="s">
        <v>81</v>
      </c>
    </row>
    <row r="187" spans="2:51" s="13" customFormat="1" ht="11.25">
      <c r="B187" s="199"/>
      <c r="C187" s="200"/>
      <c r="D187" s="201" t="s">
        <v>192</v>
      </c>
      <c r="E187" s="200"/>
      <c r="F187" s="203" t="s">
        <v>2267</v>
      </c>
      <c r="G187" s="200"/>
      <c r="H187" s="204">
        <v>6.202</v>
      </c>
      <c r="I187" s="205"/>
      <c r="J187" s="200"/>
      <c r="K187" s="200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192</v>
      </c>
      <c r="AU187" s="210" t="s">
        <v>81</v>
      </c>
      <c r="AV187" s="13" t="s">
        <v>81</v>
      </c>
      <c r="AW187" s="13" t="s">
        <v>4</v>
      </c>
      <c r="AX187" s="13" t="s">
        <v>79</v>
      </c>
      <c r="AY187" s="210" t="s">
        <v>180</v>
      </c>
    </row>
    <row r="188" spans="1:65" s="2" customFormat="1" ht="21.75" customHeight="1">
      <c r="A188" s="37"/>
      <c r="B188" s="38"/>
      <c r="C188" s="181" t="s">
        <v>251</v>
      </c>
      <c r="D188" s="181" t="s">
        <v>183</v>
      </c>
      <c r="E188" s="182" t="s">
        <v>332</v>
      </c>
      <c r="F188" s="183" t="s">
        <v>2098</v>
      </c>
      <c r="G188" s="184" t="s">
        <v>318</v>
      </c>
      <c r="H188" s="185">
        <v>0.443</v>
      </c>
      <c r="I188" s="186"/>
      <c r="J188" s="187">
        <f>ROUND(I188*H188,2)</f>
        <v>0</v>
      </c>
      <c r="K188" s="183" t="s">
        <v>187</v>
      </c>
      <c r="L188" s="42"/>
      <c r="M188" s="188" t="s">
        <v>19</v>
      </c>
      <c r="N188" s="189" t="s">
        <v>43</v>
      </c>
      <c r="O188" s="67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2" t="s">
        <v>188</v>
      </c>
      <c r="AT188" s="192" t="s">
        <v>183</v>
      </c>
      <c r="AU188" s="192" t="s">
        <v>81</v>
      </c>
      <c r="AY188" s="20" t="s">
        <v>180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20" t="s">
        <v>79</v>
      </c>
      <c r="BK188" s="193">
        <f>ROUND(I188*H188,2)</f>
        <v>0</v>
      </c>
      <c r="BL188" s="20" t="s">
        <v>188</v>
      </c>
      <c r="BM188" s="192" t="s">
        <v>2099</v>
      </c>
    </row>
    <row r="189" spans="1:47" s="2" customFormat="1" ht="11.25">
      <c r="A189" s="37"/>
      <c r="B189" s="38"/>
      <c r="C189" s="39"/>
      <c r="D189" s="194" t="s">
        <v>190</v>
      </c>
      <c r="E189" s="39"/>
      <c r="F189" s="195" t="s">
        <v>335</v>
      </c>
      <c r="G189" s="39"/>
      <c r="H189" s="39"/>
      <c r="I189" s="196"/>
      <c r="J189" s="39"/>
      <c r="K189" s="39"/>
      <c r="L189" s="42"/>
      <c r="M189" s="197"/>
      <c r="N189" s="198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20" t="s">
        <v>190</v>
      </c>
      <c r="AU189" s="20" t="s">
        <v>81</v>
      </c>
    </row>
    <row r="190" spans="2:63" s="12" customFormat="1" ht="22.9" customHeight="1">
      <c r="B190" s="165"/>
      <c r="C190" s="166"/>
      <c r="D190" s="167" t="s">
        <v>71</v>
      </c>
      <c r="E190" s="179" t="s">
        <v>336</v>
      </c>
      <c r="F190" s="179" t="s">
        <v>337</v>
      </c>
      <c r="G190" s="166"/>
      <c r="H190" s="166"/>
      <c r="I190" s="169"/>
      <c r="J190" s="180">
        <f>BK190</f>
        <v>0</v>
      </c>
      <c r="K190" s="166"/>
      <c r="L190" s="171"/>
      <c r="M190" s="172"/>
      <c r="N190" s="173"/>
      <c r="O190" s="173"/>
      <c r="P190" s="174">
        <f>SUM(P191:P192)</f>
        <v>0</v>
      </c>
      <c r="Q190" s="173"/>
      <c r="R190" s="174">
        <f>SUM(R191:R192)</f>
        <v>0</v>
      </c>
      <c r="S190" s="173"/>
      <c r="T190" s="175">
        <f>SUM(T191:T192)</f>
        <v>0</v>
      </c>
      <c r="AR190" s="176" t="s">
        <v>79</v>
      </c>
      <c r="AT190" s="177" t="s">
        <v>71</v>
      </c>
      <c r="AU190" s="177" t="s">
        <v>79</v>
      </c>
      <c r="AY190" s="176" t="s">
        <v>180</v>
      </c>
      <c r="BK190" s="178">
        <f>SUM(BK191:BK192)</f>
        <v>0</v>
      </c>
    </row>
    <row r="191" spans="1:65" s="2" customFormat="1" ht="33" customHeight="1">
      <c r="A191" s="37"/>
      <c r="B191" s="38"/>
      <c r="C191" s="181" t="s">
        <v>263</v>
      </c>
      <c r="D191" s="181" t="s">
        <v>183</v>
      </c>
      <c r="E191" s="182" t="s">
        <v>339</v>
      </c>
      <c r="F191" s="183" t="s">
        <v>340</v>
      </c>
      <c r="G191" s="184" t="s">
        <v>318</v>
      </c>
      <c r="H191" s="185">
        <v>0.042</v>
      </c>
      <c r="I191" s="186"/>
      <c r="J191" s="187">
        <f>ROUND(I191*H191,2)</f>
        <v>0</v>
      </c>
      <c r="K191" s="183" t="s">
        <v>187</v>
      </c>
      <c r="L191" s="42"/>
      <c r="M191" s="188" t="s">
        <v>19</v>
      </c>
      <c r="N191" s="189" t="s">
        <v>43</v>
      </c>
      <c r="O191" s="67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92" t="s">
        <v>188</v>
      </c>
      <c r="AT191" s="192" t="s">
        <v>183</v>
      </c>
      <c r="AU191" s="192" t="s">
        <v>81</v>
      </c>
      <c r="AY191" s="20" t="s">
        <v>180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20" t="s">
        <v>79</v>
      </c>
      <c r="BK191" s="193">
        <f>ROUND(I191*H191,2)</f>
        <v>0</v>
      </c>
      <c r="BL191" s="20" t="s">
        <v>188</v>
      </c>
      <c r="BM191" s="192" t="s">
        <v>2100</v>
      </c>
    </row>
    <row r="192" spans="1:47" s="2" customFormat="1" ht="11.25">
      <c r="A192" s="37"/>
      <c r="B192" s="38"/>
      <c r="C192" s="39"/>
      <c r="D192" s="194" t="s">
        <v>190</v>
      </c>
      <c r="E192" s="39"/>
      <c r="F192" s="195" t="s">
        <v>342</v>
      </c>
      <c r="G192" s="39"/>
      <c r="H192" s="39"/>
      <c r="I192" s="196"/>
      <c r="J192" s="39"/>
      <c r="K192" s="39"/>
      <c r="L192" s="42"/>
      <c r="M192" s="197"/>
      <c r="N192" s="198"/>
      <c r="O192" s="67"/>
      <c r="P192" s="67"/>
      <c r="Q192" s="67"/>
      <c r="R192" s="67"/>
      <c r="S192" s="67"/>
      <c r="T192" s="68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20" t="s">
        <v>190</v>
      </c>
      <c r="AU192" s="20" t="s">
        <v>81</v>
      </c>
    </row>
    <row r="193" spans="2:63" s="12" customFormat="1" ht="25.9" customHeight="1">
      <c r="B193" s="165"/>
      <c r="C193" s="166"/>
      <c r="D193" s="167" t="s">
        <v>71</v>
      </c>
      <c r="E193" s="168" t="s">
        <v>343</v>
      </c>
      <c r="F193" s="168" t="s">
        <v>1001</v>
      </c>
      <c r="G193" s="166"/>
      <c r="H193" s="166"/>
      <c r="I193" s="169"/>
      <c r="J193" s="170">
        <f>BK193</f>
        <v>0</v>
      </c>
      <c r="K193" s="166"/>
      <c r="L193" s="171"/>
      <c r="M193" s="172"/>
      <c r="N193" s="173"/>
      <c r="O193" s="173"/>
      <c r="P193" s="174">
        <f>P194+P234+P246</f>
        <v>0</v>
      </c>
      <c r="Q193" s="173"/>
      <c r="R193" s="174">
        <f>R194+R234+R246</f>
        <v>3.8894322399999997</v>
      </c>
      <c r="S193" s="173"/>
      <c r="T193" s="175">
        <f>T194+T234+T246</f>
        <v>0.44299199999999994</v>
      </c>
      <c r="AR193" s="176" t="s">
        <v>81</v>
      </c>
      <c r="AT193" s="177" t="s">
        <v>71</v>
      </c>
      <c r="AU193" s="177" t="s">
        <v>72</v>
      </c>
      <c r="AY193" s="176" t="s">
        <v>180</v>
      </c>
      <c r="BK193" s="178">
        <f>BK194+BK234+BK246</f>
        <v>0</v>
      </c>
    </row>
    <row r="194" spans="2:63" s="12" customFormat="1" ht="22.9" customHeight="1">
      <c r="B194" s="165"/>
      <c r="C194" s="166"/>
      <c r="D194" s="167" t="s">
        <v>71</v>
      </c>
      <c r="E194" s="179" t="s">
        <v>1795</v>
      </c>
      <c r="F194" s="179" t="s">
        <v>1796</v>
      </c>
      <c r="G194" s="166"/>
      <c r="H194" s="166"/>
      <c r="I194" s="169"/>
      <c r="J194" s="180">
        <f>BK194</f>
        <v>0</v>
      </c>
      <c r="K194" s="166"/>
      <c r="L194" s="171"/>
      <c r="M194" s="172"/>
      <c r="N194" s="173"/>
      <c r="O194" s="173"/>
      <c r="P194" s="174">
        <f>SUM(P195:P233)</f>
        <v>0</v>
      </c>
      <c r="Q194" s="173"/>
      <c r="R194" s="174">
        <f>SUM(R195:R233)</f>
        <v>3.4052512999999998</v>
      </c>
      <c r="S194" s="173"/>
      <c r="T194" s="175">
        <f>SUM(T195:T233)</f>
        <v>0</v>
      </c>
      <c r="AR194" s="176" t="s">
        <v>81</v>
      </c>
      <c r="AT194" s="177" t="s">
        <v>71</v>
      </c>
      <c r="AU194" s="177" t="s">
        <v>79</v>
      </c>
      <c r="AY194" s="176" t="s">
        <v>180</v>
      </c>
      <c r="BK194" s="178">
        <f>SUM(BK195:BK233)</f>
        <v>0</v>
      </c>
    </row>
    <row r="195" spans="1:65" s="2" customFormat="1" ht="24.2" customHeight="1">
      <c r="A195" s="37"/>
      <c r="B195" s="38"/>
      <c r="C195" s="181" t="s">
        <v>8</v>
      </c>
      <c r="D195" s="181" t="s">
        <v>183</v>
      </c>
      <c r="E195" s="182" t="s">
        <v>1810</v>
      </c>
      <c r="F195" s="183" t="s">
        <v>1811</v>
      </c>
      <c r="G195" s="184" t="s">
        <v>186</v>
      </c>
      <c r="H195" s="185">
        <v>224.13</v>
      </c>
      <c r="I195" s="186"/>
      <c r="J195" s="187">
        <f>ROUND(I195*H195,2)</f>
        <v>0</v>
      </c>
      <c r="K195" s="183" t="s">
        <v>187</v>
      </c>
      <c r="L195" s="42"/>
      <c r="M195" s="188" t="s">
        <v>19</v>
      </c>
      <c r="N195" s="189" t="s">
        <v>43</v>
      </c>
      <c r="O195" s="67"/>
      <c r="P195" s="190">
        <f>O195*H195</f>
        <v>0</v>
      </c>
      <c r="Q195" s="190">
        <v>0.01385</v>
      </c>
      <c r="R195" s="190">
        <f>Q195*H195</f>
        <v>3.1042004999999997</v>
      </c>
      <c r="S195" s="190">
        <v>0</v>
      </c>
      <c r="T195" s="19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2" t="s">
        <v>290</v>
      </c>
      <c r="AT195" s="192" t="s">
        <v>183</v>
      </c>
      <c r="AU195" s="192" t="s">
        <v>81</v>
      </c>
      <c r="AY195" s="20" t="s">
        <v>180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20" t="s">
        <v>79</v>
      </c>
      <c r="BK195" s="193">
        <f>ROUND(I195*H195,2)</f>
        <v>0</v>
      </c>
      <c r="BL195" s="20" t="s">
        <v>290</v>
      </c>
      <c r="BM195" s="192" t="s">
        <v>1812</v>
      </c>
    </row>
    <row r="196" spans="1:47" s="2" customFormat="1" ht="11.25">
      <c r="A196" s="37"/>
      <c r="B196" s="38"/>
      <c r="C196" s="39"/>
      <c r="D196" s="194" t="s">
        <v>190</v>
      </c>
      <c r="E196" s="39"/>
      <c r="F196" s="195" t="s">
        <v>1813</v>
      </c>
      <c r="G196" s="39"/>
      <c r="H196" s="39"/>
      <c r="I196" s="196"/>
      <c r="J196" s="39"/>
      <c r="K196" s="39"/>
      <c r="L196" s="42"/>
      <c r="M196" s="197"/>
      <c r="N196" s="198"/>
      <c r="O196" s="67"/>
      <c r="P196" s="67"/>
      <c r="Q196" s="67"/>
      <c r="R196" s="67"/>
      <c r="S196" s="67"/>
      <c r="T196" s="68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20" t="s">
        <v>190</v>
      </c>
      <c r="AU196" s="20" t="s">
        <v>81</v>
      </c>
    </row>
    <row r="197" spans="2:51" s="15" customFormat="1" ht="11.25">
      <c r="B197" s="222"/>
      <c r="C197" s="223"/>
      <c r="D197" s="201" t="s">
        <v>192</v>
      </c>
      <c r="E197" s="224" t="s">
        <v>19</v>
      </c>
      <c r="F197" s="225" t="s">
        <v>1720</v>
      </c>
      <c r="G197" s="223"/>
      <c r="H197" s="224" t="s">
        <v>19</v>
      </c>
      <c r="I197" s="226"/>
      <c r="J197" s="223"/>
      <c r="K197" s="223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192</v>
      </c>
      <c r="AU197" s="231" t="s">
        <v>81</v>
      </c>
      <c r="AV197" s="15" t="s">
        <v>79</v>
      </c>
      <c r="AW197" s="15" t="s">
        <v>33</v>
      </c>
      <c r="AX197" s="15" t="s">
        <v>72</v>
      </c>
      <c r="AY197" s="231" t="s">
        <v>180</v>
      </c>
    </row>
    <row r="198" spans="2:51" s="13" customFormat="1" ht="11.25">
      <c r="B198" s="199"/>
      <c r="C198" s="200"/>
      <c r="D198" s="201" t="s">
        <v>192</v>
      </c>
      <c r="E198" s="202" t="s">
        <v>19</v>
      </c>
      <c r="F198" s="203" t="s">
        <v>2233</v>
      </c>
      <c r="G198" s="200"/>
      <c r="H198" s="204">
        <v>61.85</v>
      </c>
      <c r="I198" s="205"/>
      <c r="J198" s="200"/>
      <c r="K198" s="200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192</v>
      </c>
      <c r="AU198" s="210" t="s">
        <v>81</v>
      </c>
      <c r="AV198" s="13" t="s">
        <v>81</v>
      </c>
      <c r="AW198" s="13" t="s">
        <v>33</v>
      </c>
      <c r="AX198" s="13" t="s">
        <v>72</v>
      </c>
      <c r="AY198" s="210" t="s">
        <v>180</v>
      </c>
    </row>
    <row r="199" spans="2:51" s="15" customFormat="1" ht="11.25">
      <c r="B199" s="222"/>
      <c r="C199" s="223"/>
      <c r="D199" s="201" t="s">
        <v>192</v>
      </c>
      <c r="E199" s="224" t="s">
        <v>19</v>
      </c>
      <c r="F199" s="225" t="s">
        <v>1726</v>
      </c>
      <c r="G199" s="223"/>
      <c r="H199" s="224" t="s">
        <v>19</v>
      </c>
      <c r="I199" s="226"/>
      <c r="J199" s="223"/>
      <c r="K199" s="223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192</v>
      </c>
      <c r="AU199" s="231" t="s">
        <v>81</v>
      </c>
      <c r="AV199" s="15" t="s">
        <v>79</v>
      </c>
      <c r="AW199" s="15" t="s">
        <v>33</v>
      </c>
      <c r="AX199" s="15" t="s">
        <v>72</v>
      </c>
      <c r="AY199" s="231" t="s">
        <v>180</v>
      </c>
    </row>
    <row r="200" spans="2:51" s="13" customFormat="1" ht="11.25">
      <c r="B200" s="199"/>
      <c r="C200" s="200"/>
      <c r="D200" s="201" t="s">
        <v>192</v>
      </c>
      <c r="E200" s="202" t="s">
        <v>19</v>
      </c>
      <c r="F200" s="203" t="s">
        <v>2247</v>
      </c>
      <c r="G200" s="200"/>
      <c r="H200" s="204">
        <v>65.9</v>
      </c>
      <c r="I200" s="205"/>
      <c r="J200" s="200"/>
      <c r="K200" s="200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192</v>
      </c>
      <c r="AU200" s="210" t="s">
        <v>81</v>
      </c>
      <c r="AV200" s="13" t="s">
        <v>81</v>
      </c>
      <c r="AW200" s="13" t="s">
        <v>33</v>
      </c>
      <c r="AX200" s="13" t="s">
        <v>72</v>
      </c>
      <c r="AY200" s="210" t="s">
        <v>180</v>
      </c>
    </row>
    <row r="201" spans="2:51" s="15" customFormat="1" ht="11.25">
      <c r="B201" s="222"/>
      <c r="C201" s="223"/>
      <c r="D201" s="201" t="s">
        <v>192</v>
      </c>
      <c r="E201" s="224" t="s">
        <v>19</v>
      </c>
      <c r="F201" s="225" t="s">
        <v>1741</v>
      </c>
      <c r="G201" s="223"/>
      <c r="H201" s="224" t="s">
        <v>19</v>
      </c>
      <c r="I201" s="226"/>
      <c r="J201" s="223"/>
      <c r="K201" s="223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192</v>
      </c>
      <c r="AU201" s="231" t="s">
        <v>81</v>
      </c>
      <c r="AV201" s="15" t="s">
        <v>79</v>
      </c>
      <c r="AW201" s="15" t="s">
        <v>33</v>
      </c>
      <c r="AX201" s="15" t="s">
        <v>72</v>
      </c>
      <c r="AY201" s="231" t="s">
        <v>180</v>
      </c>
    </row>
    <row r="202" spans="2:51" s="13" customFormat="1" ht="11.25">
      <c r="B202" s="199"/>
      <c r="C202" s="200"/>
      <c r="D202" s="201" t="s">
        <v>192</v>
      </c>
      <c r="E202" s="202" t="s">
        <v>19</v>
      </c>
      <c r="F202" s="203" t="s">
        <v>2261</v>
      </c>
      <c r="G202" s="200"/>
      <c r="H202" s="204">
        <v>65.9</v>
      </c>
      <c r="I202" s="205"/>
      <c r="J202" s="200"/>
      <c r="K202" s="200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192</v>
      </c>
      <c r="AU202" s="210" t="s">
        <v>81</v>
      </c>
      <c r="AV202" s="13" t="s">
        <v>81</v>
      </c>
      <c r="AW202" s="13" t="s">
        <v>33</v>
      </c>
      <c r="AX202" s="13" t="s">
        <v>72</v>
      </c>
      <c r="AY202" s="210" t="s">
        <v>180</v>
      </c>
    </row>
    <row r="203" spans="2:51" s="13" customFormat="1" ht="11.25">
      <c r="B203" s="199"/>
      <c r="C203" s="200"/>
      <c r="D203" s="201" t="s">
        <v>192</v>
      </c>
      <c r="E203" s="202" t="s">
        <v>19</v>
      </c>
      <c r="F203" s="203" t="s">
        <v>2265</v>
      </c>
      <c r="G203" s="200"/>
      <c r="H203" s="204">
        <v>30.48</v>
      </c>
      <c r="I203" s="205"/>
      <c r="J203" s="200"/>
      <c r="K203" s="200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192</v>
      </c>
      <c r="AU203" s="210" t="s">
        <v>81</v>
      </c>
      <c r="AV203" s="13" t="s">
        <v>81</v>
      </c>
      <c r="AW203" s="13" t="s">
        <v>33</v>
      </c>
      <c r="AX203" s="13" t="s">
        <v>72</v>
      </c>
      <c r="AY203" s="210" t="s">
        <v>180</v>
      </c>
    </row>
    <row r="204" spans="2:51" s="14" customFormat="1" ht="11.25">
      <c r="B204" s="211"/>
      <c r="C204" s="212"/>
      <c r="D204" s="201" t="s">
        <v>192</v>
      </c>
      <c r="E204" s="213" t="s">
        <v>19</v>
      </c>
      <c r="F204" s="214" t="s">
        <v>211</v>
      </c>
      <c r="G204" s="212"/>
      <c r="H204" s="215">
        <v>224.13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192</v>
      </c>
      <c r="AU204" s="221" t="s">
        <v>81</v>
      </c>
      <c r="AV204" s="14" t="s">
        <v>188</v>
      </c>
      <c r="AW204" s="14" t="s">
        <v>33</v>
      </c>
      <c r="AX204" s="14" t="s">
        <v>79</v>
      </c>
      <c r="AY204" s="221" t="s">
        <v>180</v>
      </c>
    </row>
    <row r="205" spans="1:65" s="2" customFormat="1" ht="33" customHeight="1">
      <c r="A205" s="37"/>
      <c r="B205" s="38"/>
      <c r="C205" s="181" t="s">
        <v>273</v>
      </c>
      <c r="D205" s="181" t="s">
        <v>183</v>
      </c>
      <c r="E205" s="182" t="s">
        <v>1819</v>
      </c>
      <c r="F205" s="183" t="s">
        <v>1820</v>
      </c>
      <c r="G205" s="184" t="s">
        <v>270</v>
      </c>
      <c r="H205" s="185">
        <v>12.65</v>
      </c>
      <c r="I205" s="186"/>
      <c r="J205" s="187">
        <f>ROUND(I205*H205,2)</f>
        <v>0</v>
      </c>
      <c r="K205" s="183" t="s">
        <v>19</v>
      </c>
      <c r="L205" s="42"/>
      <c r="M205" s="188" t="s">
        <v>19</v>
      </c>
      <c r="N205" s="189" t="s">
        <v>43</v>
      </c>
      <c r="O205" s="67"/>
      <c r="P205" s="190">
        <f>O205*H205</f>
        <v>0</v>
      </c>
      <c r="Q205" s="190">
        <v>0.00438</v>
      </c>
      <c r="R205" s="190">
        <f>Q205*H205</f>
        <v>0.055407000000000005</v>
      </c>
      <c r="S205" s="190">
        <v>0</v>
      </c>
      <c r="T205" s="19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2" t="s">
        <v>290</v>
      </c>
      <c r="AT205" s="192" t="s">
        <v>183</v>
      </c>
      <c r="AU205" s="192" t="s">
        <v>81</v>
      </c>
      <c r="AY205" s="20" t="s">
        <v>180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20" t="s">
        <v>79</v>
      </c>
      <c r="BK205" s="193">
        <f>ROUND(I205*H205,2)</f>
        <v>0</v>
      </c>
      <c r="BL205" s="20" t="s">
        <v>290</v>
      </c>
      <c r="BM205" s="192" t="s">
        <v>1821</v>
      </c>
    </row>
    <row r="206" spans="2:51" s="15" customFormat="1" ht="11.25">
      <c r="B206" s="222"/>
      <c r="C206" s="223"/>
      <c r="D206" s="201" t="s">
        <v>192</v>
      </c>
      <c r="E206" s="224" t="s">
        <v>19</v>
      </c>
      <c r="F206" s="225" t="s">
        <v>2268</v>
      </c>
      <c r="G206" s="223"/>
      <c r="H206" s="224" t="s">
        <v>19</v>
      </c>
      <c r="I206" s="226"/>
      <c r="J206" s="223"/>
      <c r="K206" s="223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192</v>
      </c>
      <c r="AU206" s="231" t="s">
        <v>81</v>
      </c>
      <c r="AV206" s="15" t="s">
        <v>79</v>
      </c>
      <c r="AW206" s="15" t="s">
        <v>33</v>
      </c>
      <c r="AX206" s="15" t="s">
        <v>72</v>
      </c>
      <c r="AY206" s="231" t="s">
        <v>180</v>
      </c>
    </row>
    <row r="207" spans="2:51" s="15" customFormat="1" ht="11.25">
      <c r="B207" s="222"/>
      <c r="C207" s="223"/>
      <c r="D207" s="201" t="s">
        <v>192</v>
      </c>
      <c r="E207" s="224" t="s">
        <v>19</v>
      </c>
      <c r="F207" s="225" t="s">
        <v>1825</v>
      </c>
      <c r="G207" s="223"/>
      <c r="H207" s="224" t="s">
        <v>19</v>
      </c>
      <c r="I207" s="226"/>
      <c r="J207" s="223"/>
      <c r="K207" s="223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192</v>
      </c>
      <c r="AU207" s="231" t="s">
        <v>81</v>
      </c>
      <c r="AV207" s="15" t="s">
        <v>79</v>
      </c>
      <c r="AW207" s="15" t="s">
        <v>33</v>
      </c>
      <c r="AX207" s="15" t="s">
        <v>72</v>
      </c>
      <c r="AY207" s="231" t="s">
        <v>180</v>
      </c>
    </row>
    <row r="208" spans="2:51" s="13" customFormat="1" ht="11.25">
      <c r="B208" s="199"/>
      <c r="C208" s="200"/>
      <c r="D208" s="201" t="s">
        <v>192</v>
      </c>
      <c r="E208" s="202" t="s">
        <v>19</v>
      </c>
      <c r="F208" s="203" t="s">
        <v>2269</v>
      </c>
      <c r="G208" s="200"/>
      <c r="H208" s="204">
        <v>12.65</v>
      </c>
      <c r="I208" s="205"/>
      <c r="J208" s="200"/>
      <c r="K208" s="200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192</v>
      </c>
      <c r="AU208" s="210" t="s">
        <v>81</v>
      </c>
      <c r="AV208" s="13" t="s">
        <v>81</v>
      </c>
      <c r="AW208" s="13" t="s">
        <v>33</v>
      </c>
      <c r="AX208" s="13" t="s">
        <v>79</v>
      </c>
      <c r="AY208" s="210" t="s">
        <v>180</v>
      </c>
    </row>
    <row r="209" spans="1:65" s="2" customFormat="1" ht="33" customHeight="1">
      <c r="A209" s="37"/>
      <c r="B209" s="38"/>
      <c r="C209" s="181" t="s">
        <v>278</v>
      </c>
      <c r="D209" s="181" t="s">
        <v>183</v>
      </c>
      <c r="E209" s="182" t="s">
        <v>2103</v>
      </c>
      <c r="F209" s="183" t="s">
        <v>2104</v>
      </c>
      <c r="G209" s="184" t="s">
        <v>270</v>
      </c>
      <c r="H209" s="185">
        <v>19.97</v>
      </c>
      <c r="I209" s="186"/>
      <c r="J209" s="187">
        <f>ROUND(I209*H209,2)</f>
        <v>0</v>
      </c>
      <c r="K209" s="183" t="s">
        <v>19</v>
      </c>
      <c r="L209" s="42"/>
      <c r="M209" s="188" t="s">
        <v>19</v>
      </c>
      <c r="N209" s="189" t="s">
        <v>43</v>
      </c>
      <c r="O209" s="67"/>
      <c r="P209" s="190">
        <f>O209*H209</f>
        <v>0</v>
      </c>
      <c r="Q209" s="190">
        <v>0.00663</v>
      </c>
      <c r="R209" s="190">
        <f>Q209*H209</f>
        <v>0.1324011</v>
      </c>
      <c r="S209" s="190">
        <v>0</v>
      </c>
      <c r="T209" s="19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92" t="s">
        <v>290</v>
      </c>
      <c r="AT209" s="192" t="s">
        <v>183</v>
      </c>
      <c r="AU209" s="192" t="s">
        <v>81</v>
      </c>
      <c r="AY209" s="20" t="s">
        <v>180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20" t="s">
        <v>79</v>
      </c>
      <c r="BK209" s="193">
        <f>ROUND(I209*H209,2)</f>
        <v>0</v>
      </c>
      <c r="BL209" s="20" t="s">
        <v>290</v>
      </c>
      <c r="BM209" s="192" t="s">
        <v>2105</v>
      </c>
    </row>
    <row r="210" spans="2:51" s="15" customFormat="1" ht="11.25">
      <c r="B210" s="222"/>
      <c r="C210" s="223"/>
      <c r="D210" s="201" t="s">
        <v>192</v>
      </c>
      <c r="E210" s="224" t="s">
        <v>19</v>
      </c>
      <c r="F210" s="225" t="s">
        <v>2270</v>
      </c>
      <c r="G210" s="223"/>
      <c r="H210" s="224" t="s">
        <v>19</v>
      </c>
      <c r="I210" s="226"/>
      <c r="J210" s="223"/>
      <c r="K210" s="223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192</v>
      </c>
      <c r="AU210" s="231" t="s">
        <v>81</v>
      </c>
      <c r="AV210" s="15" t="s">
        <v>79</v>
      </c>
      <c r="AW210" s="15" t="s">
        <v>33</v>
      </c>
      <c r="AX210" s="15" t="s">
        <v>72</v>
      </c>
      <c r="AY210" s="231" t="s">
        <v>180</v>
      </c>
    </row>
    <row r="211" spans="2:51" s="15" customFormat="1" ht="11.25">
      <c r="B211" s="222"/>
      <c r="C211" s="223"/>
      <c r="D211" s="201" t="s">
        <v>192</v>
      </c>
      <c r="E211" s="224" t="s">
        <v>19</v>
      </c>
      <c r="F211" s="225" t="s">
        <v>2107</v>
      </c>
      <c r="G211" s="223"/>
      <c r="H211" s="224" t="s">
        <v>19</v>
      </c>
      <c r="I211" s="226"/>
      <c r="J211" s="223"/>
      <c r="K211" s="223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192</v>
      </c>
      <c r="AU211" s="231" t="s">
        <v>81</v>
      </c>
      <c r="AV211" s="15" t="s">
        <v>79</v>
      </c>
      <c r="AW211" s="15" t="s">
        <v>33</v>
      </c>
      <c r="AX211" s="15" t="s">
        <v>72</v>
      </c>
      <c r="AY211" s="231" t="s">
        <v>180</v>
      </c>
    </row>
    <row r="212" spans="2:51" s="13" customFormat="1" ht="11.25">
      <c r="B212" s="199"/>
      <c r="C212" s="200"/>
      <c r="D212" s="201" t="s">
        <v>192</v>
      </c>
      <c r="E212" s="202" t="s">
        <v>19</v>
      </c>
      <c r="F212" s="203" t="s">
        <v>2269</v>
      </c>
      <c r="G212" s="200"/>
      <c r="H212" s="204">
        <v>12.65</v>
      </c>
      <c r="I212" s="205"/>
      <c r="J212" s="200"/>
      <c r="K212" s="200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192</v>
      </c>
      <c r="AU212" s="210" t="s">
        <v>81</v>
      </c>
      <c r="AV212" s="13" t="s">
        <v>81</v>
      </c>
      <c r="AW212" s="13" t="s">
        <v>33</v>
      </c>
      <c r="AX212" s="13" t="s">
        <v>72</v>
      </c>
      <c r="AY212" s="210" t="s">
        <v>180</v>
      </c>
    </row>
    <row r="213" spans="2:51" s="13" customFormat="1" ht="11.25">
      <c r="B213" s="199"/>
      <c r="C213" s="200"/>
      <c r="D213" s="201" t="s">
        <v>192</v>
      </c>
      <c r="E213" s="202" t="s">
        <v>19</v>
      </c>
      <c r="F213" s="203" t="s">
        <v>2271</v>
      </c>
      <c r="G213" s="200"/>
      <c r="H213" s="204">
        <v>7.32</v>
      </c>
      <c r="I213" s="205"/>
      <c r="J213" s="200"/>
      <c r="K213" s="200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192</v>
      </c>
      <c r="AU213" s="210" t="s">
        <v>81</v>
      </c>
      <c r="AV213" s="13" t="s">
        <v>81</v>
      </c>
      <c r="AW213" s="13" t="s">
        <v>33</v>
      </c>
      <c r="AX213" s="13" t="s">
        <v>72</v>
      </c>
      <c r="AY213" s="210" t="s">
        <v>180</v>
      </c>
    </row>
    <row r="214" spans="2:51" s="14" customFormat="1" ht="11.25">
      <c r="B214" s="211"/>
      <c r="C214" s="212"/>
      <c r="D214" s="201" t="s">
        <v>192</v>
      </c>
      <c r="E214" s="213" t="s">
        <v>19</v>
      </c>
      <c r="F214" s="214" t="s">
        <v>211</v>
      </c>
      <c r="G214" s="212"/>
      <c r="H214" s="215">
        <v>19.97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192</v>
      </c>
      <c r="AU214" s="221" t="s">
        <v>81</v>
      </c>
      <c r="AV214" s="14" t="s">
        <v>188</v>
      </c>
      <c r="AW214" s="14" t="s">
        <v>33</v>
      </c>
      <c r="AX214" s="14" t="s">
        <v>79</v>
      </c>
      <c r="AY214" s="221" t="s">
        <v>180</v>
      </c>
    </row>
    <row r="215" spans="1:65" s="2" customFormat="1" ht="24.2" customHeight="1">
      <c r="A215" s="37"/>
      <c r="B215" s="38"/>
      <c r="C215" s="181" t="s">
        <v>283</v>
      </c>
      <c r="D215" s="181" t="s">
        <v>183</v>
      </c>
      <c r="E215" s="182" t="s">
        <v>1832</v>
      </c>
      <c r="F215" s="183" t="s">
        <v>1833</v>
      </c>
      <c r="G215" s="184" t="s">
        <v>186</v>
      </c>
      <c r="H215" s="185">
        <v>237.827</v>
      </c>
      <c r="I215" s="186"/>
      <c r="J215" s="187">
        <f>ROUND(I215*H215,2)</f>
        <v>0</v>
      </c>
      <c r="K215" s="183" t="s">
        <v>187</v>
      </c>
      <c r="L215" s="42"/>
      <c r="M215" s="188" t="s">
        <v>19</v>
      </c>
      <c r="N215" s="189" t="s">
        <v>43</v>
      </c>
      <c r="O215" s="67"/>
      <c r="P215" s="190">
        <f>O215*H215</f>
        <v>0</v>
      </c>
      <c r="Q215" s="190">
        <v>0.0001</v>
      </c>
      <c r="R215" s="190">
        <f>Q215*H215</f>
        <v>0.0237827</v>
      </c>
      <c r="S215" s="190">
        <v>0</v>
      </c>
      <c r="T215" s="191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92" t="s">
        <v>290</v>
      </c>
      <c r="AT215" s="192" t="s">
        <v>183</v>
      </c>
      <c r="AU215" s="192" t="s">
        <v>81</v>
      </c>
      <c r="AY215" s="20" t="s">
        <v>180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20" t="s">
        <v>79</v>
      </c>
      <c r="BK215" s="193">
        <f>ROUND(I215*H215,2)</f>
        <v>0</v>
      </c>
      <c r="BL215" s="20" t="s">
        <v>290</v>
      </c>
      <c r="BM215" s="192" t="s">
        <v>1834</v>
      </c>
    </row>
    <row r="216" spans="1:47" s="2" customFormat="1" ht="11.25">
      <c r="A216" s="37"/>
      <c r="B216" s="38"/>
      <c r="C216" s="39"/>
      <c r="D216" s="194" t="s">
        <v>190</v>
      </c>
      <c r="E216" s="39"/>
      <c r="F216" s="195" t="s">
        <v>1835</v>
      </c>
      <c r="G216" s="39"/>
      <c r="H216" s="39"/>
      <c r="I216" s="196"/>
      <c r="J216" s="39"/>
      <c r="K216" s="39"/>
      <c r="L216" s="42"/>
      <c r="M216" s="197"/>
      <c r="N216" s="198"/>
      <c r="O216" s="67"/>
      <c r="P216" s="67"/>
      <c r="Q216" s="67"/>
      <c r="R216" s="67"/>
      <c r="S216" s="67"/>
      <c r="T216" s="68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20" t="s">
        <v>190</v>
      </c>
      <c r="AU216" s="20" t="s">
        <v>81</v>
      </c>
    </row>
    <row r="217" spans="2:51" s="15" customFormat="1" ht="11.25">
      <c r="B217" s="222"/>
      <c r="C217" s="223"/>
      <c r="D217" s="201" t="s">
        <v>192</v>
      </c>
      <c r="E217" s="224" t="s">
        <v>19</v>
      </c>
      <c r="F217" s="225" t="s">
        <v>1836</v>
      </c>
      <c r="G217" s="223"/>
      <c r="H217" s="224" t="s">
        <v>19</v>
      </c>
      <c r="I217" s="226"/>
      <c r="J217" s="223"/>
      <c r="K217" s="223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192</v>
      </c>
      <c r="AU217" s="231" t="s">
        <v>81</v>
      </c>
      <c r="AV217" s="15" t="s">
        <v>79</v>
      </c>
      <c r="AW217" s="15" t="s">
        <v>33</v>
      </c>
      <c r="AX217" s="15" t="s">
        <v>72</v>
      </c>
      <c r="AY217" s="231" t="s">
        <v>180</v>
      </c>
    </row>
    <row r="218" spans="2:51" s="13" customFormat="1" ht="11.25">
      <c r="B218" s="199"/>
      <c r="C218" s="200"/>
      <c r="D218" s="201" t="s">
        <v>192</v>
      </c>
      <c r="E218" s="202" t="s">
        <v>19</v>
      </c>
      <c r="F218" s="203" t="s">
        <v>2272</v>
      </c>
      <c r="G218" s="200"/>
      <c r="H218" s="204">
        <v>224.13</v>
      </c>
      <c r="I218" s="205"/>
      <c r="J218" s="200"/>
      <c r="K218" s="200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192</v>
      </c>
      <c r="AU218" s="210" t="s">
        <v>81</v>
      </c>
      <c r="AV218" s="13" t="s">
        <v>81</v>
      </c>
      <c r="AW218" s="13" t="s">
        <v>33</v>
      </c>
      <c r="AX218" s="13" t="s">
        <v>72</v>
      </c>
      <c r="AY218" s="210" t="s">
        <v>180</v>
      </c>
    </row>
    <row r="219" spans="2:51" s="16" customFormat="1" ht="11.25">
      <c r="B219" s="242"/>
      <c r="C219" s="243"/>
      <c r="D219" s="201" t="s">
        <v>192</v>
      </c>
      <c r="E219" s="244" t="s">
        <v>19</v>
      </c>
      <c r="F219" s="245" t="s">
        <v>966</v>
      </c>
      <c r="G219" s="243"/>
      <c r="H219" s="246">
        <v>224.13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192</v>
      </c>
      <c r="AU219" s="252" t="s">
        <v>81</v>
      </c>
      <c r="AV219" s="16" t="s">
        <v>92</v>
      </c>
      <c r="AW219" s="16" t="s">
        <v>33</v>
      </c>
      <c r="AX219" s="16" t="s">
        <v>72</v>
      </c>
      <c r="AY219" s="252" t="s">
        <v>180</v>
      </c>
    </row>
    <row r="220" spans="2:51" s="15" customFormat="1" ht="11.25">
      <c r="B220" s="222"/>
      <c r="C220" s="223"/>
      <c r="D220" s="201" t="s">
        <v>192</v>
      </c>
      <c r="E220" s="224" t="s">
        <v>19</v>
      </c>
      <c r="F220" s="225" t="s">
        <v>1838</v>
      </c>
      <c r="G220" s="223"/>
      <c r="H220" s="224" t="s">
        <v>19</v>
      </c>
      <c r="I220" s="226"/>
      <c r="J220" s="223"/>
      <c r="K220" s="223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192</v>
      </c>
      <c r="AU220" s="231" t="s">
        <v>81</v>
      </c>
      <c r="AV220" s="15" t="s">
        <v>79</v>
      </c>
      <c r="AW220" s="15" t="s">
        <v>33</v>
      </c>
      <c r="AX220" s="15" t="s">
        <v>72</v>
      </c>
      <c r="AY220" s="231" t="s">
        <v>180</v>
      </c>
    </row>
    <row r="221" spans="2:51" s="13" customFormat="1" ht="11.25">
      <c r="B221" s="199"/>
      <c r="C221" s="200"/>
      <c r="D221" s="201" t="s">
        <v>192</v>
      </c>
      <c r="E221" s="202" t="s">
        <v>19</v>
      </c>
      <c r="F221" s="203" t="s">
        <v>2273</v>
      </c>
      <c r="G221" s="200"/>
      <c r="H221" s="204">
        <v>2.214</v>
      </c>
      <c r="I221" s="205"/>
      <c r="J221" s="200"/>
      <c r="K221" s="200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192</v>
      </c>
      <c r="AU221" s="210" t="s">
        <v>81</v>
      </c>
      <c r="AV221" s="13" t="s">
        <v>81</v>
      </c>
      <c r="AW221" s="13" t="s">
        <v>33</v>
      </c>
      <c r="AX221" s="13" t="s">
        <v>72</v>
      </c>
      <c r="AY221" s="210" t="s">
        <v>180</v>
      </c>
    </row>
    <row r="222" spans="2:51" s="13" customFormat="1" ht="11.25">
      <c r="B222" s="199"/>
      <c r="C222" s="200"/>
      <c r="D222" s="201" t="s">
        <v>192</v>
      </c>
      <c r="E222" s="202" t="s">
        <v>19</v>
      </c>
      <c r="F222" s="203" t="s">
        <v>2274</v>
      </c>
      <c r="G222" s="200"/>
      <c r="H222" s="204">
        <v>11.483</v>
      </c>
      <c r="I222" s="205"/>
      <c r="J222" s="200"/>
      <c r="K222" s="200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192</v>
      </c>
      <c r="AU222" s="210" t="s">
        <v>81</v>
      </c>
      <c r="AV222" s="13" t="s">
        <v>81</v>
      </c>
      <c r="AW222" s="13" t="s">
        <v>33</v>
      </c>
      <c r="AX222" s="13" t="s">
        <v>72</v>
      </c>
      <c r="AY222" s="210" t="s">
        <v>180</v>
      </c>
    </row>
    <row r="223" spans="2:51" s="16" customFormat="1" ht="11.25">
      <c r="B223" s="242"/>
      <c r="C223" s="243"/>
      <c r="D223" s="201" t="s">
        <v>192</v>
      </c>
      <c r="E223" s="244" t="s">
        <v>19</v>
      </c>
      <c r="F223" s="245" t="s">
        <v>966</v>
      </c>
      <c r="G223" s="243"/>
      <c r="H223" s="246">
        <v>13.697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192</v>
      </c>
      <c r="AU223" s="252" t="s">
        <v>81</v>
      </c>
      <c r="AV223" s="16" t="s">
        <v>92</v>
      </c>
      <c r="AW223" s="16" t="s">
        <v>33</v>
      </c>
      <c r="AX223" s="16" t="s">
        <v>72</v>
      </c>
      <c r="AY223" s="252" t="s">
        <v>180</v>
      </c>
    </row>
    <row r="224" spans="2:51" s="14" customFormat="1" ht="11.25">
      <c r="B224" s="211"/>
      <c r="C224" s="212"/>
      <c r="D224" s="201" t="s">
        <v>192</v>
      </c>
      <c r="E224" s="213" t="s">
        <v>19</v>
      </c>
      <c r="F224" s="214" t="s">
        <v>211</v>
      </c>
      <c r="G224" s="212"/>
      <c r="H224" s="215">
        <v>237.827</v>
      </c>
      <c r="I224" s="216"/>
      <c r="J224" s="212"/>
      <c r="K224" s="212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192</v>
      </c>
      <c r="AU224" s="221" t="s">
        <v>81</v>
      </c>
      <c r="AV224" s="14" t="s">
        <v>188</v>
      </c>
      <c r="AW224" s="14" t="s">
        <v>33</v>
      </c>
      <c r="AX224" s="14" t="s">
        <v>79</v>
      </c>
      <c r="AY224" s="221" t="s">
        <v>180</v>
      </c>
    </row>
    <row r="225" spans="1:65" s="2" customFormat="1" ht="24.2" customHeight="1">
      <c r="A225" s="37"/>
      <c r="B225" s="38"/>
      <c r="C225" s="181" t="s">
        <v>290</v>
      </c>
      <c r="D225" s="181" t="s">
        <v>183</v>
      </c>
      <c r="E225" s="182" t="s">
        <v>1853</v>
      </c>
      <c r="F225" s="183" t="s">
        <v>1854</v>
      </c>
      <c r="G225" s="184" t="s">
        <v>200</v>
      </c>
      <c r="H225" s="185">
        <v>18</v>
      </c>
      <c r="I225" s="186"/>
      <c r="J225" s="187">
        <f>ROUND(I225*H225,2)</f>
        <v>0</v>
      </c>
      <c r="K225" s="183" t="s">
        <v>187</v>
      </c>
      <c r="L225" s="42"/>
      <c r="M225" s="188" t="s">
        <v>19</v>
      </c>
      <c r="N225" s="189" t="s">
        <v>43</v>
      </c>
      <c r="O225" s="67"/>
      <c r="P225" s="190">
        <f>O225*H225</f>
        <v>0</v>
      </c>
      <c r="Q225" s="190">
        <v>0.00027</v>
      </c>
      <c r="R225" s="190">
        <f>Q225*H225</f>
        <v>0.00486</v>
      </c>
      <c r="S225" s="190">
        <v>0</v>
      </c>
      <c r="T225" s="191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92" t="s">
        <v>290</v>
      </c>
      <c r="AT225" s="192" t="s">
        <v>183</v>
      </c>
      <c r="AU225" s="192" t="s">
        <v>81</v>
      </c>
      <c r="AY225" s="20" t="s">
        <v>180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20" t="s">
        <v>79</v>
      </c>
      <c r="BK225" s="193">
        <f>ROUND(I225*H225,2)</f>
        <v>0</v>
      </c>
      <c r="BL225" s="20" t="s">
        <v>290</v>
      </c>
      <c r="BM225" s="192" t="s">
        <v>1855</v>
      </c>
    </row>
    <row r="226" spans="1:47" s="2" customFormat="1" ht="11.25">
      <c r="A226" s="37"/>
      <c r="B226" s="38"/>
      <c r="C226" s="39"/>
      <c r="D226" s="194" t="s">
        <v>190</v>
      </c>
      <c r="E226" s="39"/>
      <c r="F226" s="195" t="s">
        <v>1856</v>
      </c>
      <c r="G226" s="39"/>
      <c r="H226" s="39"/>
      <c r="I226" s="196"/>
      <c r="J226" s="39"/>
      <c r="K226" s="39"/>
      <c r="L226" s="42"/>
      <c r="M226" s="197"/>
      <c r="N226" s="198"/>
      <c r="O226" s="67"/>
      <c r="P226" s="67"/>
      <c r="Q226" s="67"/>
      <c r="R226" s="67"/>
      <c r="S226" s="67"/>
      <c r="T226" s="68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20" t="s">
        <v>190</v>
      </c>
      <c r="AU226" s="20" t="s">
        <v>81</v>
      </c>
    </row>
    <row r="227" spans="2:51" s="13" customFormat="1" ht="11.25">
      <c r="B227" s="199"/>
      <c r="C227" s="200"/>
      <c r="D227" s="201" t="s">
        <v>192</v>
      </c>
      <c r="E227" s="202" t="s">
        <v>19</v>
      </c>
      <c r="F227" s="203" t="s">
        <v>2196</v>
      </c>
      <c r="G227" s="200"/>
      <c r="H227" s="204">
        <v>6</v>
      </c>
      <c r="I227" s="205"/>
      <c r="J227" s="200"/>
      <c r="K227" s="200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192</v>
      </c>
      <c r="AU227" s="210" t="s">
        <v>81</v>
      </c>
      <c r="AV227" s="13" t="s">
        <v>81</v>
      </c>
      <c r="AW227" s="13" t="s">
        <v>33</v>
      </c>
      <c r="AX227" s="13" t="s">
        <v>72</v>
      </c>
      <c r="AY227" s="210" t="s">
        <v>180</v>
      </c>
    </row>
    <row r="228" spans="2:51" s="13" customFormat="1" ht="11.25">
      <c r="B228" s="199"/>
      <c r="C228" s="200"/>
      <c r="D228" s="201" t="s">
        <v>192</v>
      </c>
      <c r="E228" s="202" t="s">
        <v>19</v>
      </c>
      <c r="F228" s="203" t="s">
        <v>2197</v>
      </c>
      <c r="G228" s="200"/>
      <c r="H228" s="204">
        <v>6</v>
      </c>
      <c r="I228" s="205"/>
      <c r="J228" s="200"/>
      <c r="K228" s="200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192</v>
      </c>
      <c r="AU228" s="210" t="s">
        <v>81</v>
      </c>
      <c r="AV228" s="13" t="s">
        <v>81</v>
      </c>
      <c r="AW228" s="13" t="s">
        <v>33</v>
      </c>
      <c r="AX228" s="13" t="s">
        <v>72</v>
      </c>
      <c r="AY228" s="210" t="s">
        <v>180</v>
      </c>
    </row>
    <row r="229" spans="2:51" s="13" customFormat="1" ht="11.25">
      <c r="B229" s="199"/>
      <c r="C229" s="200"/>
      <c r="D229" s="201" t="s">
        <v>192</v>
      </c>
      <c r="E229" s="202" t="s">
        <v>19</v>
      </c>
      <c r="F229" s="203" t="s">
        <v>2198</v>
      </c>
      <c r="G229" s="200"/>
      <c r="H229" s="204">
        <v>6</v>
      </c>
      <c r="I229" s="205"/>
      <c r="J229" s="200"/>
      <c r="K229" s="200"/>
      <c r="L229" s="206"/>
      <c r="M229" s="207"/>
      <c r="N229" s="208"/>
      <c r="O229" s="208"/>
      <c r="P229" s="208"/>
      <c r="Q229" s="208"/>
      <c r="R229" s="208"/>
      <c r="S229" s="208"/>
      <c r="T229" s="209"/>
      <c r="AT229" s="210" t="s">
        <v>192</v>
      </c>
      <c r="AU229" s="210" t="s">
        <v>81</v>
      </c>
      <c r="AV229" s="13" t="s">
        <v>81</v>
      </c>
      <c r="AW229" s="13" t="s">
        <v>33</v>
      </c>
      <c r="AX229" s="13" t="s">
        <v>72</v>
      </c>
      <c r="AY229" s="210" t="s">
        <v>180</v>
      </c>
    </row>
    <row r="230" spans="2:51" s="14" customFormat="1" ht="11.25">
      <c r="B230" s="211"/>
      <c r="C230" s="212"/>
      <c r="D230" s="201" t="s">
        <v>192</v>
      </c>
      <c r="E230" s="213" t="s">
        <v>19</v>
      </c>
      <c r="F230" s="214" t="s">
        <v>211</v>
      </c>
      <c r="G230" s="212"/>
      <c r="H230" s="215">
        <v>18</v>
      </c>
      <c r="I230" s="216"/>
      <c r="J230" s="212"/>
      <c r="K230" s="212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192</v>
      </c>
      <c r="AU230" s="221" t="s">
        <v>81</v>
      </c>
      <c r="AV230" s="14" t="s">
        <v>188</v>
      </c>
      <c r="AW230" s="14" t="s">
        <v>33</v>
      </c>
      <c r="AX230" s="14" t="s">
        <v>79</v>
      </c>
      <c r="AY230" s="221" t="s">
        <v>180</v>
      </c>
    </row>
    <row r="231" spans="1:65" s="2" customFormat="1" ht="24.2" customHeight="1">
      <c r="A231" s="37"/>
      <c r="B231" s="38"/>
      <c r="C231" s="232" t="s">
        <v>296</v>
      </c>
      <c r="D231" s="232" t="s">
        <v>349</v>
      </c>
      <c r="E231" s="233" t="s">
        <v>1860</v>
      </c>
      <c r="F231" s="234" t="s">
        <v>1861</v>
      </c>
      <c r="G231" s="235" t="s">
        <v>200</v>
      </c>
      <c r="H231" s="236">
        <v>18</v>
      </c>
      <c r="I231" s="237"/>
      <c r="J231" s="238">
        <f>ROUND(I231*H231,2)</f>
        <v>0</v>
      </c>
      <c r="K231" s="234" t="s">
        <v>19</v>
      </c>
      <c r="L231" s="239"/>
      <c r="M231" s="240" t="s">
        <v>19</v>
      </c>
      <c r="N231" s="241" t="s">
        <v>43</v>
      </c>
      <c r="O231" s="67"/>
      <c r="P231" s="190">
        <f>O231*H231</f>
        <v>0</v>
      </c>
      <c r="Q231" s="190">
        <v>0.0047</v>
      </c>
      <c r="R231" s="190">
        <f>Q231*H231</f>
        <v>0.08460000000000001</v>
      </c>
      <c r="S231" s="190">
        <v>0</v>
      </c>
      <c r="T231" s="191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92" t="s">
        <v>353</v>
      </c>
      <c r="AT231" s="192" t="s">
        <v>349</v>
      </c>
      <c r="AU231" s="192" t="s">
        <v>81</v>
      </c>
      <c r="AY231" s="20" t="s">
        <v>180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20" t="s">
        <v>79</v>
      </c>
      <c r="BK231" s="193">
        <f>ROUND(I231*H231,2)</f>
        <v>0</v>
      </c>
      <c r="BL231" s="20" t="s">
        <v>290</v>
      </c>
      <c r="BM231" s="192" t="s">
        <v>1862</v>
      </c>
    </row>
    <row r="232" spans="1:65" s="2" customFormat="1" ht="37.9" customHeight="1">
      <c r="A232" s="37"/>
      <c r="B232" s="38"/>
      <c r="C232" s="181" t="s">
        <v>302</v>
      </c>
      <c r="D232" s="181" t="s">
        <v>183</v>
      </c>
      <c r="E232" s="182" t="s">
        <v>1871</v>
      </c>
      <c r="F232" s="183" t="s">
        <v>1872</v>
      </c>
      <c r="G232" s="184" t="s">
        <v>1873</v>
      </c>
      <c r="H232" s="261"/>
      <c r="I232" s="186"/>
      <c r="J232" s="187">
        <f>ROUND(I232*H232,2)</f>
        <v>0</v>
      </c>
      <c r="K232" s="183" t="s">
        <v>187</v>
      </c>
      <c r="L232" s="42"/>
      <c r="M232" s="188" t="s">
        <v>19</v>
      </c>
      <c r="N232" s="189" t="s">
        <v>43</v>
      </c>
      <c r="O232" s="67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92" t="s">
        <v>290</v>
      </c>
      <c r="AT232" s="192" t="s">
        <v>183</v>
      </c>
      <c r="AU232" s="192" t="s">
        <v>81</v>
      </c>
      <c r="AY232" s="20" t="s">
        <v>180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20" t="s">
        <v>79</v>
      </c>
      <c r="BK232" s="193">
        <f>ROUND(I232*H232,2)</f>
        <v>0</v>
      </c>
      <c r="BL232" s="20" t="s">
        <v>290</v>
      </c>
      <c r="BM232" s="192" t="s">
        <v>1874</v>
      </c>
    </row>
    <row r="233" spans="1:47" s="2" customFormat="1" ht="11.25">
      <c r="A233" s="37"/>
      <c r="B233" s="38"/>
      <c r="C233" s="39"/>
      <c r="D233" s="194" t="s">
        <v>190</v>
      </c>
      <c r="E233" s="39"/>
      <c r="F233" s="195" t="s">
        <v>1875</v>
      </c>
      <c r="G233" s="39"/>
      <c r="H233" s="39"/>
      <c r="I233" s="196"/>
      <c r="J233" s="39"/>
      <c r="K233" s="39"/>
      <c r="L233" s="42"/>
      <c r="M233" s="197"/>
      <c r="N233" s="198"/>
      <c r="O233" s="67"/>
      <c r="P233" s="67"/>
      <c r="Q233" s="67"/>
      <c r="R233" s="67"/>
      <c r="S233" s="67"/>
      <c r="T233" s="68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20" t="s">
        <v>190</v>
      </c>
      <c r="AU233" s="20" t="s">
        <v>81</v>
      </c>
    </row>
    <row r="234" spans="2:63" s="12" customFormat="1" ht="22.9" customHeight="1">
      <c r="B234" s="165"/>
      <c r="C234" s="166"/>
      <c r="D234" s="167" t="s">
        <v>71</v>
      </c>
      <c r="E234" s="179" t="s">
        <v>1911</v>
      </c>
      <c r="F234" s="179" t="s">
        <v>1912</v>
      </c>
      <c r="G234" s="166"/>
      <c r="H234" s="166"/>
      <c r="I234" s="169"/>
      <c r="J234" s="180">
        <f>BK234</f>
        <v>0</v>
      </c>
      <c r="K234" s="166"/>
      <c r="L234" s="171"/>
      <c r="M234" s="172"/>
      <c r="N234" s="173"/>
      <c r="O234" s="173"/>
      <c r="P234" s="174">
        <f>SUM(P235:P245)</f>
        <v>0</v>
      </c>
      <c r="Q234" s="173"/>
      <c r="R234" s="174">
        <f>SUM(R235:R245)</f>
        <v>0</v>
      </c>
      <c r="S234" s="173"/>
      <c r="T234" s="175">
        <f>SUM(T235:T245)</f>
        <v>0.44299199999999994</v>
      </c>
      <c r="AR234" s="176" t="s">
        <v>81</v>
      </c>
      <c r="AT234" s="177" t="s">
        <v>71</v>
      </c>
      <c r="AU234" s="177" t="s">
        <v>79</v>
      </c>
      <c r="AY234" s="176" t="s">
        <v>180</v>
      </c>
      <c r="BK234" s="178">
        <f>SUM(BK235:BK245)</f>
        <v>0</v>
      </c>
    </row>
    <row r="235" spans="1:65" s="2" customFormat="1" ht="16.5" customHeight="1">
      <c r="A235" s="37"/>
      <c r="B235" s="38"/>
      <c r="C235" s="181" t="s">
        <v>307</v>
      </c>
      <c r="D235" s="181" t="s">
        <v>183</v>
      </c>
      <c r="E235" s="182" t="s">
        <v>1913</v>
      </c>
      <c r="F235" s="183" t="s">
        <v>1914</v>
      </c>
      <c r="G235" s="184" t="s">
        <v>186</v>
      </c>
      <c r="H235" s="185">
        <v>73.832</v>
      </c>
      <c r="I235" s="186"/>
      <c r="J235" s="187">
        <f>ROUND(I235*H235,2)</f>
        <v>0</v>
      </c>
      <c r="K235" s="183" t="s">
        <v>187</v>
      </c>
      <c r="L235" s="42"/>
      <c r="M235" s="188" t="s">
        <v>19</v>
      </c>
      <c r="N235" s="189" t="s">
        <v>43</v>
      </c>
      <c r="O235" s="67"/>
      <c r="P235" s="190">
        <f>O235*H235</f>
        <v>0</v>
      </c>
      <c r="Q235" s="190">
        <v>0</v>
      </c>
      <c r="R235" s="190">
        <f>Q235*H235</f>
        <v>0</v>
      </c>
      <c r="S235" s="190">
        <v>0.004</v>
      </c>
      <c r="T235" s="191">
        <f>S235*H235</f>
        <v>0.295328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92" t="s">
        <v>290</v>
      </c>
      <c r="AT235" s="192" t="s">
        <v>183</v>
      </c>
      <c r="AU235" s="192" t="s">
        <v>81</v>
      </c>
      <c r="AY235" s="20" t="s">
        <v>180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20" t="s">
        <v>79</v>
      </c>
      <c r="BK235" s="193">
        <f>ROUND(I235*H235,2)</f>
        <v>0</v>
      </c>
      <c r="BL235" s="20" t="s">
        <v>290</v>
      </c>
      <c r="BM235" s="192" t="s">
        <v>1915</v>
      </c>
    </row>
    <row r="236" spans="1:47" s="2" customFormat="1" ht="11.25">
      <c r="A236" s="37"/>
      <c r="B236" s="38"/>
      <c r="C236" s="39"/>
      <c r="D236" s="194" t="s">
        <v>190</v>
      </c>
      <c r="E236" s="39"/>
      <c r="F236" s="195" t="s">
        <v>1916</v>
      </c>
      <c r="G236" s="39"/>
      <c r="H236" s="39"/>
      <c r="I236" s="196"/>
      <c r="J236" s="39"/>
      <c r="K236" s="39"/>
      <c r="L236" s="42"/>
      <c r="M236" s="197"/>
      <c r="N236" s="198"/>
      <c r="O236" s="67"/>
      <c r="P236" s="67"/>
      <c r="Q236" s="67"/>
      <c r="R236" s="67"/>
      <c r="S236" s="67"/>
      <c r="T236" s="68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20" t="s">
        <v>190</v>
      </c>
      <c r="AU236" s="20" t="s">
        <v>81</v>
      </c>
    </row>
    <row r="237" spans="2:51" s="15" customFormat="1" ht="11.25">
      <c r="B237" s="222"/>
      <c r="C237" s="223"/>
      <c r="D237" s="201" t="s">
        <v>192</v>
      </c>
      <c r="E237" s="224" t="s">
        <v>19</v>
      </c>
      <c r="F237" s="225" t="s">
        <v>2270</v>
      </c>
      <c r="G237" s="223"/>
      <c r="H237" s="224" t="s">
        <v>19</v>
      </c>
      <c r="I237" s="226"/>
      <c r="J237" s="223"/>
      <c r="K237" s="223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192</v>
      </c>
      <c r="AU237" s="231" t="s">
        <v>81</v>
      </c>
      <c r="AV237" s="15" t="s">
        <v>79</v>
      </c>
      <c r="AW237" s="15" t="s">
        <v>33</v>
      </c>
      <c r="AX237" s="15" t="s">
        <v>72</v>
      </c>
      <c r="AY237" s="231" t="s">
        <v>180</v>
      </c>
    </row>
    <row r="238" spans="2:51" s="13" customFormat="1" ht="11.25">
      <c r="B238" s="199"/>
      <c r="C238" s="200"/>
      <c r="D238" s="201" t="s">
        <v>192</v>
      </c>
      <c r="E238" s="202" t="s">
        <v>19</v>
      </c>
      <c r="F238" s="203" t="s">
        <v>2275</v>
      </c>
      <c r="G238" s="200"/>
      <c r="H238" s="204">
        <v>61.85</v>
      </c>
      <c r="I238" s="205"/>
      <c r="J238" s="200"/>
      <c r="K238" s="200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192</v>
      </c>
      <c r="AU238" s="210" t="s">
        <v>81</v>
      </c>
      <c r="AV238" s="13" t="s">
        <v>81</v>
      </c>
      <c r="AW238" s="13" t="s">
        <v>33</v>
      </c>
      <c r="AX238" s="13" t="s">
        <v>72</v>
      </c>
      <c r="AY238" s="210" t="s">
        <v>180</v>
      </c>
    </row>
    <row r="239" spans="2:51" s="13" customFormat="1" ht="11.25">
      <c r="B239" s="199"/>
      <c r="C239" s="200"/>
      <c r="D239" s="201" t="s">
        <v>192</v>
      </c>
      <c r="E239" s="202" t="s">
        <v>19</v>
      </c>
      <c r="F239" s="203" t="s">
        <v>2276</v>
      </c>
      <c r="G239" s="200"/>
      <c r="H239" s="204">
        <v>7.59</v>
      </c>
      <c r="I239" s="205"/>
      <c r="J239" s="200"/>
      <c r="K239" s="200"/>
      <c r="L239" s="206"/>
      <c r="M239" s="207"/>
      <c r="N239" s="208"/>
      <c r="O239" s="208"/>
      <c r="P239" s="208"/>
      <c r="Q239" s="208"/>
      <c r="R239" s="208"/>
      <c r="S239" s="208"/>
      <c r="T239" s="209"/>
      <c r="AT239" s="210" t="s">
        <v>192</v>
      </c>
      <c r="AU239" s="210" t="s">
        <v>81</v>
      </c>
      <c r="AV239" s="13" t="s">
        <v>81</v>
      </c>
      <c r="AW239" s="13" t="s">
        <v>33</v>
      </c>
      <c r="AX239" s="13" t="s">
        <v>72</v>
      </c>
      <c r="AY239" s="210" t="s">
        <v>180</v>
      </c>
    </row>
    <row r="240" spans="2:51" s="13" customFormat="1" ht="11.25">
      <c r="B240" s="199"/>
      <c r="C240" s="200"/>
      <c r="D240" s="201" t="s">
        <v>192</v>
      </c>
      <c r="E240" s="202" t="s">
        <v>19</v>
      </c>
      <c r="F240" s="203" t="s">
        <v>2277</v>
      </c>
      <c r="G240" s="200"/>
      <c r="H240" s="204">
        <v>4.392</v>
      </c>
      <c r="I240" s="205"/>
      <c r="J240" s="200"/>
      <c r="K240" s="200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192</v>
      </c>
      <c r="AU240" s="210" t="s">
        <v>81</v>
      </c>
      <c r="AV240" s="13" t="s">
        <v>81</v>
      </c>
      <c r="AW240" s="13" t="s">
        <v>33</v>
      </c>
      <c r="AX240" s="13" t="s">
        <v>72</v>
      </c>
      <c r="AY240" s="210" t="s">
        <v>180</v>
      </c>
    </row>
    <row r="241" spans="2:51" s="14" customFormat="1" ht="11.25">
      <c r="B241" s="211"/>
      <c r="C241" s="212"/>
      <c r="D241" s="201" t="s">
        <v>192</v>
      </c>
      <c r="E241" s="213" t="s">
        <v>19</v>
      </c>
      <c r="F241" s="214" t="s">
        <v>211</v>
      </c>
      <c r="G241" s="212"/>
      <c r="H241" s="215">
        <v>73.832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192</v>
      </c>
      <c r="AU241" s="221" t="s">
        <v>81</v>
      </c>
      <c r="AV241" s="14" t="s">
        <v>188</v>
      </c>
      <c r="AW241" s="14" t="s">
        <v>33</v>
      </c>
      <c r="AX241" s="14" t="s">
        <v>79</v>
      </c>
      <c r="AY241" s="221" t="s">
        <v>180</v>
      </c>
    </row>
    <row r="242" spans="1:65" s="2" customFormat="1" ht="16.5" customHeight="1">
      <c r="A242" s="37"/>
      <c r="B242" s="38"/>
      <c r="C242" s="181" t="s">
        <v>315</v>
      </c>
      <c r="D242" s="181" t="s">
        <v>183</v>
      </c>
      <c r="E242" s="182" t="s">
        <v>1919</v>
      </c>
      <c r="F242" s="183" t="s">
        <v>1920</v>
      </c>
      <c r="G242" s="184" t="s">
        <v>186</v>
      </c>
      <c r="H242" s="185">
        <v>73.832</v>
      </c>
      <c r="I242" s="186"/>
      <c r="J242" s="187">
        <f>ROUND(I242*H242,2)</f>
        <v>0</v>
      </c>
      <c r="K242" s="183" t="s">
        <v>187</v>
      </c>
      <c r="L242" s="42"/>
      <c r="M242" s="188" t="s">
        <v>19</v>
      </c>
      <c r="N242" s="189" t="s">
        <v>43</v>
      </c>
      <c r="O242" s="67"/>
      <c r="P242" s="190">
        <f>O242*H242</f>
        <v>0</v>
      </c>
      <c r="Q242" s="190">
        <v>0</v>
      </c>
      <c r="R242" s="190">
        <f>Q242*H242</f>
        <v>0</v>
      </c>
      <c r="S242" s="190">
        <v>0.002</v>
      </c>
      <c r="T242" s="191">
        <f>S242*H242</f>
        <v>0.147664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92" t="s">
        <v>290</v>
      </c>
      <c r="AT242" s="192" t="s">
        <v>183</v>
      </c>
      <c r="AU242" s="192" t="s">
        <v>81</v>
      </c>
      <c r="AY242" s="20" t="s">
        <v>180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20" t="s">
        <v>79</v>
      </c>
      <c r="BK242" s="193">
        <f>ROUND(I242*H242,2)</f>
        <v>0</v>
      </c>
      <c r="BL242" s="20" t="s">
        <v>290</v>
      </c>
      <c r="BM242" s="192" t="s">
        <v>1921</v>
      </c>
    </row>
    <row r="243" spans="1:47" s="2" customFormat="1" ht="11.25">
      <c r="A243" s="37"/>
      <c r="B243" s="38"/>
      <c r="C243" s="39"/>
      <c r="D243" s="194" t="s">
        <v>190</v>
      </c>
      <c r="E243" s="39"/>
      <c r="F243" s="195" t="s">
        <v>1922</v>
      </c>
      <c r="G243" s="39"/>
      <c r="H243" s="39"/>
      <c r="I243" s="196"/>
      <c r="J243" s="39"/>
      <c r="K243" s="39"/>
      <c r="L243" s="42"/>
      <c r="M243" s="197"/>
      <c r="N243" s="198"/>
      <c r="O243" s="67"/>
      <c r="P243" s="67"/>
      <c r="Q243" s="67"/>
      <c r="R243" s="67"/>
      <c r="S243" s="67"/>
      <c r="T243" s="68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20" t="s">
        <v>190</v>
      </c>
      <c r="AU243" s="20" t="s">
        <v>81</v>
      </c>
    </row>
    <row r="244" spans="1:65" s="2" customFormat="1" ht="24.2" customHeight="1">
      <c r="A244" s="37"/>
      <c r="B244" s="38"/>
      <c r="C244" s="181" t="s">
        <v>7</v>
      </c>
      <c r="D244" s="181" t="s">
        <v>183</v>
      </c>
      <c r="E244" s="182" t="s">
        <v>1929</v>
      </c>
      <c r="F244" s="183" t="s">
        <v>1930</v>
      </c>
      <c r="G244" s="184" t="s">
        <v>1873</v>
      </c>
      <c r="H244" s="261"/>
      <c r="I244" s="186"/>
      <c r="J244" s="187">
        <f>ROUND(I244*H244,2)</f>
        <v>0</v>
      </c>
      <c r="K244" s="183" t="s">
        <v>187</v>
      </c>
      <c r="L244" s="42"/>
      <c r="M244" s="188" t="s">
        <v>19</v>
      </c>
      <c r="N244" s="189" t="s">
        <v>43</v>
      </c>
      <c r="O244" s="67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2" t="s">
        <v>290</v>
      </c>
      <c r="AT244" s="192" t="s">
        <v>183</v>
      </c>
      <c r="AU244" s="192" t="s">
        <v>81</v>
      </c>
      <c r="AY244" s="20" t="s">
        <v>180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20" t="s">
        <v>79</v>
      </c>
      <c r="BK244" s="193">
        <f>ROUND(I244*H244,2)</f>
        <v>0</v>
      </c>
      <c r="BL244" s="20" t="s">
        <v>290</v>
      </c>
      <c r="BM244" s="192" t="s">
        <v>1931</v>
      </c>
    </row>
    <row r="245" spans="1:47" s="2" customFormat="1" ht="11.25">
      <c r="A245" s="37"/>
      <c r="B245" s="38"/>
      <c r="C245" s="39"/>
      <c r="D245" s="194" t="s">
        <v>190</v>
      </c>
      <c r="E245" s="39"/>
      <c r="F245" s="195" t="s">
        <v>1932</v>
      </c>
      <c r="G245" s="39"/>
      <c r="H245" s="39"/>
      <c r="I245" s="196"/>
      <c r="J245" s="39"/>
      <c r="K245" s="39"/>
      <c r="L245" s="42"/>
      <c r="M245" s="197"/>
      <c r="N245" s="198"/>
      <c r="O245" s="67"/>
      <c r="P245" s="67"/>
      <c r="Q245" s="67"/>
      <c r="R245" s="67"/>
      <c r="S245" s="67"/>
      <c r="T245" s="68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20" t="s">
        <v>190</v>
      </c>
      <c r="AU245" s="20" t="s">
        <v>81</v>
      </c>
    </row>
    <row r="246" spans="2:63" s="12" customFormat="1" ht="22.9" customHeight="1">
      <c r="B246" s="165"/>
      <c r="C246" s="166"/>
      <c r="D246" s="167" t="s">
        <v>71</v>
      </c>
      <c r="E246" s="179" t="s">
        <v>956</v>
      </c>
      <c r="F246" s="179" t="s">
        <v>957</v>
      </c>
      <c r="G246" s="166"/>
      <c r="H246" s="166"/>
      <c r="I246" s="169"/>
      <c r="J246" s="180">
        <f>BK246</f>
        <v>0</v>
      </c>
      <c r="K246" s="166"/>
      <c r="L246" s="171"/>
      <c r="M246" s="172"/>
      <c r="N246" s="173"/>
      <c r="O246" s="173"/>
      <c r="P246" s="174">
        <f>SUM(P247:P459)</f>
        <v>0</v>
      </c>
      <c r="Q246" s="173"/>
      <c r="R246" s="174">
        <f>SUM(R247:R459)</f>
        <v>0.48418094</v>
      </c>
      <c r="S246" s="173"/>
      <c r="T246" s="175">
        <f>SUM(T247:T459)</f>
        <v>0</v>
      </c>
      <c r="AR246" s="176" t="s">
        <v>81</v>
      </c>
      <c r="AT246" s="177" t="s">
        <v>71</v>
      </c>
      <c r="AU246" s="177" t="s">
        <v>79</v>
      </c>
      <c r="AY246" s="176" t="s">
        <v>180</v>
      </c>
      <c r="BK246" s="178">
        <f>SUM(BK247:BK459)</f>
        <v>0</v>
      </c>
    </row>
    <row r="247" spans="1:65" s="2" customFormat="1" ht="16.5" customHeight="1">
      <c r="A247" s="37"/>
      <c r="B247" s="38"/>
      <c r="C247" s="181" t="s">
        <v>325</v>
      </c>
      <c r="D247" s="181" t="s">
        <v>183</v>
      </c>
      <c r="E247" s="182" t="s">
        <v>1933</v>
      </c>
      <c r="F247" s="183" t="s">
        <v>1934</v>
      </c>
      <c r="G247" s="184" t="s">
        <v>186</v>
      </c>
      <c r="H247" s="185">
        <v>503.389</v>
      </c>
      <c r="I247" s="186"/>
      <c r="J247" s="187">
        <f>ROUND(I247*H247,2)</f>
        <v>0</v>
      </c>
      <c r="K247" s="183" t="s">
        <v>187</v>
      </c>
      <c r="L247" s="42"/>
      <c r="M247" s="188" t="s">
        <v>19</v>
      </c>
      <c r="N247" s="189" t="s">
        <v>43</v>
      </c>
      <c r="O247" s="67"/>
      <c r="P247" s="190">
        <f>O247*H247</f>
        <v>0</v>
      </c>
      <c r="Q247" s="190">
        <v>0</v>
      </c>
      <c r="R247" s="190">
        <f>Q247*H247</f>
        <v>0</v>
      </c>
      <c r="S247" s="190">
        <v>0</v>
      </c>
      <c r="T247" s="19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92" t="s">
        <v>290</v>
      </c>
      <c r="AT247" s="192" t="s">
        <v>183</v>
      </c>
      <c r="AU247" s="192" t="s">
        <v>81</v>
      </c>
      <c r="AY247" s="20" t="s">
        <v>180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20" t="s">
        <v>79</v>
      </c>
      <c r="BK247" s="193">
        <f>ROUND(I247*H247,2)</f>
        <v>0</v>
      </c>
      <c r="BL247" s="20" t="s">
        <v>290</v>
      </c>
      <c r="BM247" s="192" t="s">
        <v>1935</v>
      </c>
    </row>
    <row r="248" spans="1:47" s="2" customFormat="1" ht="11.25">
      <c r="A248" s="37"/>
      <c r="B248" s="38"/>
      <c r="C248" s="39"/>
      <c r="D248" s="194" t="s">
        <v>190</v>
      </c>
      <c r="E248" s="39"/>
      <c r="F248" s="195" t="s">
        <v>1936</v>
      </c>
      <c r="G248" s="39"/>
      <c r="H248" s="39"/>
      <c r="I248" s="196"/>
      <c r="J248" s="39"/>
      <c r="K248" s="39"/>
      <c r="L248" s="42"/>
      <c r="M248" s="197"/>
      <c r="N248" s="198"/>
      <c r="O248" s="67"/>
      <c r="P248" s="67"/>
      <c r="Q248" s="67"/>
      <c r="R248" s="67"/>
      <c r="S248" s="67"/>
      <c r="T248" s="68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20" t="s">
        <v>190</v>
      </c>
      <c r="AU248" s="20" t="s">
        <v>81</v>
      </c>
    </row>
    <row r="249" spans="2:51" s="15" customFormat="1" ht="11.25">
      <c r="B249" s="222"/>
      <c r="C249" s="223"/>
      <c r="D249" s="201" t="s">
        <v>192</v>
      </c>
      <c r="E249" s="224" t="s">
        <v>19</v>
      </c>
      <c r="F249" s="225" t="s">
        <v>2134</v>
      </c>
      <c r="G249" s="223"/>
      <c r="H249" s="224" t="s">
        <v>19</v>
      </c>
      <c r="I249" s="226"/>
      <c r="J249" s="223"/>
      <c r="K249" s="223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192</v>
      </c>
      <c r="AU249" s="231" t="s">
        <v>81</v>
      </c>
      <c r="AV249" s="15" t="s">
        <v>79</v>
      </c>
      <c r="AW249" s="15" t="s">
        <v>33</v>
      </c>
      <c r="AX249" s="15" t="s">
        <v>72</v>
      </c>
      <c r="AY249" s="231" t="s">
        <v>180</v>
      </c>
    </row>
    <row r="250" spans="2:51" s="15" customFormat="1" ht="11.25">
      <c r="B250" s="222"/>
      <c r="C250" s="223"/>
      <c r="D250" s="201" t="s">
        <v>192</v>
      </c>
      <c r="E250" s="224" t="s">
        <v>19</v>
      </c>
      <c r="F250" s="225" t="s">
        <v>1720</v>
      </c>
      <c r="G250" s="223"/>
      <c r="H250" s="224" t="s">
        <v>19</v>
      </c>
      <c r="I250" s="226"/>
      <c r="J250" s="223"/>
      <c r="K250" s="223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192</v>
      </c>
      <c r="AU250" s="231" t="s">
        <v>81</v>
      </c>
      <c r="AV250" s="15" t="s">
        <v>79</v>
      </c>
      <c r="AW250" s="15" t="s">
        <v>33</v>
      </c>
      <c r="AX250" s="15" t="s">
        <v>72</v>
      </c>
      <c r="AY250" s="231" t="s">
        <v>180</v>
      </c>
    </row>
    <row r="251" spans="2:51" s="13" customFormat="1" ht="11.25">
      <c r="B251" s="199"/>
      <c r="C251" s="200"/>
      <c r="D251" s="201" t="s">
        <v>192</v>
      </c>
      <c r="E251" s="202" t="s">
        <v>19</v>
      </c>
      <c r="F251" s="203" t="s">
        <v>2222</v>
      </c>
      <c r="G251" s="200"/>
      <c r="H251" s="204">
        <v>18.99</v>
      </c>
      <c r="I251" s="205"/>
      <c r="J251" s="200"/>
      <c r="K251" s="200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192</v>
      </c>
      <c r="AU251" s="210" t="s">
        <v>81</v>
      </c>
      <c r="AV251" s="13" t="s">
        <v>81</v>
      </c>
      <c r="AW251" s="13" t="s">
        <v>33</v>
      </c>
      <c r="AX251" s="13" t="s">
        <v>72</v>
      </c>
      <c r="AY251" s="210" t="s">
        <v>180</v>
      </c>
    </row>
    <row r="252" spans="2:51" s="13" customFormat="1" ht="11.25">
      <c r="B252" s="199"/>
      <c r="C252" s="200"/>
      <c r="D252" s="201" t="s">
        <v>192</v>
      </c>
      <c r="E252" s="202" t="s">
        <v>19</v>
      </c>
      <c r="F252" s="203" t="s">
        <v>2223</v>
      </c>
      <c r="G252" s="200"/>
      <c r="H252" s="204">
        <v>1.89</v>
      </c>
      <c r="I252" s="205"/>
      <c r="J252" s="200"/>
      <c r="K252" s="200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192</v>
      </c>
      <c r="AU252" s="210" t="s">
        <v>81</v>
      </c>
      <c r="AV252" s="13" t="s">
        <v>81</v>
      </c>
      <c r="AW252" s="13" t="s">
        <v>33</v>
      </c>
      <c r="AX252" s="13" t="s">
        <v>72</v>
      </c>
      <c r="AY252" s="210" t="s">
        <v>180</v>
      </c>
    </row>
    <row r="253" spans="2:51" s="13" customFormat="1" ht="11.25">
      <c r="B253" s="199"/>
      <c r="C253" s="200"/>
      <c r="D253" s="201" t="s">
        <v>192</v>
      </c>
      <c r="E253" s="202" t="s">
        <v>19</v>
      </c>
      <c r="F253" s="203" t="s">
        <v>2224</v>
      </c>
      <c r="G253" s="200"/>
      <c r="H253" s="204">
        <v>1.01</v>
      </c>
      <c r="I253" s="205"/>
      <c r="J253" s="200"/>
      <c r="K253" s="200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192</v>
      </c>
      <c r="AU253" s="210" t="s">
        <v>81</v>
      </c>
      <c r="AV253" s="13" t="s">
        <v>81</v>
      </c>
      <c r="AW253" s="13" t="s">
        <v>33</v>
      </c>
      <c r="AX253" s="13" t="s">
        <v>72</v>
      </c>
      <c r="AY253" s="210" t="s">
        <v>180</v>
      </c>
    </row>
    <row r="254" spans="2:51" s="13" customFormat="1" ht="11.25">
      <c r="B254" s="199"/>
      <c r="C254" s="200"/>
      <c r="D254" s="201" t="s">
        <v>192</v>
      </c>
      <c r="E254" s="202" t="s">
        <v>19</v>
      </c>
      <c r="F254" s="203" t="s">
        <v>2225</v>
      </c>
      <c r="G254" s="200"/>
      <c r="H254" s="204">
        <v>1.01</v>
      </c>
      <c r="I254" s="205"/>
      <c r="J254" s="200"/>
      <c r="K254" s="200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192</v>
      </c>
      <c r="AU254" s="210" t="s">
        <v>81</v>
      </c>
      <c r="AV254" s="13" t="s">
        <v>81</v>
      </c>
      <c r="AW254" s="13" t="s">
        <v>33</v>
      </c>
      <c r="AX254" s="13" t="s">
        <v>72</v>
      </c>
      <c r="AY254" s="210" t="s">
        <v>180</v>
      </c>
    </row>
    <row r="255" spans="2:51" s="13" customFormat="1" ht="11.25">
      <c r="B255" s="199"/>
      <c r="C255" s="200"/>
      <c r="D255" s="201" t="s">
        <v>192</v>
      </c>
      <c r="E255" s="202" t="s">
        <v>19</v>
      </c>
      <c r="F255" s="203" t="s">
        <v>2226</v>
      </c>
      <c r="G255" s="200"/>
      <c r="H255" s="204">
        <v>1.01</v>
      </c>
      <c r="I255" s="205"/>
      <c r="J255" s="200"/>
      <c r="K255" s="200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192</v>
      </c>
      <c r="AU255" s="210" t="s">
        <v>81</v>
      </c>
      <c r="AV255" s="13" t="s">
        <v>81</v>
      </c>
      <c r="AW255" s="13" t="s">
        <v>33</v>
      </c>
      <c r="AX255" s="13" t="s">
        <v>72</v>
      </c>
      <c r="AY255" s="210" t="s">
        <v>180</v>
      </c>
    </row>
    <row r="256" spans="2:51" s="13" customFormat="1" ht="11.25">
      <c r="B256" s="199"/>
      <c r="C256" s="200"/>
      <c r="D256" s="201" t="s">
        <v>192</v>
      </c>
      <c r="E256" s="202" t="s">
        <v>19</v>
      </c>
      <c r="F256" s="203" t="s">
        <v>2227</v>
      </c>
      <c r="G256" s="200"/>
      <c r="H256" s="204">
        <v>4.6</v>
      </c>
      <c r="I256" s="205"/>
      <c r="J256" s="200"/>
      <c r="K256" s="200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192</v>
      </c>
      <c r="AU256" s="210" t="s">
        <v>81</v>
      </c>
      <c r="AV256" s="13" t="s">
        <v>81</v>
      </c>
      <c r="AW256" s="13" t="s">
        <v>33</v>
      </c>
      <c r="AX256" s="13" t="s">
        <v>72</v>
      </c>
      <c r="AY256" s="210" t="s">
        <v>180</v>
      </c>
    </row>
    <row r="257" spans="2:51" s="13" customFormat="1" ht="11.25">
      <c r="B257" s="199"/>
      <c r="C257" s="200"/>
      <c r="D257" s="201" t="s">
        <v>192</v>
      </c>
      <c r="E257" s="202" t="s">
        <v>19</v>
      </c>
      <c r="F257" s="203" t="s">
        <v>2228</v>
      </c>
      <c r="G257" s="200"/>
      <c r="H257" s="204">
        <v>23.3</v>
      </c>
      <c r="I257" s="205"/>
      <c r="J257" s="200"/>
      <c r="K257" s="200"/>
      <c r="L257" s="206"/>
      <c r="M257" s="207"/>
      <c r="N257" s="208"/>
      <c r="O257" s="208"/>
      <c r="P257" s="208"/>
      <c r="Q257" s="208"/>
      <c r="R257" s="208"/>
      <c r="S257" s="208"/>
      <c r="T257" s="209"/>
      <c r="AT257" s="210" t="s">
        <v>192</v>
      </c>
      <c r="AU257" s="210" t="s">
        <v>81</v>
      </c>
      <c r="AV257" s="13" t="s">
        <v>81</v>
      </c>
      <c r="AW257" s="13" t="s">
        <v>33</v>
      </c>
      <c r="AX257" s="13" t="s">
        <v>72</v>
      </c>
      <c r="AY257" s="210" t="s">
        <v>180</v>
      </c>
    </row>
    <row r="258" spans="2:51" s="13" customFormat="1" ht="11.25">
      <c r="B258" s="199"/>
      <c r="C258" s="200"/>
      <c r="D258" s="201" t="s">
        <v>192</v>
      </c>
      <c r="E258" s="202" t="s">
        <v>19</v>
      </c>
      <c r="F258" s="203" t="s">
        <v>2229</v>
      </c>
      <c r="G258" s="200"/>
      <c r="H258" s="204">
        <v>1.18</v>
      </c>
      <c r="I258" s="205"/>
      <c r="J258" s="200"/>
      <c r="K258" s="200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192</v>
      </c>
      <c r="AU258" s="210" t="s">
        <v>81</v>
      </c>
      <c r="AV258" s="13" t="s">
        <v>81</v>
      </c>
      <c r="AW258" s="13" t="s">
        <v>33</v>
      </c>
      <c r="AX258" s="13" t="s">
        <v>72</v>
      </c>
      <c r="AY258" s="210" t="s">
        <v>180</v>
      </c>
    </row>
    <row r="259" spans="2:51" s="13" customFormat="1" ht="11.25">
      <c r="B259" s="199"/>
      <c r="C259" s="200"/>
      <c r="D259" s="201" t="s">
        <v>192</v>
      </c>
      <c r="E259" s="202" t="s">
        <v>19</v>
      </c>
      <c r="F259" s="203" t="s">
        <v>2230</v>
      </c>
      <c r="G259" s="200"/>
      <c r="H259" s="204">
        <v>2</v>
      </c>
      <c r="I259" s="205"/>
      <c r="J259" s="200"/>
      <c r="K259" s="200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192</v>
      </c>
      <c r="AU259" s="210" t="s">
        <v>81</v>
      </c>
      <c r="AV259" s="13" t="s">
        <v>81</v>
      </c>
      <c r="AW259" s="13" t="s">
        <v>33</v>
      </c>
      <c r="AX259" s="13" t="s">
        <v>72</v>
      </c>
      <c r="AY259" s="210" t="s">
        <v>180</v>
      </c>
    </row>
    <row r="260" spans="2:51" s="13" customFormat="1" ht="11.25">
      <c r="B260" s="199"/>
      <c r="C260" s="200"/>
      <c r="D260" s="201" t="s">
        <v>192</v>
      </c>
      <c r="E260" s="202" t="s">
        <v>19</v>
      </c>
      <c r="F260" s="203" t="s">
        <v>2231</v>
      </c>
      <c r="G260" s="200"/>
      <c r="H260" s="204">
        <v>1.7</v>
      </c>
      <c r="I260" s="205"/>
      <c r="J260" s="200"/>
      <c r="K260" s="200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192</v>
      </c>
      <c r="AU260" s="210" t="s">
        <v>81</v>
      </c>
      <c r="AV260" s="13" t="s">
        <v>81</v>
      </c>
      <c r="AW260" s="13" t="s">
        <v>33</v>
      </c>
      <c r="AX260" s="13" t="s">
        <v>72</v>
      </c>
      <c r="AY260" s="210" t="s">
        <v>180</v>
      </c>
    </row>
    <row r="261" spans="2:51" s="13" customFormat="1" ht="11.25">
      <c r="B261" s="199"/>
      <c r="C261" s="200"/>
      <c r="D261" s="201" t="s">
        <v>192</v>
      </c>
      <c r="E261" s="202" t="s">
        <v>19</v>
      </c>
      <c r="F261" s="203" t="s">
        <v>2232</v>
      </c>
      <c r="G261" s="200"/>
      <c r="H261" s="204">
        <v>1.18</v>
      </c>
      <c r="I261" s="205"/>
      <c r="J261" s="200"/>
      <c r="K261" s="200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192</v>
      </c>
      <c r="AU261" s="210" t="s">
        <v>81</v>
      </c>
      <c r="AV261" s="13" t="s">
        <v>81</v>
      </c>
      <c r="AW261" s="13" t="s">
        <v>33</v>
      </c>
      <c r="AX261" s="13" t="s">
        <v>72</v>
      </c>
      <c r="AY261" s="210" t="s">
        <v>180</v>
      </c>
    </row>
    <row r="262" spans="2:51" s="13" customFormat="1" ht="11.25">
      <c r="B262" s="199"/>
      <c r="C262" s="200"/>
      <c r="D262" s="201" t="s">
        <v>192</v>
      </c>
      <c r="E262" s="202" t="s">
        <v>19</v>
      </c>
      <c r="F262" s="203" t="s">
        <v>2278</v>
      </c>
      <c r="G262" s="200"/>
      <c r="H262" s="204">
        <v>3.7</v>
      </c>
      <c r="I262" s="205"/>
      <c r="J262" s="200"/>
      <c r="K262" s="200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192</v>
      </c>
      <c r="AU262" s="210" t="s">
        <v>81</v>
      </c>
      <c r="AV262" s="13" t="s">
        <v>81</v>
      </c>
      <c r="AW262" s="13" t="s">
        <v>33</v>
      </c>
      <c r="AX262" s="13" t="s">
        <v>72</v>
      </c>
      <c r="AY262" s="210" t="s">
        <v>180</v>
      </c>
    </row>
    <row r="263" spans="2:51" s="15" customFormat="1" ht="11.25">
      <c r="B263" s="222"/>
      <c r="C263" s="223"/>
      <c r="D263" s="201" t="s">
        <v>192</v>
      </c>
      <c r="E263" s="224" t="s">
        <v>19</v>
      </c>
      <c r="F263" s="225" t="s">
        <v>1726</v>
      </c>
      <c r="G263" s="223"/>
      <c r="H263" s="224" t="s">
        <v>19</v>
      </c>
      <c r="I263" s="226"/>
      <c r="J263" s="223"/>
      <c r="K263" s="223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192</v>
      </c>
      <c r="AU263" s="231" t="s">
        <v>81</v>
      </c>
      <c r="AV263" s="15" t="s">
        <v>79</v>
      </c>
      <c r="AW263" s="15" t="s">
        <v>33</v>
      </c>
      <c r="AX263" s="15" t="s">
        <v>72</v>
      </c>
      <c r="AY263" s="231" t="s">
        <v>180</v>
      </c>
    </row>
    <row r="264" spans="2:51" s="13" customFormat="1" ht="11.25">
      <c r="B264" s="199"/>
      <c r="C264" s="200"/>
      <c r="D264" s="201" t="s">
        <v>192</v>
      </c>
      <c r="E264" s="202" t="s">
        <v>19</v>
      </c>
      <c r="F264" s="203" t="s">
        <v>2236</v>
      </c>
      <c r="G264" s="200"/>
      <c r="H264" s="204">
        <v>18.99</v>
      </c>
      <c r="I264" s="205"/>
      <c r="J264" s="200"/>
      <c r="K264" s="200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192</v>
      </c>
      <c r="AU264" s="210" t="s">
        <v>81</v>
      </c>
      <c r="AV264" s="13" t="s">
        <v>81</v>
      </c>
      <c r="AW264" s="13" t="s">
        <v>33</v>
      </c>
      <c r="AX264" s="13" t="s">
        <v>72</v>
      </c>
      <c r="AY264" s="210" t="s">
        <v>180</v>
      </c>
    </row>
    <row r="265" spans="2:51" s="13" customFormat="1" ht="11.25">
      <c r="B265" s="199"/>
      <c r="C265" s="200"/>
      <c r="D265" s="201" t="s">
        <v>192</v>
      </c>
      <c r="E265" s="202" t="s">
        <v>19</v>
      </c>
      <c r="F265" s="203" t="s">
        <v>2237</v>
      </c>
      <c r="G265" s="200"/>
      <c r="H265" s="204">
        <v>1.89</v>
      </c>
      <c r="I265" s="205"/>
      <c r="J265" s="200"/>
      <c r="K265" s="200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192</v>
      </c>
      <c r="AU265" s="210" t="s">
        <v>81</v>
      </c>
      <c r="AV265" s="13" t="s">
        <v>81</v>
      </c>
      <c r="AW265" s="13" t="s">
        <v>33</v>
      </c>
      <c r="AX265" s="13" t="s">
        <v>72</v>
      </c>
      <c r="AY265" s="210" t="s">
        <v>180</v>
      </c>
    </row>
    <row r="266" spans="2:51" s="13" customFormat="1" ht="11.25">
      <c r="B266" s="199"/>
      <c r="C266" s="200"/>
      <c r="D266" s="201" t="s">
        <v>192</v>
      </c>
      <c r="E266" s="202" t="s">
        <v>19</v>
      </c>
      <c r="F266" s="203" t="s">
        <v>2238</v>
      </c>
      <c r="G266" s="200"/>
      <c r="H266" s="204">
        <v>1.01</v>
      </c>
      <c r="I266" s="205"/>
      <c r="J266" s="200"/>
      <c r="K266" s="200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192</v>
      </c>
      <c r="AU266" s="210" t="s">
        <v>81</v>
      </c>
      <c r="AV266" s="13" t="s">
        <v>81</v>
      </c>
      <c r="AW266" s="13" t="s">
        <v>33</v>
      </c>
      <c r="AX266" s="13" t="s">
        <v>72</v>
      </c>
      <c r="AY266" s="210" t="s">
        <v>180</v>
      </c>
    </row>
    <row r="267" spans="2:51" s="13" customFormat="1" ht="11.25">
      <c r="B267" s="199"/>
      <c r="C267" s="200"/>
      <c r="D267" s="201" t="s">
        <v>192</v>
      </c>
      <c r="E267" s="202" t="s">
        <v>19</v>
      </c>
      <c r="F267" s="203" t="s">
        <v>2239</v>
      </c>
      <c r="G267" s="200"/>
      <c r="H267" s="204">
        <v>1.01</v>
      </c>
      <c r="I267" s="205"/>
      <c r="J267" s="200"/>
      <c r="K267" s="200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192</v>
      </c>
      <c r="AU267" s="210" t="s">
        <v>81</v>
      </c>
      <c r="AV267" s="13" t="s">
        <v>81</v>
      </c>
      <c r="AW267" s="13" t="s">
        <v>33</v>
      </c>
      <c r="AX267" s="13" t="s">
        <v>72</v>
      </c>
      <c r="AY267" s="210" t="s">
        <v>180</v>
      </c>
    </row>
    <row r="268" spans="2:51" s="13" customFormat="1" ht="11.25">
      <c r="B268" s="199"/>
      <c r="C268" s="200"/>
      <c r="D268" s="201" t="s">
        <v>192</v>
      </c>
      <c r="E268" s="202" t="s">
        <v>19</v>
      </c>
      <c r="F268" s="203" t="s">
        <v>2240</v>
      </c>
      <c r="G268" s="200"/>
      <c r="H268" s="204">
        <v>1.01</v>
      </c>
      <c r="I268" s="205"/>
      <c r="J268" s="200"/>
      <c r="K268" s="200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192</v>
      </c>
      <c r="AU268" s="210" t="s">
        <v>81</v>
      </c>
      <c r="AV268" s="13" t="s">
        <v>81</v>
      </c>
      <c r="AW268" s="13" t="s">
        <v>33</v>
      </c>
      <c r="AX268" s="13" t="s">
        <v>72</v>
      </c>
      <c r="AY268" s="210" t="s">
        <v>180</v>
      </c>
    </row>
    <row r="269" spans="2:51" s="13" customFormat="1" ht="11.25">
      <c r="B269" s="199"/>
      <c r="C269" s="200"/>
      <c r="D269" s="201" t="s">
        <v>192</v>
      </c>
      <c r="E269" s="202" t="s">
        <v>19</v>
      </c>
      <c r="F269" s="203" t="s">
        <v>2241</v>
      </c>
      <c r="G269" s="200"/>
      <c r="H269" s="204">
        <v>4.6</v>
      </c>
      <c r="I269" s="205"/>
      <c r="J269" s="200"/>
      <c r="K269" s="200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192</v>
      </c>
      <c r="AU269" s="210" t="s">
        <v>81</v>
      </c>
      <c r="AV269" s="13" t="s">
        <v>81</v>
      </c>
      <c r="AW269" s="13" t="s">
        <v>33</v>
      </c>
      <c r="AX269" s="13" t="s">
        <v>72</v>
      </c>
      <c r="AY269" s="210" t="s">
        <v>180</v>
      </c>
    </row>
    <row r="270" spans="2:51" s="13" customFormat="1" ht="11.25">
      <c r="B270" s="199"/>
      <c r="C270" s="200"/>
      <c r="D270" s="201" t="s">
        <v>192</v>
      </c>
      <c r="E270" s="202" t="s">
        <v>19</v>
      </c>
      <c r="F270" s="203" t="s">
        <v>2242</v>
      </c>
      <c r="G270" s="200"/>
      <c r="H270" s="204">
        <v>23.3</v>
      </c>
      <c r="I270" s="205"/>
      <c r="J270" s="200"/>
      <c r="K270" s="200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192</v>
      </c>
      <c r="AU270" s="210" t="s">
        <v>81</v>
      </c>
      <c r="AV270" s="13" t="s">
        <v>81</v>
      </c>
      <c r="AW270" s="13" t="s">
        <v>33</v>
      </c>
      <c r="AX270" s="13" t="s">
        <v>72</v>
      </c>
      <c r="AY270" s="210" t="s">
        <v>180</v>
      </c>
    </row>
    <row r="271" spans="2:51" s="13" customFormat="1" ht="11.25">
      <c r="B271" s="199"/>
      <c r="C271" s="200"/>
      <c r="D271" s="201" t="s">
        <v>192</v>
      </c>
      <c r="E271" s="202" t="s">
        <v>19</v>
      </c>
      <c r="F271" s="203" t="s">
        <v>2243</v>
      </c>
      <c r="G271" s="200"/>
      <c r="H271" s="204">
        <v>1.18</v>
      </c>
      <c r="I271" s="205"/>
      <c r="J271" s="200"/>
      <c r="K271" s="200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192</v>
      </c>
      <c r="AU271" s="210" t="s">
        <v>81</v>
      </c>
      <c r="AV271" s="13" t="s">
        <v>81</v>
      </c>
      <c r="AW271" s="13" t="s">
        <v>33</v>
      </c>
      <c r="AX271" s="13" t="s">
        <v>72</v>
      </c>
      <c r="AY271" s="210" t="s">
        <v>180</v>
      </c>
    </row>
    <row r="272" spans="2:51" s="13" customFormat="1" ht="11.25">
      <c r="B272" s="199"/>
      <c r="C272" s="200"/>
      <c r="D272" s="201" t="s">
        <v>192</v>
      </c>
      <c r="E272" s="202" t="s">
        <v>19</v>
      </c>
      <c r="F272" s="203" t="s">
        <v>2244</v>
      </c>
      <c r="G272" s="200"/>
      <c r="H272" s="204">
        <v>2</v>
      </c>
      <c r="I272" s="205"/>
      <c r="J272" s="200"/>
      <c r="K272" s="200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192</v>
      </c>
      <c r="AU272" s="210" t="s">
        <v>81</v>
      </c>
      <c r="AV272" s="13" t="s">
        <v>81</v>
      </c>
      <c r="AW272" s="13" t="s">
        <v>33</v>
      </c>
      <c r="AX272" s="13" t="s">
        <v>72</v>
      </c>
      <c r="AY272" s="210" t="s">
        <v>180</v>
      </c>
    </row>
    <row r="273" spans="2:51" s="13" customFormat="1" ht="11.25">
      <c r="B273" s="199"/>
      <c r="C273" s="200"/>
      <c r="D273" s="201" t="s">
        <v>192</v>
      </c>
      <c r="E273" s="202" t="s">
        <v>19</v>
      </c>
      <c r="F273" s="203" t="s">
        <v>2245</v>
      </c>
      <c r="G273" s="200"/>
      <c r="H273" s="204">
        <v>1.7</v>
      </c>
      <c r="I273" s="205"/>
      <c r="J273" s="200"/>
      <c r="K273" s="200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192</v>
      </c>
      <c r="AU273" s="210" t="s">
        <v>81</v>
      </c>
      <c r="AV273" s="13" t="s">
        <v>81</v>
      </c>
      <c r="AW273" s="13" t="s">
        <v>33</v>
      </c>
      <c r="AX273" s="13" t="s">
        <v>72</v>
      </c>
      <c r="AY273" s="210" t="s">
        <v>180</v>
      </c>
    </row>
    <row r="274" spans="2:51" s="13" customFormat="1" ht="11.25">
      <c r="B274" s="199"/>
      <c r="C274" s="200"/>
      <c r="D274" s="201" t="s">
        <v>192</v>
      </c>
      <c r="E274" s="202" t="s">
        <v>19</v>
      </c>
      <c r="F274" s="203" t="s">
        <v>2246</v>
      </c>
      <c r="G274" s="200"/>
      <c r="H274" s="204">
        <v>1.18</v>
      </c>
      <c r="I274" s="205"/>
      <c r="J274" s="200"/>
      <c r="K274" s="200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192</v>
      </c>
      <c r="AU274" s="210" t="s">
        <v>81</v>
      </c>
      <c r="AV274" s="13" t="s">
        <v>81</v>
      </c>
      <c r="AW274" s="13" t="s">
        <v>33</v>
      </c>
      <c r="AX274" s="13" t="s">
        <v>72</v>
      </c>
      <c r="AY274" s="210" t="s">
        <v>180</v>
      </c>
    </row>
    <row r="275" spans="2:51" s="15" customFormat="1" ht="11.25">
      <c r="B275" s="222"/>
      <c r="C275" s="223"/>
      <c r="D275" s="201" t="s">
        <v>192</v>
      </c>
      <c r="E275" s="224" t="s">
        <v>19</v>
      </c>
      <c r="F275" s="225" t="s">
        <v>1741</v>
      </c>
      <c r="G275" s="223"/>
      <c r="H275" s="224" t="s">
        <v>19</v>
      </c>
      <c r="I275" s="226"/>
      <c r="J275" s="223"/>
      <c r="K275" s="223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192</v>
      </c>
      <c r="AU275" s="231" t="s">
        <v>81</v>
      </c>
      <c r="AV275" s="15" t="s">
        <v>79</v>
      </c>
      <c r="AW275" s="15" t="s">
        <v>33</v>
      </c>
      <c r="AX275" s="15" t="s">
        <v>72</v>
      </c>
      <c r="AY275" s="231" t="s">
        <v>180</v>
      </c>
    </row>
    <row r="276" spans="2:51" s="13" customFormat="1" ht="11.25">
      <c r="B276" s="199"/>
      <c r="C276" s="200"/>
      <c r="D276" s="201" t="s">
        <v>192</v>
      </c>
      <c r="E276" s="202" t="s">
        <v>19</v>
      </c>
      <c r="F276" s="203" t="s">
        <v>2249</v>
      </c>
      <c r="G276" s="200"/>
      <c r="H276" s="204">
        <v>18.99</v>
      </c>
      <c r="I276" s="205"/>
      <c r="J276" s="200"/>
      <c r="K276" s="200"/>
      <c r="L276" s="206"/>
      <c r="M276" s="207"/>
      <c r="N276" s="208"/>
      <c r="O276" s="208"/>
      <c r="P276" s="208"/>
      <c r="Q276" s="208"/>
      <c r="R276" s="208"/>
      <c r="S276" s="208"/>
      <c r="T276" s="209"/>
      <c r="AT276" s="210" t="s">
        <v>192</v>
      </c>
      <c r="AU276" s="210" t="s">
        <v>81</v>
      </c>
      <c r="AV276" s="13" t="s">
        <v>81</v>
      </c>
      <c r="AW276" s="13" t="s">
        <v>33</v>
      </c>
      <c r="AX276" s="13" t="s">
        <v>72</v>
      </c>
      <c r="AY276" s="210" t="s">
        <v>180</v>
      </c>
    </row>
    <row r="277" spans="2:51" s="13" customFormat="1" ht="11.25">
      <c r="B277" s="199"/>
      <c r="C277" s="200"/>
      <c r="D277" s="201" t="s">
        <v>192</v>
      </c>
      <c r="E277" s="202" t="s">
        <v>19</v>
      </c>
      <c r="F277" s="203" t="s">
        <v>2250</v>
      </c>
      <c r="G277" s="200"/>
      <c r="H277" s="204">
        <v>1.89</v>
      </c>
      <c r="I277" s="205"/>
      <c r="J277" s="200"/>
      <c r="K277" s="200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192</v>
      </c>
      <c r="AU277" s="210" t="s">
        <v>81</v>
      </c>
      <c r="AV277" s="13" t="s">
        <v>81</v>
      </c>
      <c r="AW277" s="13" t="s">
        <v>33</v>
      </c>
      <c r="AX277" s="13" t="s">
        <v>72</v>
      </c>
      <c r="AY277" s="210" t="s">
        <v>180</v>
      </c>
    </row>
    <row r="278" spans="2:51" s="13" customFormat="1" ht="11.25">
      <c r="B278" s="199"/>
      <c r="C278" s="200"/>
      <c r="D278" s="201" t="s">
        <v>192</v>
      </c>
      <c r="E278" s="202" t="s">
        <v>19</v>
      </c>
      <c r="F278" s="203" t="s">
        <v>2251</v>
      </c>
      <c r="G278" s="200"/>
      <c r="H278" s="204">
        <v>1.01</v>
      </c>
      <c r="I278" s="205"/>
      <c r="J278" s="200"/>
      <c r="K278" s="200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192</v>
      </c>
      <c r="AU278" s="210" t="s">
        <v>81</v>
      </c>
      <c r="AV278" s="13" t="s">
        <v>81</v>
      </c>
      <c r="AW278" s="13" t="s">
        <v>33</v>
      </c>
      <c r="AX278" s="13" t="s">
        <v>72</v>
      </c>
      <c r="AY278" s="210" t="s">
        <v>180</v>
      </c>
    </row>
    <row r="279" spans="2:51" s="13" customFormat="1" ht="11.25">
      <c r="B279" s="199"/>
      <c r="C279" s="200"/>
      <c r="D279" s="201" t="s">
        <v>192</v>
      </c>
      <c r="E279" s="202" t="s">
        <v>19</v>
      </c>
      <c r="F279" s="203" t="s">
        <v>2252</v>
      </c>
      <c r="G279" s="200"/>
      <c r="H279" s="204">
        <v>1.01</v>
      </c>
      <c r="I279" s="205"/>
      <c r="J279" s="200"/>
      <c r="K279" s="200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192</v>
      </c>
      <c r="AU279" s="210" t="s">
        <v>81</v>
      </c>
      <c r="AV279" s="13" t="s">
        <v>81</v>
      </c>
      <c r="AW279" s="13" t="s">
        <v>33</v>
      </c>
      <c r="AX279" s="13" t="s">
        <v>72</v>
      </c>
      <c r="AY279" s="210" t="s">
        <v>180</v>
      </c>
    </row>
    <row r="280" spans="2:51" s="13" customFormat="1" ht="11.25">
      <c r="B280" s="199"/>
      <c r="C280" s="200"/>
      <c r="D280" s="201" t="s">
        <v>192</v>
      </c>
      <c r="E280" s="202" t="s">
        <v>19</v>
      </c>
      <c r="F280" s="203" t="s">
        <v>2253</v>
      </c>
      <c r="G280" s="200"/>
      <c r="H280" s="204">
        <v>1.01</v>
      </c>
      <c r="I280" s="205"/>
      <c r="J280" s="200"/>
      <c r="K280" s="200"/>
      <c r="L280" s="206"/>
      <c r="M280" s="207"/>
      <c r="N280" s="208"/>
      <c r="O280" s="208"/>
      <c r="P280" s="208"/>
      <c r="Q280" s="208"/>
      <c r="R280" s="208"/>
      <c r="S280" s="208"/>
      <c r="T280" s="209"/>
      <c r="AT280" s="210" t="s">
        <v>192</v>
      </c>
      <c r="AU280" s="210" t="s">
        <v>81</v>
      </c>
      <c r="AV280" s="13" t="s">
        <v>81</v>
      </c>
      <c r="AW280" s="13" t="s">
        <v>33</v>
      </c>
      <c r="AX280" s="13" t="s">
        <v>72</v>
      </c>
      <c r="AY280" s="210" t="s">
        <v>180</v>
      </c>
    </row>
    <row r="281" spans="2:51" s="13" customFormat="1" ht="11.25">
      <c r="B281" s="199"/>
      <c r="C281" s="200"/>
      <c r="D281" s="201" t="s">
        <v>192</v>
      </c>
      <c r="E281" s="202" t="s">
        <v>19</v>
      </c>
      <c r="F281" s="203" t="s">
        <v>2254</v>
      </c>
      <c r="G281" s="200"/>
      <c r="H281" s="204">
        <v>4.6</v>
      </c>
      <c r="I281" s="205"/>
      <c r="J281" s="200"/>
      <c r="K281" s="200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192</v>
      </c>
      <c r="AU281" s="210" t="s">
        <v>81</v>
      </c>
      <c r="AV281" s="13" t="s">
        <v>81</v>
      </c>
      <c r="AW281" s="13" t="s">
        <v>33</v>
      </c>
      <c r="AX281" s="13" t="s">
        <v>72</v>
      </c>
      <c r="AY281" s="210" t="s">
        <v>180</v>
      </c>
    </row>
    <row r="282" spans="2:51" s="13" customFormat="1" ht="11.25">
      <c r="B282" s="199"/>
      <c r="C282" s="200"/>
      <c r="D282" s="201" t="s">
        <v>192</v>
      </c>
      <c r="E282" s="202" t="s">
        <v>19</v>
      </c>
      <c r="F282" s="203" t="s">
        <v>2255</v>
      </c>
      <c r="G282" s="200"/>
      <c r="H282" s="204">
        <v>1.18</v>
      </c>
      <c r="I282" s="205"/>
      <c r="J282" s="200"/>
      <c r="K282" s="200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192</v>
      </c>
      <c r="AU282" s="210" t="s">
        <v>81</v>
      </c>
      <c r="AV282" s="13" t="s">
        <v>81</v>
      </c>
      <c r="AW282" s="13" t="s">
        <v>33</v>
      </c>
      <c r="AX282" s="13" t="s">
        <v>72</v>
      </c>
      <c r="AY282" s="210" t="s">
        <v>180</v>
      </c>
    </row>
    <row r="283" spans="2:51" s="13" customFormat="1" ht="11.25">
      <c r="B283" s="199"/>
      <c r="C283" s="200"/>
      <c r="D283" s="201" t="s">
        <v>192</v>
      </c>
      <c r="E283" s="202" t="s">
        <v>19</v>
      </c>
      <c r="F283" s="203" t="s">
        <v>2256</v>
      </c>
      <c r="G283" s="200"/>
      <c r="H283" s="204">
        <v>21.72</v>
      </c>
      <c r="I283" s="205"/>
      <c r="J283" s="200"/>
      <c r="K283" s="200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192</v>
      </c>
      <c r="AU283" s="210" t="s">
        <v>81</v>
      </c>
      <c r="AV283" s="13" t="s">
        <v>81</v>
      </c>
      <c r="AW283" s="13" t="s">
        <v>33</v>
      </c>
      <c r="AX283" s="13" t="s">
        <v>72</v>
      </c>
      <c r="AY283" s="210" t="s">
        <v>180</v>
      </c>
    </row>
    <row r="284" spans="2:51" s="13" customFormat="1" ht="11.25">
      <c r="B284" s="199"/>
      <c r="C284" s="200"/>
      <c r="D284" s="201" t="s">
        <v>192</v>
      </c>
      <c r="E284" s="202" t="s">
        <v>19</v>
      </c>
      <c r="F284" s="203" t="s">
        <v>2257</v>
      </c>
      <c r="G284" s="200"/>
      <c r="H284" s="204">
        <v>1.18</v>
      </c>
      <c r="I284" s="205"/>
      <c r="J284" s="200"/>
      <c r="K284" s="200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192</v>
      </c>
      <c r="AU284" s="210" t="s">
        <v>81</v>
      </c>
      <c r="AV284" s="13" t="s">
        <v>81</v>
      </c>
      <c r="AW284" s="13" t="s">
        <v>33</v>
      </c>
      <c r="AX284" s="13" t="s">
        <v>72</v>
      </c>
      <c r="AY284" s="210" t="s">
        <v>180</v>
      </c>
    </row>
    <row r="285" spans="2:51" s="13" customFormat="1" ht="11.25">
      <c r="B285" s="199"/>
      <c r="C285" s="200"/>
      <c r="D285" s="201" t="s">
        <v>192</v>
      </c>
      <c r="E285" s="202" t="s">
        <v>19</v>
      </c>
      <c r="F285" s="203" t="s">
        <v>2258</v>
      </c>
      <c r="G285" s="200"/>
      <c r="H285" s="204">
        <v>2</v>
      </c>
      <c r="I285" s="205"/>
      <c r="J285" s="200"/>
      <c r="K285" s="200"/>
      <c r="L285" s="206"/>
      <c r="M285" s="207"/>
      <c r="N285" s="208"/>
      <c r="O285" s="208"/>
      <c r="P285" s="208"/>
      <c r="Q285" s="208"/>
      <c r="R285" s="208"/>
      <c r="S285" s="208"/>
      <c r="T285" s="209"/>
      <c r="AT285" s="210" t="s">
        <v>192</v>
      </c>
      <c r="AU285" s="210" t="s">
        <v>81</v>
      </c>
      <c r="AV285" s="13" t="s">
        <v>81</v>
      </c>
      <c r="AW285" s="13" t="s">
        <v>33</v>
      </c>
      <c r="AX285" s="13" t="s">
        <v>72</v>
      </c>
      <c r="AY285" s="210" t="s">
        <v>180</v>
      </c>
    </row>
    <row r="286" spans="2:51" s="13" customFormat="1" ht="11.25">
      <c r="B286" s="199"/>
      <c r="C286" s="200"/>
      <c r="D286" s="201" t="s">
        <v>192</v>
      </c>
      <c r="E286" s="202" t="s">
        <v>19</v>
      </c>
      <c r="F286" s="203" t="s">
        <v>2259</v>
      </c>
      <c r="G286" s="200"/>
      <c r="H286" s="204">
        <v>1.7</v>
      </c>
      <c r="I286" s="205"/>
      <c r="J286" s="200"/>
      <c r="K286" s="200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192</v>
      </c>
      <c r="AU286" s="210" t="s">
        <v>81</v>
      </c>
      <c r="AV286" s="13" t="s">
        <v>81</v>
      </c>
      <c r="AW286" s="13" t="s">
        <v>33</v>
      </c>
      <c r="AX286" s="13" t="s">
        <v>72</v>
      </c>
      <c r="AY286" s="210" t="s">
        <v>180</v>
      </c>
    </row>
    <row r="287" spans="2:51" s="13" customFormat="1" ht="11.25">
      <c r="B287" s="199"/>
      <c r="C287" s="200"/>
      <c r="D287" s="201" t="s">
        <v>192</v>
      </c>
      <c r="E287" s="202" t="s">
        <v>19</v>
      </c>
      <c r="F287" s="203" t="s">
        <v>2260</v>
      </c>
      <c r="G287" s="200"/>
      <c r="H287" s="204">
        <v>1.18</v>
      </c>
      <c r="I287" s="205"/>
      <c r="J287" s="200"/>
      <c r="K287" s="200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192</v>
      </c>
      <c r="AU287" s="210" t="s">
        <v>81</v>
      </c>
      <c r="AV287" s="13" t="s">
        <v>81</v>
      </c>
      <c r="AW287" s="13" t="s">
        <v>33</v>
      </c>
      <c r="AX287" s="13" t="s">
        <v>72</v>
      </c>
      <c r="AY287" s="210" t="s">
        <v>180</v>
      </c>
    </row>
    <row r="288" spans="2:51" s="16" customFormat="1" ht="11.25">
      <c r="B288" s="242"/>
      <c r="C288" s="243"/>
      <c r="D288" s="201" t="s">
        <v>192</v>
      </c>
      <c r="E288" s="244" t="s">
        <v>19</v>
      </c>
      <c r="F288" s="245" t="s">
        <v>966</v>
      </c>
      <c r="G288" s="243"/>
      <c r="H288" s="246">
        <v>176.91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AT288" s="252" t="s">
        <v>192</v>
      </c>
      <c r="AU288" s="252" t="s">
        <v>81</v>
      </c>
      <c r="AV288" s="16" t="s">
        <v>92</v>
      </c>
      <c r="AW288" s="16" t="s">
        <v>33</v>
      </c>
      <c r="AX288" s="16" t="s">
        <v>72</v>
      </c>
      <c r="AY288" s="252" t="s">
        <v>180</v>
      </c>
    </row>
    <row r="289" spans="2:51" s="15" customFormat="1" ht="11.25">
      <c r="B289" s="222"/>
      <c r="C289" s="223"/>
      <c r="D289" s="201" t="s">
        <v>192</v>
      </c>
      <c r="E289" s="224" t="s">
        <v>19</v>
      </c>
      <c r="F289" s="225" t="s">
        <v>967</v>
      </c>
      <c r="G289" s="223"/>
      <c r="H289" s="224" t="s">
        <v>19</v>
      </c>
      <c r="I289" s="226"/>
      <c r="J289" s="223"/>
      <c r="K289" s="223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192</v>
      </c>
      <c r="AU289" s="231" t="s">
        <v>81</v>
      </c>
      <c r="AV289" s="15" t="s">
        <v>79</v>
      </c>
      <c r="AW289" s="15" t="s">
        <v>33</v>
      </c>
      <c r="AX289" s="15" t="s">
        <v>72</v>
      </c>
      <c r="AY289" s="231" t="s">
        <v>180</v>
      </c>
    </row>
    <row r="290" spans="2:51" s="15" customFormat="1" ht="11.25">
      <c r="B290" s="222"/>
      <c r="C290" s="223"/>
      <c r="D290" s="201" t="s">
        <v>192</v>
      </c>
      <c r="E290" s="224" t="s">
        <v>19</v>
      </c>
      <c r="F290" s="225" t="s">
        <v>1720</v>
      </c>
      <c r="G290" s="223"/>
      <c r="H290" s="224" t="s">
        <v>19</v>
      </c>
      <c r="I290" s="226"/>
      <c r="J290" s="223"/>
      <c r="K290" s="223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192</v>
      </c>
      <c r="AU290" s="231" t="s">
        <v>81</v>
      </c>
      <c r="AV290" s="15" t="s">
        <v>79</v>
      </c>
      <c r="AW290" s="15" t="s">
        <v>33</v>
      </c>
      <c r="AX290" s="15" t="s">
        <v>72</v>
      </c>
      <c r="AY290" s="231" t="s">
        <v>180</v>
      </c>
    </row>
    <row r="291" spans="2:51" s="15" customFormat="1" ht="11.25">
      <c r="B291" s="222"/>
      <c r="C291" s="223"/>
      <c r="D291" s="201" t="s">
        <v>192</v>
      </c>
      <c r="E291" s="224" t="s">
        <v>19</v>
      </c>
      <c r="F291" s="225" t="s">
        <v>2279</v>
      </c>
      <c r="G291" s="223"/>
      <c r="H291" s="224" t="s">
        <v>19</v>
      </c>
      <c r="I291" s="226"/>
      <c r="J291" s="223"/>
      <c r="K291" s="223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192</v>
      </c>
      <c r="AU291" s="231" t="s">
        <v>81</v>
      </c>
      <c r="AV291" s="15" t="s">
        <v>79</v>
      </c>
      <c r="AW291" s="15" t="s">
        <v>33</v>
      </c>
      <c r="AX291" s="15" t="s">
        <v>72</v>
      </c>
      <c r="AY291" s="231" t="s">
        <v>180</v>
      </c>
    </row>
    <row r="292" spans="2:51" s="13" customFormat="1" ht="11.25">
      <c r="B292" s="199"/>
      <c r="C292" s="200"/>
      <c r="D292" s="201" t="s">
        <v>192</v>
      </c>
      <c r="E292" s="202" t="s">
        <v>19</v>
      </c>
      <c r="F292" s="203" t="s">
        <v>2280</v>
      </c>
      <c r="G292" s="200"/>
      <c r="H292" s="204">
        <v>83.133</v>
      </c>
      <c r="I292" s="205"/>
      <c r="J292" s="200"/>
      <c r="K292" s="200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192</v>
      </c>
      <c r="AU292" s="210" t="s">
        <v>81</v>
      </c>
      <c r="AV292" s="13" t="s">
        <v>81</v>
      </c>
      <c r="AW292" s="13" t="s">
        <v>33</v>
      </c>
      <c r="AX292" s="13" t="s">
        <v>72</v>
      </c>
      <c r="AY292" s="210" t="s">
        <v>180</v>
      </c>
    </row>
    <row r="293" spans="2:51" s="13" customFormat="1" ht="11.25">
      <c r="B293" s="199"/>
      <c r="C293" s="200"/>
      <c r="D293" s="201" t="s">
        <v>192</v>
      </c>
      <c r="E293" s="202" t="s">
        <v>19</v>
      </c>
      <c r="F293" s="203" t="s">
        <v>2281</v>
      </c>
      <c r="G293" s="200"/>
      <c r="H293" s="204">
        <v>4.128</v>
      </c>
      <c r="I293" s="205"/>
      <c r="J293" s="200"/>
      <c r="K293" s="200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192</v>
      </c>
      <c r="AU293" s="210" t="s">
        <v>81</v>
      </c>
      <c r="AV293" s="13" t="s">
        <v>81</v>
      </c>
      <c r="AW293" s="13" t="s">
        <v>33</v>
      </c>
      <c r="AX293" s="13" t="s">
        <v>72</v>
      </c>
      <c r="AY293" s="210" t="s">
        <v>180</v>
      </c>
    </row>
    <row r="294" spans="2:51" s="13" customFormat="1" ht="11.25">
      <c r="B294" s="199"/>
      <c r="C294" s="200"/>
      <c r="D294" s="201" t="s">
        <v>192</v>
      </c>
      <c r="E294" s="202" t="s">
        <v>19</v>
      </c>
      <c r="F294" s="203" t="s">
        <v>2282</v>
      </c>
      <c r="G294" s="200"/>
      <c r="H294" s="204">
        <v>6.318</v>
      </c>
      <c r="I294" s="205"/>
      <c r="J294" s="200"/>
      <c r="K294" s="200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192</v>
      </c>
      <c r="AU294" s="210" t="s">
        <v>81</v>
      </c>
      <c r="AV294" s="13" t="s">
        <v>81</v>
      </c>
      <c r="AW294" s="13" t="s">
        <v>33</v>
      </c>
      <c r="AX294" s="13" t="s">
        <v>72</v>
      </c>
      <c r="AY294" s="210" t="s">
        <v>180</v>
      </c>
    </row>
    <row r="295" spans="2:51" s="13" customFormat="1" ht="11.25">
      <c r="B295" s="199"/>
      <c r="C295" s="200"/>
      <c r="D295" s="201" t="s">
        <v>192</v>
      </c>
      <c r="E295" s="202" t="s">
        <v>19</v>
      </c>
      <c r="F295" s="203" t="s">
        <v>2147</v>
      </c>
      <c r="G295" s="200"/>
      <c r="H295" s="204">
        <v>-1.58</v>
      </c>
      <c r="I295" s="205"/>
      <c r="J295" s="200"/>
      <c r="K295" s="200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192</v>
      </c>
      <c r="AU295" s="210" t="s">
        <v>81</v>
      </c>
      <c r="AV295" s="13" t="s">
        <v>81</v>
      </c>
      <c r="AW295" s="13" t="s">
        <v>33</v>
      </c>
      <c r="AX295" s="13" t="s">
        <v>72</v>
      </c>
      <c r="AY295" s="210" t="s">
        <v>180</v>
      </c>
    </row>
    <row r="296" spans="2:51" s="15" customFormat="1" ht="11.25">
      <c r="B296" s="222"/>
      <c r="C296" s="223"/>
      <c r="D296" s="201" t="s">
        <v>192</v>
      </c>
      <c r="E296" s="224" t="s">
        <v>19</v>
      </c>
      <c r="F296" s="225" t="s">
        <v>2283</v>
      </c>
      <c r="G296" s="223"/>
      <c r="H296" s="224" t="s">
        <v>19</v>
      </c>
      <c r="I296" s="226"/>
      <c r="J296" s="223"/>
      <c r="K296" s="223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192</v>
      </c>
      <c r="AU296" s="231" t="s">
        <v>81</v>
      </c>
      <c r="AV296" s="15" t="s">
        <v>79</v>
      </c>
      <c r="AW296" s="15" t="s">
        <v>33</v>
      </c>
      <c r="AX296" s="15" t="s">
        <v>72</v>
      </c>
      <c r="AY296" s="231" t="s">
        <v>180</v>
      </c>
    </row>
    <row r="297" spans="2:51" s="13" customFormat="1" ht="11.25">
      <c r="B297" s="199"/>
      <c r="C297" s="200"/>
      <c r="D297" s="201" t="s">
        <v>192</v>
      </c>
      <c r="E297" s="202" t="s">
        <v>19</v>
      </c>
      <c r="F297" s="203" t="s">
        <v>2284</v>
      </c>
      <c r="G297" s="200"/>
      <c r="H297" s="204">
        <v>28.755</v>
      </c>
      <c r="I297" s="205"/>
      <c r="J297" s="200"/>
      <c r="K297" s="200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192</v>
      </c>
      <c r="AU297" s="210" t="s">
        <v>81</v>
      </c>
      <c r="AV297" s="13" t="s">
        <v>81</v>
      </c>
      <c r="AW297" s="13" t="s">
        <v>33</v>
      </c>
      <c r="AX297" s="13" t="s">
        <v>72</v>
      </c>
      <c r="AY297" s="210" t="s">
        <v>180</v>
      </c>
    </row>
    <row r="298" spans="2:51" s="15" customFormat="1" ht="11.25">
      <c r="B298" s="222"/>
      <c r="C298" s="223"/>
      <c r="D298" s="201" t="s">
        <v>192</v>
      </c>
      <c r="E298" s="224" t="s">
        <v>19</v>
      </c>
      <c r="F298" s="225" t="s">
        <v>1726</v>
      </c>
      <c r="G298" s="223"/>
      <c r="H298" s="224" t="s">
        <v>19</v>
      </c>
      <c r="I298" s="226"/>
      <c r="J298" s="223"/>
      <c r="K298" s="223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192</v>
      </c>
      <c r="AU298" s="231" t="s">
        <v>81</v>
      </c>
      <c r="AV298" s="15" t="s">
        <v>79</v>
      </c>
      <c r="AW298" s="15" t="s">
        <v>33</v>
      </c>
      <c r="AX298" s="15" t="s">
        <v>72</v>
      </c>
      <c r="AY298" s="231" t="s">
        <v>180</v>
      </c>
    </row>
    <row r="299" spans="2:51" s="15" customFormat="1" ht="11.25">
      <c r="B299" s="222"/>
      <c r="C299" s="223"/>
      <c r="D299" s="201" t="s">
        <v>192</v>
      </c>
      <c r="E299" s="224" t="s">
        <v>19</v>
      </c>
      <c r="F299" s="225" t="s">
        <v>2285</v>
      </c>
      <c r="G299" s="223"/>
      <c r="H299" s="224" t="s">
        <v>19</v>
      </c>
      <c r="I299" s="226"/>
      <c r="J299" s="223"/>
      <c r="K299" s="223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192</v>
      </c>
      <c r="AU299" s="231" t="s">
        <v>81</v>
      </c>
      <c r="AV299" s="15" t="s">
        <v>79</v>
      </c>
      <c r="AW299" s="15" t="s">
        <v>33</v>
      </c>
      <c r="AX299" s="15" t="s">
        <v>72</v>
      </c>
      <c r="AY299" s="231" t="s">
        <v>180</v>
      </c>
    </row>
    <row r="300" spans="2:51" s="13" customFormat="1" ht="11.25">
      <c r="B300" s="199"/>
      <c r="C300" s="200"/>
      <c r="D300" s="201" t="s">
        <v>192</v>
      </c>
      <c r="E300" s="202" t="s">
        <v>19</v>
      </c>
      <c r="F300" s="203" t="s">
        <v>2286</v>
      </c>
      <c r="G300" s="200"/>
      <c r="H300" s="204">
        <v>93.589</v>
      </c>
      <c r="I300" s="205"/>
      <c r="J300" s="200"/>
      <c r="K300" s="200"/>
      <c r="L300" s="206"/>
      <c r="M300" s="207"/>
      <c r="N300" s="208"/>
      <c r="O300" s="208"/>
      <c r="P300" s="208"/>
      <c r="Q300" s="208"/>
      <c r="R300" s="208"/>
      <c r="S300" s="208"/>
      <c r="T300" s="209"/>
      <c r="AT300" s="210" t="s">
        <v>192</v>
      </c>
      <c r="AU300" s="210" t="s">
        <v>81</v>
      </c>
      <c r="AV300" s="13" t="s">
        <v>81</v>
      </c>
      <c r="AW300" s="13" t="s">
        <v>33</v>
      </c>
      <c r="AX300" s="13" t="s">
        <v>72</v>
      </c>
      <c r="AY300" s="210" t="s">
        <v>180</v>
      </c>
    </row>
    <row r="301" spans="2:51" s="13" customFormat="1" ht="11.25">
      <c r="B301" s="199"/>
      <c r="C301" s="200"/>
      <c r="D301" s="201" t="s">
        <v>192</v>
      </c>
      <c r="E301" s="202" t="s">
        <v>19</v>
      </c>
      <c r="F301" s="203" t="s">
        <v>2287</v>
      </c>
      <c r="G301" s="200"/>
      <c r="H301" s="204">
        <v>7.254</v>
      </c>
      <c r="I301" s="205"/>
      <c r="J301" s="200"/>
      <c r="K301" s="200"/>
      <c r="L301" s="206"/>
      <c r="M301" s="207"/>
      <c r="N301" s="208"/>
      <c r="O301" s="208"/>
      <c r="P301" s="208"/>
      <c r="Q301" s="208"/>
      <c r="R301" s="208"/>
      <c r="S301" s="208"/>
      <c r="T301" s="209"/>
      <c r="AT301" s="210" t="s">
        <v>192</v>
      </c>
      <c r="AU301" s="210" t="s">
        <v>81</v>
      </c>
      <c r="AV301" s="13" t="s">
        <v>81</v>
      </c>
      <c r="AW301" s="13" t="s">
        <v>33</v>
      </c>
      <c r="AX301" s="13" t="s">
        <v>72</v>
      </c>
      <c r="AY301" s="210" t="s">
        <v>180</v>
      </c>
    </row>
    <row r="302" spans="2:51" s="13" customFormat="1" ht="11.25">
      <c r="B302" s="199"/>
      <c r="C302" s="200"/>
      <c r="D302" s="201" t="s">
        <v>192</v>
      </c>
      <c r="E302" s="202" t="s">
        <v>19</v>
      </c>
      <c r="F302" s="203" t="s">
        <v>2211</v>
      </c>
      <c r="G302" s="200"/>
      <c r="H302" s="204">
        <v>5.208</v>
      </c>
      <c r="I302" s="205"/>
      <c r="J302" s="200"/>
      <c r="K302" s="200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192</v>
      </c>
      <c r="AU302" s="210" t="s">
        <v>81</v>
      </c>
      <c r="AV302" s="13" t="s">
        <v>81</v>
      </c>
      <c r="AW302" s="13" t="s">
        <v>33</v>
      </c>
      <c r="AX302" s="13" t="s">
        <v>72</v>
      </c>
      <c r="AY302" s="210" t="s">
        <v>180</v>
      </c>
    </row>
    <row r="303" spans="2:51" s="13" customFormat="1" ht="11.25">
      <c r="B303" s="199"/>
      <c r="C303" s="200"/>
      <c r="D303" s="201" t="s">
        <v>192</v>
      </c>
      <c r="E303" s="202" t="s">
        <v>19</v>
      </c>
      <c r="F303" s="203" t="s">
        <v>1948</v>
      </c>
      <c r="G303" s="200"/>
      <c r="H303" s="204">
        <v>-1.4</v>
      </c>
      <c r="I303" s="205"/>
      <c r="J303" s="200"/>
      <c r="K303" s="200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192</v>
      </c>
      <c r="AU303" s="210" t="s">
        <v>81</v>
      </c>
      <c r="AV303" s="13" t="s">
        <v>81</v>
      </c>
      <c r="AW303" s="13" t="s">
        <v>33</v>
      </c>
      <c r="AX303" s="13" t="s">
        <v>72</v>
      </c>
      <c r="AY303" s="210" t="s">
        <v>180</v>
      </c>
    </row>
    <row r="304" spans="2:51" s="13" customFormat="1" ht="11.25">
      <c r="B304" s="199"/>
      <c r="C304" s="200"/>
      <c r="D304" s="201" t="s">
        <v>192</v>
      </c>
      <c r="E304" s="202" t="s">
        <v>19</v>
      </c>
      <c r="F304" s="203" t="s">
        <v>2013</v>
      </c>
      <c r="G304" s="200"/>
      <c r="H304" s="204">
        <v>-1.425</v>
      </c>
      <c r="I304" s="205"/>
      <c r="J304" s="200"/>
      <c r="K304" s="200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192</v>
      </c>
      <c r="AU304" s="210" t="s">
        <v>81</v>
      </c>
      <c r="AV304" s="13" t="s">
        <v>81</v>
      </c>
      <c r="AW304" s="13" t="s">
        <v>33</v>
      </c>
      <c r="AX304" s="13" t="s">
        <v>72</v>
      </c>
      <c r="AY304" s="210" t="s">
        <v>180</v>
      </c>
    </row>
    <row r="305" spans="2:51" s="13" customFormat="1" ht="11.25">
      <c r="B305" s="199"/>
      <c r="C305" s="200"/>
      <c r="D305" s="201" t="s">
        <v>192</v>
      </c>
      <c r="E305" s="202" t="s">
        <v>19</v>
      </c>
      <c r="F305" s="203" t="s">
        <v>2013</v>
      </c>
      <c r="G305" s="200"/>
      <c r="H305" s="204">
        <v>-1.425</v>
      </c>
      <c r="I305" s="205"/>
      <c r="J305" s="200"/>
      <c r="K305" s="200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192</v>
      </c>
      <c r="AU305" s="210" t="s">
        <v>81</v>
      </c>
      <c r="AV305" s="13" t="s">
        <v>81</v>
      </c>
      <c r="AW305" s="13" t="s">
        <v>33</v>
      </c>
      <c r="AX305" s="13" t="s">
        <v>72</v>
      </c>
      <c r="AY305" s="210" t="s">
        <v>180</v>
      </c>
    </row>
    <row r="306" spans="2:51" s="15" customFormat="1" ht="11.25">
      <c r="B306" s="222"/>
      <c r="C306" s="223"/>
      <c r="D306" s="201" t="s">
        <v>192</v>
      </c>
      <c r="E306" s="224" t="s">
        <v>19</v>
      </c>
      <c r="F306" s="225" t="s">
        <v>1741</v>
      </c>
      <c r="G306" s="223"/>
      <c r="H306" s="224" t="s">
        <v>19</v>
      </c>
      <c r="I306" s="226"/>
      <c r="J306" s="223"/>
      <c r="K306" s="223"/>
      <c r="L306" s="227"/>
      <c r="M306" s="228"/>
      <c r="N306" s="229"/>
      <c r="O306" s="229"/>
      <c r="P306" s="229"/>
      <c r="Q306" s="229"/>
      <c r="R306" s="229"/>
      <c r="S306" s="229"/>
      <c r="T306" s="230"/>
      <c r="AT306" s="231" t="s">
        <v>192</v>
      </c>
      <c r="AU306" s="231" t="s">
        <v>81</v>
      </c>
      <c r="AV306" s="15" t="s">
        <v>79</v>
      </c>
      <c r="AW306" s="15" t="s">
        <v>33</v>
      </c>
      <c r="AX306" s="15" t="s">
        <v>72</v>
      </c>
      <c r="AY306" s="231" t="s">
        <v>180</v>
      </c>
    </row>
    <row r="307" spans="2:51" s="15" customFormat="1" ht="11.25">
      <c r="B307" s="222"/>
      <c r="C307" s="223"/>
      <c r="D307" s="201" t="s">
        <v>192</v>
      </c>
      <c r="E307" s="224" t="s">
        <v>19</v>
      </c>
      <c r="F307" s="225" t="s">
        <v>2288</v>
      </c>
      <c r="G307" s="223"/>
      <c r="H307" s="224" t="s">
        <v>19</v>
      </c>
      <c r="I307" s="226"/>
      <c r="J307" s="223"/>
      <c r="K307" s="223"/>
      <c r="L307" s="227"/>
      <c r="M307" s="228"/>
      <c r="N307" s="229"/>
      <c r="O307" s="229"/>
      <c r="P307" s="229"/>
      <c r="Q307" s="229"/>
      <c r="R307" s="229"/>
      <c r="S307" s="229"/>
      <c r="T307" s="230"/>
      <c r="AT307" s="231" t="s">
        <v>192</v>
      </c>
      <c r="AU307" s="231" t="s">
        <v>81</v>
      </c>
      <c r="AV307" s="15" t="s">
        <v>79</v>
      </c>
      <c r="AW307" s="15" t="s">
        <v>33</v>
      </c>
      <c r="AX307" s="15" t="s">
        <v>72</v>
      </c>
      <c r="AY307" s="231" t="s">
        <v>180</v>
      </c>
    </row>
    <row r="308" spans="2:51" s="13" customFormat="1" ht="11.25">
      <c r="B308" s="199"/>
      <c r="C308" s="200"/>
      <c r="D308" s="201" t="s">
        <v>192</v>
      </c>
      <c r="E308" s="202" t="s">
        <v>19</v>
      </c>
      <c r="F308" s="203" t="s">
        <v>2289</v>
      </c>
      <c r="G308" s="200"/>
      <c r="H308" s="204">
        <v>94.287</v>
      </c>
      <c r="I308" s="205"/>
      <c r="J308" s="200"/>
      <c r="K308" s="200"/>
      <c r="L308" s="206"/>
      <c r="M308" s="207"/>
      <c r="N308" s="208"/>
      <c r="O308" s="208"/>
      <c r="P308" s="208"/>
      <c r="Q308" s="208"/>
      <c r="R308" s="208"/>
      <c r="S308" s="208"/>
      <c r="T308" s="209"/>
      <c r="AT308" s="210" t="s">
        <v>192</v>
      </c>
      <c r="AU308" s="210" t="s">
        <v>81</v>
      </c>
      <c r="AV308" s="13" t="s">
        <v>81</v>
      </c>
      <c r="AW308" s="13" t="s">
        <v>33</v>
      </c>
      <c r="AX308" s="13" t="s">
        <v>72</v>
      </c>
      <c r="AY308" s="210" t="s">
        <v>180</v>
      </c>
    </row>
    <row r="309" spans="2:51" s="13" customFormat="1" ht="11.25">
      <c r="B309" s="199"/>
      <c r="C309" s="200"/>
      <c r="D309" s="201" t="s">
        <v>192</v>
      </c>
      <c r="E309" s="202" t="s">
        <v>19</v>
      </c>
      <c r="F309" s="203" t="s">
        <v>2287</v>
      </c>
      <c r="G309" s="200"/>
      <c r="H309" s="204">
        <v>7.254</v>
      </c>
      <c r="I309" s="205"/>
      <c r="J309" s="200"/>
      <c r="K309" s="200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192</v>
      </c>
      <c r="AU309" s="210" t="s">
        <v>81</v>
      </c>
      <c r="AV309" s="13" t="s">
        <v>81</v>
      </c>
      <c r="AW309" s="13" t="s">
        <v>33</v>
      </c>
      <c r="AX309" s="13" t="s">
        <v>72</v>
      </c>
      <c r="AY309" s="210" t="s">
        <v>180</v>
      </c>
    </row>
    <row r="310" spans="2:51" s="13" customFormat="1" ht="11.25">
      <c r="B310" s="199"/>
      <c r="C310" s="200"/>
      <c r="D310" s="201" t="s">
        <v>192</v>
      </c>
      <c r="E310" s="202" t="s">
        <v>19</v>
      </c>
      <c r="F310" s="203" t="s">
        <v>2211</v>
      </c>
      <c r="G310" s="200"/>
      <c r="H310" s="204">
        <v>5.208</v>
      </c>
      <c r="I310" s="205"/>
      <c r="J310" s="200"/>
      <c r="K310" s="200"/>
      <c r="L310" s="206"/>
      <c r="M310" s="207"/>
      <c r="N310" s="208"/>
      <c r="O310" s="208"/>
      <c r="P310" s="208"/>
      <c r="Q310" s="208"/>
      <c r="R310" s="208"/>
      <c r="S310" s="208"/>
      <c r="T310" s="209"/>
      <c r="AT310" s="210" t="s">
        <v>192</v>
      </c>
      <c r="AU310" s="210" t="s">
        <v>81</v>
      </c>
      <c r="AV310" s="13" t="s">
        <v>81</v>
      </c>
      <c r="AW310" s="13" t="s">
        <v>33</v>
      </c>
      <c r="AX310" s="13" t="s">
        <v>72</v>
      </c>
      <c r="AY310" s="210" t="s">
        <v>180</v>
      </c>
    </row>
    <row r="311" spans="2:51" s="13" customFormat="1" ht="11.25">
      <c r="B311" s="199"/>
      <c r="C311" s="200"/>
      <c r="D311" s="201" t="s">
        <v>192</v>
      </c>
      <c r="E311" s="202" t="s">
        <v>19</v>
      </c>
      <c r="F311" s="203" t="s">
        <v>1948</v>
      </c>
      <c r="G311" s="200"/>
      <c r="H311" s="204">
        <v>-1.4</v>
      </c>
      <c r="I311" s="205"/>
      <c r="J311" s="200"/>
      <c r="K311" s="200"/>
      <c r="L311" s="206"/>
      <c r="M311" s="207"/>
      <c r="N311" s="208"/>
      <c r="O311" s="208"/>
      <c r="P311" s="208"/>
      <c r="Q311" s="208"/>
      <c r="R311" s="208"/>
      <c r="S311" s="208"/>
      <c r="T311" s="209"/>
      <c r="AT311" s="210" t="s">
        <v>192</v>
      </c>
      <c r="AU311" s="210" t="s">
        <v>81</v>
      </c>
      <c r="AV311" s="13" t="s">
        <v>81</v>
      </c>
      <c r="AW311" s="13" t="s">
        <v>33</v>
      </c>
      <c r="AX311" s="13" t="s">
        <v>72</v>
      </c>
      <c r="AY311" s="210" t="s">
        <v>180</v>
      </c>
    </row>
    <row r="312" spans="2:51" s="13" customFormat="1" ht="11.25">
      <c r="B312" s="199"/>
      <c r="C312" s="200"/>
      <c r="D312" s="201" t="s">
        <v>192</v>
      </c>
      <c r="E312" s="202" t="s">
        <v>19</v>
      </c>
      <c r="F312" s="203" t="s">
        <v>2013</v>
      </c>
      <c r="G312" s="200"/>
      <c r="H312" s="204">
        <v>-1.425</v>
      </c>
      <c r="I312" s="205"/>
      <c r="J312" s="200"/>
      <c r="K312" s="200"/>
      <c r="L312" s="206"/>
      <c r="M312" s="207"/>
      <c r="N312" s="208"/>
      <c r="O312" s="208"/>
      <c r="P312" s="208"/>
      <c r="Q312" s="208"/>
      <c r="R312" s="208"/>
      <c r="S312" s="208"/>
      <c r="T312" s="209"/>
      <c r="AT312" s="210" t="s">
        <v>192</v>
      </c>
      <c r="AU312" s="210" t="s">
        <v>81</v>
      </c>
      <c r="AV312" s="13" t="s">
        <v>81</v>
      </c>
      <c r="AW312" s="13" t="s">
        <v>33</v>
      </c>
      <c r="AX312" s="13" t="s">
        <v>72</v>
      </c>
      <c r="AY312" s="210" t="s">
        <v>180</v>
      </c>
    </row>
    <row r="313" spans="2:51" s="16" customFormat="1" ht="11.25">
      <c r="B313" s="242"/>
      <c r="C313" s="243"/>
      <c r="D313" s="201" t="s">
        <v>192</v>
      </c>
      <c r="E313" s="244" t="s">
        <v>19</v>
      </c>
      <c r="F313" s="245" t="s">
        <v>966</v>
      </c>
      <c r="G313" s="243"/>
      <c r="H313" s="246">
        <v>326.479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192</v>
      </c>
      <c r="AU313" s="252" t="s">
        <v>81</v>
      </c>
      <c r="AV313" s="16" t="s">
        <v>92</v>
      </c>
      <c r="AW313" s="16" t="s">
        <v>33</v>
      </c>
      <c r="AX313" s="16" t="s">
        <v>72</v>
      </c>
      <c r="AY313" s="252" t="s">
        <v>180</v>
      </c>
    </row>
    <row r="314" spans="2:51" s="14" customFormat="1" ht="11.25">
      <c r="B314" s="211"/>
      <c r="C314" s="212"/>
      <c r="D314" s="201" t="s">
        <v>192</v>
      </c>
      <c r="E314" s="213" t="s">
        <v>19</v>
      </c>
      <c r="F314" s="214" t="s">
        <v>211</v>
      </c>
      <c r="G314" s="212"/>
      <c r="H314" s="215">
        <v>503.389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192</v>
      </c>
      <c r="AU314" s="221" t="s">
        <v>81</v>
      </c>
      <c r="AV314" s="14" t="s">
        <v>188</v>
      </c>
      <c r="AW314" s="14" t="s">
        <v>33</v>
      </c>
      <c r="AX314" s="14" t="s">
        <v>79</v>
      </c>
      <c r="AY314" s="221" t="s">
        <v>180</v>
      </c>
    </row>
    <row r="315" spans="1:65" s="2" customFormat="1" ht="16.5" customHeight="1">
      <c r="A315" s="37"/>
      <c r="B315" s="38"/>
      <c r="C315" s="181" t="s">
        <v>331</v>
      </c>
      <c r="D315" s="181" t="s">
        <v>183</v>
      </c>
      <c r="E315" s="182" t="s">
        <v>2014</v>
      </c>
      <c r="F315" s="183" t="s">
        <v>2015</v>
      </c>
      <c r="G315" s="184" t="s">
        <v>186</v>
      </c>
      <c r="H315" s="185">
        <v>284.775</v>
      </c>
      <c r="I315" s="186"/>
      <c r="J315" s="187">
        <f>ROUND(I315*H315,2)</f>
        <v>0</v>
      </c>
      <c r="K315" s="183" t="s">
        <v>187</v>
      </c>
      <c r="L315" s="42"/>
      <c r="M315" s="188" t="s">
        <v>19</v>
      </c>
      <c r="N315" s="189" t="s">
        <v>43</v>
      </c>
      <c r="O315" s="67"/>
      <c r="P315" s="190">
        <f>O315*H315</f>
        <v>0</v>
      </c>
      <c r="Q315" s="190">
        <v>0</v>
      </c>
      <c r="R315" s="190">
        <f>Q315*H315</f>
        <v>0</v>
      </c>
      <c r="S315" s="190">
        <v>0</v>
      </c>
      <c r="T315" s="191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92" t="s">
        <v>290</v>
      </c>
      <c r="AT315" s="192" t="s">
        <v>183</v>
      </c>
      <c r="AU315" s="192" t="s">
        <v>81</v>
      </c>
      <c r="AY315" s="20" t="s">
        <v>180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20" t="s">
        <v>79</v>
      </c>
      <c r="BK315" s="193">
        <f>ROUND(I315*H315,2)</f>
        <v>0</v>
      </c>
      <c r="BL315" s="20" t="s">
        <v>290</v>
      </c>
      <c r="BM315" s="192" t="s">
        <v>2016</v>
      </c>
    </row>
    <row r="316" spans="1:47" s="2" customFormat="1" ht="11.25">
      <c r="A316" s="37"/>
      <c r="B316" s="38"/>
      <c r="C316" s="39"/>
      <c r="D316" s="194" t="s">
        <v>190</v>
      </c>
      <c r="E316" s="39"/>
      <c r="F316" s="195" t="s">
        <v>2017</v>
      </c>
      <c r="G316" s="39"/>
      <c r="H316" s="39"/>
      <c r="I316" s="196"/>
      <c r="J316" s="39"/>
      <c r="K316" s="39"/>
      <c r="L316" s="42"/>
      <c r="M316" s="197"/>
      <c r="N316" s="198"/>
      <c r="O316" s="67"/>
      <c r="P316" s="67"/>
      <c r="Q316" s="67"/>
      <c r="R316" s="67"/>
      <c r="S316" s="67"/>
      <c r="T316" s="68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20" t="s">
        <v>190</v>
      </c>
      <c r="AU316" s="20" t="s">
        <v>81</v>
      </c>
    </row>
    <row r="317" spans="1:65" s="2" customFormat="1" ht="16.5" customHeight="1">
      <c r="A317" s="37"/>
      <c r="B317" s="38"/>
      <c r="C317" s="181" t="s">
        <v>338</v>
      </c>
      <c r="D317" s="181" t="s">
        <v>183</v>
      </c>
      <c r="E317" s="182" t="s">
        <v>2018</v>
      </c>
      <c r="F317" s="183" t="s">
        <v>2019</v>
      </c>
      <c r="G317" s="184" t="s">
        <v>186</v>
      </c>
      <c r="H317" s="185">
        <v>741.216</v>
      </c>
      <c r="I317" s="186"/>
      <c r="J317" s="187">
        <f>ROUND(I317*H317,2)</f>
        <v>0</v>
      </c>
      <c r="K317" s="183" t="s">
        <v>187</v>
      </c>
      <c r="L317" s="42"/>
      <c r="M317" s="188" t="s">
        <v>19</v>
      </c>
      <c r="N317" s="189" t="s">
        <v>43</v>
      </c>
      <c r="O317" s="67"/>
      <c r="P317" s="190">
        <f>O317*H317</f>
        <v>0</v>
      </c>
      <c r="Q317" s="190">
        <v>0.0002</v>
      </c>
      <c r="R317" s="190">
        <f>Q317*H317</f>
        <v>0.14824320000000002</v>
      </c>
      <c r="S317" s="190">
        <v>0</v>
      </c>
      <c r="T317" s="191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92" t="s">
        <v>290</v>
      </c>
      <c r="AT317" s="192" t="s">
        <v>183</v>
      </c>
      <c r="AU317" s="192" t="s">
        <v>81</v>
      </c>
      <c r="AY317" s="20" t="s">
        <v>180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20" t="s">
        <v>79</v>
      </c>
      <c r="BK317" s="193">
        <f>ROUND(I317*H317,2)</f>
        <v>0</v>
      </c>
      <c r="BL317" s="20" t="s">
        <v>290</v>
      </c>
      <c r="BM317" s="192" t="s">
        <v>2020</v>
      </c>
    </row>
    <row r="318" spans="1:47" s="2" customFormat="1" ht="11.25">
      <c r="A318" s="37"/>
      <c r="B318" s="38"/>
      <c r="C318" s="39"/>
      <c r="D318" s="194" t="s">
        <v>190</v>
      </c>
      <c r="E318" s="39"/>
      <c r="F318" s="195" t="s">
        <v>2021</v>
      </c>
      <c r="G318" s="39"/>
      <c r="H318" s="39"/>
      <c r="I318" s="196"/>
      <c r="J318" s="39"/>
      <c r="K318" s="39"/>
      <c r="L318" s="42"/>
      <c r="M318" s="197"/>
      <c r="N318" s="198"/>
      <c r="O318" s="67"/>
      <c r="P318" s="67"/>
      <c r="Q318" s="67"/>
      <c r="R318" s="67"/>
      <c r="S318" s="67"/>
      <c r="T318" s="68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20" t="s">
        <v>190</v>
      </c>
      <c r="AU318" s="20" t="s">
        <v>81</v>
      </c>
    </row>
    <row r="319" spans="1:65" s="2" customFormat="1" ht="21.75" customHeight="1">
      <c r="A319" s="37"/>
      <c r="B319" s="38"/>
      <c r="C319" s="181" t="s">
        <v>348</v>
      </c>
      <c r="D319" s="181" t="s">
        <v>183</v>
      </c>
      <c r="E319" s="182" t="s">
        <v>2022</v>
      </c>
      <c r="F319" s="183" t="s">
        <v>2023</v>
      </c>
      <c r="G319" s="184" t="s">
        <v>186</v>
      </c>
      <c r="H319" s="185">
        <v>284.775</v>
      </c>
      <c r="I319" s="186"/>
      <c r="J319" s="187">
        <f>ROUND(I319*H319,2)</f>
        <v>0</v>
      </c>
      <c r="K319" s="183" t="s">
        <v>187</v>
      </c>
      <c r="L319" s="42"/>
      <c r="M319" s="188" t="s">
        <v>19</v>
      </c>
      <c r="N319" s="189" t="s">
        <v>43</v>
      </c>
      <c r="O319" s="67"/>
      <c r="P319" s="190">
        <f>O319*H319</f>
        <v>0</v>
      </c>
      <c r="Q319" s="190">
        <v>0.0002</v>
      </c>
      <c r="R319" s="190">
        <f>Q319*H319</f>
        <v>0.056955</v>
      </c>
      <c r="S319" s="190">
        <v>0</v>
      </c>
      <c r="T319" s="191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92" t="s">
        <v>290</v>
      </c>
      <c r="AT319" s="192" t="s">
        <v>183</v>
      </c>
      <c r="AU319" s="192" t="s">
        <v>81</v>
      </c>
      <c r="AY319" s="20" t="s">
        <v>180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20" t="s">
        <v>79</v>
      </c>
      <c r="BK319" s="193">
        <f>ROUND(I319*H319,2)</f>
        <v>0</v>
      </c>
      <c r="BL319" s="20" t="s">
        <v>290</v>
      </c>
      <c r="BM319" s="192" t="s">
        <v>2024</v>
      </c>
    </row>
    <row r="320" spans="1:47" s="2" customFormat="1" ht="11.25">
      <c r="A320" s="37"/>
      <c r="B320" s="38"/>
      <c r="C320" s="39"/>
      <c r="D320" s="194" t="s">
        <v>190</v>
      </c>
      <c r="E320" s="39"/>
      <c r="F320" s="195" t="s">
        <v>2025</v>
      </c>
      <c r="G320" s="39"/>
      <c r="H320" s="39"/>
      <c r="I320" s="196"/>
      <c r="J320" s="39"/>
      <c r="K320" s="39"/>
      <c r="L320" s="42"/>
      <c r="M320" s="197"/>
      <c r="N320" s="198"/>
      <c r="O320" s="67"/>
      <c r="P320" s="67"/>
      <c r="Q320" s="67"/>
      <c r="R320" s="67"/>
      <c r="S320" s="67"/>
      <c r="T320" s="68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20" t="s">
        <v>190</v>
      </c>
      <c r="AU320" s="20" t="s">
        <v>81</v>
      </c>
    </row>
    <row r="321" spans="1:65" s="2" customFormat="1" ht="24.2" customHeight="1">
      <c r="A321" s="37"/>
      <c r="B321" s="38"/>
      <c r="C321" s="181" t="s">
        <v>355</v>
      </c>
      <c r="D321" s="181" t="s">
        <v>183</v>
      </c>
      <c r="E321" s="182" t="s">
        <v>2026</v>
      </c>
      <c r="F321" s="183" t="s">
        <v>2027</v>
      </c>
      <c r="G321" s="184" t="s">
        <v>186</v>
      </c>
      <c r="H321" s="185">
        <v>741.216</v>
      </c>
      <c r="I321" s="186"/>
      <c r="J321" s="187">
        <f>ROUND(I321*H321,2)</f>
        <v>0</v>
      </c>
      <c r="K321" s="183" t="s">
        <v>187</v>
      </c>
      <c r="L321" s="42"/>
      <c r="M321" s="188" t="s">
        <v>19</v>
      </c>
      <c r="N321" s="189" t="s">
        <v>43</v>
      </c>
      <c r="O321" s="67"/>
      <c r="P321" s="190">
        <f>O321*H321</f>
        <v>0</v>
      </c>
      <c r="Q321" s="190">
        <v>0.00026</v>
      </c>
      <c r="R321" s="190">
        <f>Q321*H321</f>
        <v>0.19271616</v>
      </c>
      <c r="S321" s="190">
        <v>0</v>
      </c>
      <c r="T321" s="191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92" t="s">
        <v>290</v>
      </c>
      <c r="AT321" s="192" t="s">
        <v>183</v>
      </c>
      <c r="AU321" s="192" t="s">
        <v>81</v>
      </c>
      <c r="AY321" s="20" t="s">
        <v>180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20" t="s">
        <v>79</v>
      </c>
      <c r="BK321" s="193">
        <f>ROUND(I321*H321,2)</f>
        <v>0</v>
      </c>
      <c r="BL321" s="20" t="s">
        <v>290</v>
      </c>
      <c r="BM321" s="192" t="s">
        <v>2028</v>
      </c>
    </row>
    <row r="322" spans="1:47" s="2" customFormat="1" ht="11.25">
      <c r="A322" s="37"/>
      <c r="B322" s="38"/>
      <c r="C322" s="39"/>
      <c r="D322" s="194" t="s">
        <v>190</v>
      </c>
      <c r="E322" s="39"/>
      <c r="F322" s="195" t="s">
        <v>2029</v>
      </c>
      <c r="G322" s="39"/>
      <c r="H322" s="39"/>
      <c r="I322" s="196"/>
      <c r="J322" s="39"/>
      <c r="K322" s="39"/>
      <c r="L322" s="42"/>
      <c r="M322" s="197"/>
      <c r="N322" s="198"/>
      <c r="O322" s="67"/>
      <c r="P322" s="67"/>
      <c r="Q322" s="67"/>
      <c r="R322" s="67"/>
      <c r="S322" s="67"/>
      <c r="T322" s="68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20" t="s">
        <v>190</v>
      </c>
      <c r="AU322" s="20" t="s">
        <v>81</v>
      </c>
    </row>
    <row r="323" spans="2:51" s="15" customFormat="1" ht="11.25">
      <c r="B323" s="222"/>
      <c r="C323" s="223"/>
      <c r="D323" s="201" t="s">
        <v>192</v>
      </c>
      <c r="E323" s="224" t="s">
        <v>19</v>
      </c>
      <c r="F323" s="225" t="s">
        <v>2030</v>
      </c>
      <c r="G323" s="223"/>
      <c r="H323" s="224" t="s">
        <v>19</v>
      </c>
      <c r="I323" s="226"/>
      <c r="J323" s="223"/>
      <c r="K323" s="223"/>
      <c r="L323" s="227"/>
      <c r="M323" s="228"/>
      <c r="N323" s="229"/>
      <c r="O323" s="229"/>
      <c r="P323" s="229"/>
      <c r="Q323" s="229"/>
      <c r="R323" s="229"/>
      <c r="S323" s="229"/>
      <c r="T323" s="230"/>
      <c r="AT323" s="231" t="s">
        <v>192</v>
      </c>
      <c r="AU323" s="231" t="s">
        <v>81</v>
      </c>
      <c r="AV323" s="15" t="s">
        <v>79</v>
      </c>
      <c r="AW323" s="15" t="s">
        <v>33</v>
      </c>
      <c r="AX323" s="15" t="s">
        <v>72</v>
      </c>
      <c r="AY323" s="231" t="s">
        <v>180</v>
      </c>
    </row>
    <row r="324" spans="2:51" s="15" customFormat="1" ht="11.25">
      <c r="B324" s="222"/>
      <c r="C324" s="223"/>
      <c r="D324" s="201" t="s">
        <v>192</v>
      </c>
      <c r="E324" s="224" t="s">
        <v>19</v>
      </c>
      <c r="F324" s="225" t="s">
        <v>1720</v>
      </c>
      <c r="G324" s="223"/>
      <c r="H324" s="224" t="s">
        <v>19</v>
      </c>
      <c r="I324" s="226"/>
      <c r="J324" s="223"/>
      <c r="K324" s="223"/>
      <c r="L324" s="227"/>
      <c r="M324" s="228"/>
      <c r="N324" s="229"/>
      <c r="O324" s="229"/>
      <c r="P324" s="229"/>
      <c r="Q324" s="229"/>
      <c r="R324" s="229"/>
      <c r="S324" s="229"/>
      <c r="T324" s="230"/>
      <c r="AT324" s="231" t="s">
        <v>192</v>
      </c>
      <c r="AU324" s="231" t="s">
        <v>81</v>
      </c>
      <c r="AV324" s="15" t="s">
        <v>79</v>
      </c>
      <c r="AW324" s="15" t="s">
        <v>33</v>
      </c>
      <c r="AX324" s="15" t="s">
        <v>72</v>
      </c>
      <c r="AY324" s="231" t="s">
        <v>180</v>
      </c>
    </row>
    <row r="325" spans="2:51" s="13" customFormat="1" ht="11.25">
      <c r="B325" s="199"/>
      <c r="C325" s="200"/>
      <c r="D325" s="201" t="s">
        <v>192</v>
      </c>
      <c r="E325" s="202" t="s">
        <v>19</v>
      </c>
      <c r="F325" s="203" t="s">
        <v>2290</v>
      </c>
      <c r="G325" s="200"/>
      <c r="H325" s="204">
        <v>73.333</v>
      </c>
      <c r="I325" s="205"/>
      <c r="J325" s="200"/>
      <c r="K325" s="200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192</v>
      </c>
      <c r="AU325" s="210" t="s">
        <v>81</v>
      </c>
      <c r="AV325" s="13" t="s">
        <v>81</v>
      </c>
      <c r="AW325" s="13" t="s">
        <v>33</v>
      </c>
      <c r="AX325" s="13" t="s">
        <v>72</v>
      </c>
      <c r="AY325" s="210" t="s">
        <v>180</v>
      </c>
    </row>
    <row r="326" spans="2:51" s="15" customFormat="1" ht="11.25">
      <c r="B326" s="222"/>
      <c r="C326" s="223"/>
      <c r="D326" s="201" t="s">
        <v>192</v>
      </c>
      <c r="E326" s="224" t="s">
        <v>19</v>
      </c>
      <c r="F326" s="225" t="s">
        <v>1726</v>
      </c>
      <c r="G326" s="223"/>
      <c r="H326" s="224" t="s">
        <v>19</v>
      </c>
      <c r="I326" s="226"/>
      <c r="J326" s="223"/>
      <c r="K326" s="223"/>
      <c r="L326" s="227"/>
      <c r="M326" s="228"/>
      <c r="N326" s="229"/>
      <c r="O326" s="229"/>
      <c r="P326" s="229"/>
      <c r="Q326" s="229"/>
      <c r="R326" s="229"/>
      <c r="S326" s="229"/>
      <c r="T326" s="230"/>
      <c r="AT326" s="231" t="s">
        <v>192</v>
      </c>
      <c r="AU326" s="231" t="s">
        <v>81</v>
      </c>
      <c r="AV326" s="15" t="s">
        <v>79</v>
      </c>
      <c r="AW326" s="15" t="s">
        <v>33</v>
      </c>
      <c r="AX326" s="15" t="s">
        <v>72</v>
      </c>
      <c r="AY326" s="231" t="s">
        <v>180</v>
      </c>
    </row>
    <row r="327" spans="2:51" s="13" customFormat="1" ht="11.25">
      <c r="B327" s="199"/>
      <c r="C327" s="200"/>
      <c r="D327" s="201" t="s">
        <v>192</v>
      </c>
      <c r="E327" s="202" t="s">
        <v>19</v>
      </c>
      <c r="F327" s="203" t="s">
        <v>2291</v>
      </c>
      <c r="G327" s="200"/>
      <c r="H327" s="204">
        <v>68.114</v>
      </c>
      <c r="I327" s="205"/>
      <c r="J327" s="200"/>
      <c r="K327" s="200"/>
      <c r="L327" s="206"/>
      <c r="M327" s="207"/>
      <c r="N327" s="208"/>
      <c r="O327" s="208"/>
      <c r="P327" s="208"/>
      <c r="Q327" s="208"/>
      <c r="R327" s="208"/>
      <c r="S327" s="208"/>
      <c r="T327" s="209"/>
      <c r="AT327" s="210" t="s">
        <v>192</v>
      </c>
      <c r="AU327" s="210" t="s">
        <v>81</v>
      </c>
      <c r="AV327" s="13" t="s">
        <v>81</v>
      </c>
      <c r="AW327" s="13" t="s">
        <v>33</v>
      </c>
      <c r="AX327" s="13" t="s">
        <v>72</v>
      </c>
      <c r="AY327" s="210" t="s">
        <v>180</v>
      </c>
    </row>
    <row r="328" spans="2:51" s="15" customFormat="1" ht="11.25">
      <c r="B328" s="222"/>
      <c r="C328" s="223"/>
      <c r="D328" s="201" t="s">
        <v>192</v>
      </c>
      <c r="E328" s="224" t="s">
        <v>19</v>
      </c>
      <c r="F328" s="225" t="s">
        <v>1741</v>
      </c>
      <c r="G328" s="223"/>
      <c r="H328" s="224" t="s">
        <v>19</v>
      </c>
      <c r="I328" s="226"/>
      <c r="J328" s="223"/>
      <c r="K328" s="223"/>
      <c r="L328" s="227"/>
      <c r="M328" s="228"/>
      <c r="N328" s="229"/>
      <c r="O328" s="229"/>
      <c r="P328" s="229"/>
      <c r="Q328" s="229"/>
      <c r="R328" s="229"/>
      <c r="S328" s="229"/>
      <c r="T328" s="230"/>
      <c r="AT328" s="231" t="s">
        <v>192</v>
      </c>
      <c r="AU328" s="231" t="s">
        <v>81</v>
      </c>
      <c r="AV328" s="15" t="s">
        <v>79</v>
      </c>
      <c r="AW328" s="15" t="s">
        <v>33</v>
      </c>
      <c r="AX328" s="15" t="s">
        <v>72</v>
      </c>
      <c r="AY328" s="231" t="s">
        <v>180</v>
      </c>
    </row>
    <row r="329" spans="2:51" s="13" customFormat="1" ht="11.25">
      <c r="B329" s="199"/>
      <c r="C329" s="200"/>
      <c r="D329" s="201" t="s">
        <v>192</v>
      </c>
      <c r="E329" s="202" t="s">
        <v>19</v>
      </c>
      <c r="F329" s="203" t="s">
        <v>2261</v>
      </c>
      <c r="G329" s="200"/>
      <c r="H329" s="204">
        <v>65.9</v>
      </c>
      <c r="I329" s="205"/>
      <c r="J329" s="200"/>
      <c r="K329" s="200"/>
      <c r="L329" s="206"/>
      <c r="M329" s="207"/>
      <c r="N329" s="208"/>
      <c r="O329" s="208"/>
      <c r="P329" s="208"/>
      <c r="Q329" s="208"/>
      <c r="R329" s="208"/>
      <c r="S329" s="208"/>
      <c r="T329" s="209"/>
      <c r="AT329" s="210" t="s">
        <v>192</v>
      </c>
      <c r="AU329" s="210" t="s">
        <v>81</v>
      </c>
      <c r="AV329" s="13" t="s">
        <v>81</v>
      </c>
      <c r="AW329" s="13" t="s">
        <v>33</v>
      </c>
      <c r="AX329" s="13" t="s">
        <v>72</v>
      </c>
      <c r="AY329" s="210" t="s">
        <v>180</v>
      </c>
    </row>
    <row r="330" spans="2:51" s="13" customFormat="1" ht="11.25">
      <c r="B330" s="199"/>
      <c r="C330" s="200"/>
      <c r="D330" s="201" t="s">
        <v>192</v>
      </c>
      <c r="E330" s="202" t="s">
        <v>19</v>
      </c>
      <c r="F330" s="203" t="s">
        <v>2265</v>
      </c>
      <c r="G330" s="200"/>
      <c r="H330" s="204">
        <v>30.48</v>
      </c>
      <c r="I330" s="205"/>
      <c r="J330" s="200"/>
      <c r="K330" s="200"/>
      <c r="L330" s="206"/>
      <c r="M330" s="207"/>
      <c r="N330" s="208"/>
      <c r="O330" s="208"/>
      <c r="P330" s="208"/>
      <c r="Q330" s="208"/>
      <c r="R330" s="208"/>
      <c r="S330" s="208"/>
      <c r="T330" s="209"/>
      <c r="AT330" s="210" t="s">
        <v>192</v>
      </c>
      <c r="AU330" s="210" t="s">
        <v>81</v>
      </c>
      <c r="AV330" s="13" t="s">
        <v>81</v>
      </c>
      <c r="AW330" s="13" t="s">
        <v>33</v>
      </c>
      <c r="AX330" s="13" t="s">
        <v>72</v>
      </c>
      <c r="AY330" s="210" t="s">
        <v>180</v>
      </c>
    </row>
    <row r="331" spans="2:51" s="16" customFormat="1" ht="11.25">
      <c r="B331" s="242"/>
      <c r="C331" s="243"/>
      <c r="D331" s="201" t="s">
        <v>192</v>
      </c>
      <c r="E331" s="244" t="s">
        <v>19</v>
      </c>
      <c r="F331" s="245" t="s">
        <v>966</v>
      </c>
      <c r="G331" s="243"/>
      <c r="H331" s="246">
        <v>237.827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AT331" s="252" t="s">
        <v>192</v>
      </c>
      <c r="AU331" s="252" t="s">
        <v>81</v>
      </c>
      <c r="AV331" s="16" t="s">
        <v>92</v>
      </c>
      <c r="AW331" s="16" t="s">
        <v>33</v>
      </c>
      <c r="AX331" s="16" t="s">
        <v>72</v>
      </c>
      <c r="AY331" s="252" t="s">
        <v>180</v>
      </c>
    </row>
    <row r="332" spans="2:51" s="15" customFormat="1" ht="11.25">
      <c r="B332" s="222"/>
      <c r="C332" s="223"/>
      <c r="D332" s="201" t="s">
        <v>192</v>
      </c>
      <c r="E332" s="224" t="s">
        <v>19</v>
      </c>
      <c r="F332" s="225" t="s">
        <v>2134</v>
      </c>
      <c r="G332" s="223"/>
      <c r="H332" s="224" t="s">
        <v>19</v>
      </c>
      <c r="I332" s="226"/>
      <c r="J332" s="223"/>
      <c r="K332" s="223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192</v>
      </c>
      <c r="AU332" s="231" t="s">
        <v>81</v>
      </c>
      <c r="AV332" s="15" t="s">
        <v>79</v>
      </c>
      <c r="AW332" s="15" t="s">
        <v>33</v>
      </c>
      <c r="AX332" s="15" t="s">
        <v>72</v>
      </c>
      <c r="AY332" s="231" t="s">
        <v>180</v>
      </c>
    </row>
    <row r="333" spans="2:51" s="15" customFormat="1" ht="11.25">
      <c r="B333" s="222"/>
      <c r="C333" s="223"/>
      <c r="D333" s="201" t="s">
        <v>192</v>
      </c>
      <c r="E333" s="224" t="s">
        <v>19</v>
      </c>
      <c r="F333" s="225" t="s">
        <v>1720</v>
      </c>
      <c r="G333" s="223"/>
      <c r="H333" s="224" t="s">
        <v>19</v>
      </c>
      <c r="I333" s="226"/>
      <c r="J333" s="223"/>
      <c r="K333" s="223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192</v>
      </c>
      <c r="AU333" s="231" t="s">
        <v>81</v>
      </c>
      <c r="AV333" s="15" t="s">
        <v>79</v>
      </c>
      <c r="AW333" s="15" t="s">
        <v>33</v>
      </c>
      <c r="AX333" s="15" t="s">
        <v>72</v>
      </c>
      <c r="AY333" s="231" t="s">
        <v>180</v>
      </c>
    </row>
    <row r="334" spans="2:51" s="13" customFormat="1" ht="11.25">
      <c r="B334" s="199"/>
      <c r="C334" s="200"/>
      <c r="D334" s="201" t="s">
        <v>192</v>
      </c>
      <c r="E334" s="202" t="s">
        <v>19</v>
      </c>
      <c r="F334" s="203" t="s">
        <v>2222</v>
      </c>
      <c r="G334" s="200"/>
      <c r="H334" s="204">
        <v>18.99</v>
      </c>
      <c r="I334" s="205"/>
      <c r="J334" s="200"/>
      <c r="K334" s="200"/>
      <c r="L334" s="206"/>
      <c r="M334" s="207"/>
      <c r="N334" s="208"/>
      <c r="O334" s="208"/>
      <c r="P334" s="208"/>
      <c r="Q334" s="208"/>
      <c r="R334" s="208"/>
      <c r="S334" s="208"/>
      <c r="T334" s="209"/>
      <c r="AT334" s="210" t="s">
        <v>192</v>
      </c>
      <c r="AU334" s="210" t="s">
        <v>81</v>
      </c>
      <c r="AV334" s="13" t="s">
        <v>81</v>
      </c>
      <c r="AW334" s="13" t="s">
        <v>33</v>
      </c>
      <c r="AX334" s="13" t="s">
        <v>72</v>
      </c>
      <c r="AY334" s="210" t="s">
        <v>180</v>
      </c>
    </row>
    <row r="335" spans="2:51" s="13" customFormat="1" ht="11.25">
      <c r="B335" s="199"/>
      <c r="C335" s="200"/>
      <c r="D335" s="201" t="s">
        <v>192</v>
      </c>
      <c r="E335" s="202" t="s">
        <v>19</v>
      </c>
      <c r="F335" s="203" t="s">
        <v>2223</v>
      </c>
      <c r="G335" s="200"/>
      <c r="H335" s="204">
        <v>1.89</v>
      </c>
      <c r="I335" s="205"/>
      <c r="J335" s="200"/>
      <c r="K335" s="200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192</v>
      </c>
      <c r="AU335" s="210" t="s">
        <v>81</v>
      </c>
      <c r="AV335" s="13" t="s">
        <v>81</v>
      </c>
      <c r="AW335" s="13" t="s">
        <v>33</v>
      </c>
      <c r="AX335" s="13" t="s">
        <v>72</v>
      </c>
      <c r="AY335" s="210" t="s">
        <v>180</v>
      </c>
    </row>
    <row r="336" spans="2:51" s="13" customFormat="1" ht="11.25">
      <c r="B336" s="199"/>
      <c r="C336" s="200"/>
      <c r="D336" s="201" t="s">
        <v>192</v>
      </c>
      <c r="E336" s="202" t="s">
        <v>19</v>
      </c>
      <c r="F336" s="203" t="s">
        <v>2224</v>
      </c>
      <c r="G336" s="200"/>
      <c r="H336" s="204">
        <v>1.01</v>
      </c>
      <c r="I336" s="205"/>
      <c r="J336" s="200"/>
      <c r="K336" s="200"/>
      <c r="L336" s="206"/>
      <c r="M336" s="207"/>
      <c r="N336" s="208"/>
      <c r="O336" s="208"/>
      <c r="P336" s="208"/>
      <c r="Q336" s="208"/>
      <c r="R336" s="208"/>
      <c r="S336" s="208"/>
      <c r="T336" s="209"/>
      <c r="AT336" s="210" t="s">
        <v>192</v>
      </c>
      <c r="AU336" s="210" t="s">
        <v>81</v>
      </c>
      <c r="AV336" s="13" t="s">
        <v>81</v>
      </c>
      <c r="AW336" s="13" t="s">
        <v>33</v>
      </c>
      <c r="AX336" s="13" t="s">
        <v>72</v>
      </c>
      <c r="AY336" s="210" t="s">
        <v>180</v>
      </c>
    </row>
    <row r="337" spans="2:51" s="13" customFormat="1" ht="11.25">
      <c r="B337" s="199"/>
      <c r="C337" s="200"/>
      <c r="D337" s="201" t="s">
        <v>192</v>
      </c>
      <c r="E337" s="202" t="s">
        <v>19</v>
      </c>
      <c r="F337" s="203" t="s">
        <v>2225</v>
      </c>
      <c r="G337" s="200"/>
      <c r="H337" s="204">
        <v>1.01</v>
      </c>
      <c r="I337" s="205"/>
      <c r="J337" s="200"/>
      <c r="K337" s="200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192</v>
      </c>
      <c r="AU337" s="210" t="s">
        <v>81</v>
      </c>
      <c r="AV337" s="13" t="s">
        <v>81</v>
      </c>
      <c r="AW337" s="13" t="s">
        <v>33</v>
      </c>
      <c r="AX337" s="13" t="s">
        <v>72</v>
      </c>
      <c r="AY337" s="210" t="s">
        <v>180</v>
      </c>
    </row>
    <row r="338" spans="2:51" s="13" customFormat="1" ht="11.25">
      <c r="B338" s="199"/>
      <c r="C338" s="200"/>
      <c r="D338" s="201" t="s">
        <v>192</v>
      </c>
      <c r="E338" s="202" t="s">
        <v>19</v>
      </c>
      <c r="F338" s="203" t="s">
        <v>2226</v>
      </c>
      <c r="G338" s="200"/>
      <c r="H338" s="204">
        <v>1.01</v>
      </c>
      <c r="I338" s="205"/>
      <c r="J338" s="200"/>
      <c r="K338" s="200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192</v>
      </c>
      <c r="AU338" s="210" t="s">
        <v>81</v>
      </c>
      <c r="AV338" s="13" t="s">
        <v>81</v>
      </c>
      <c r="AW338" s="13" t="s">
        <v>33</v>
      </c>
      <c r="AX338" s="13" t="s">
        <v>72</v>
      </c>
      <c r="AY338" s="210" t="s">
        <v>180</v>
      </c>
    </row>
    <row r="339" spans="2:51" s="13" customFormat="1" ht="11.25">
      <c r="B339" s="199"/>
      <c r="C339" s="200"/>
      <c r="D339" s="201" t="s">
        <v>192</v>
      </c>
      <c r="E339" s="202" t="s">
        <v>19</v>
      </c>
      <c r="F339" s="203" t="s">
        <v>2227</v>
      </c>
      <c r="G339" s="200"/>
      <c r="H339" s="204">
        <v>4.6</v>
      </c>
      <c r="I339" s="205"/>
      <c r="J339" s="200"/>
      <c r="K339" s="200"/>
      <c r="L339" s="206"/>
      <c r="M339" s="207"/>
      <c r="N339" s="208"/>
      <c r="O339" s="208"/>
      <c r="P339" s="208"/>
      <c r="Q339" s="208"/>
      <c r="R339" s="208"/>
      <c r="S339" s="208"/>
      <c r="T339" s="209"/>
      <c r="AT339" s="210" t="s">
        <v>192</v>
      </c>
      <c r="AU339" s="210" t="s">
        <v>81</v>
      </c>
      <c r="AV339" s="13" t="s">
        <v>81</v>
      </c>
      <c r="AW339" s="13" t="s">
        <v>33</v>
      </c>
      <c r="AX339" s="13" t="s">
        <v>72</v>
      </c>
      <c r="AY339" s="210" t="s">
        <v>180</v>
      </c>
    </row>
    <row r="340" spans="2:51" s="13" customFormat="1" ht="11.25">
      <c r="B340" s="199"/>
      <c r="C340" s="200"/>
      <c r="D340" s="201" t="s">
        <v>192</v>
      </c>
      <c r="E340" s="202" t="s">
        <v>19</v>
      </c>
      <c r="F340" s="203" t="s">
        <v>2228</v>
      </c>
      <c r="G340" s="200"/>
      <c r="H340" s="204">
        <v>23.3</v>
      </c>
      <c r="I340" s="205"/>
      <c r="J340" s="200"/>
      <c r="K340" s="200"/>
      <c r="L340" s="206"/>
      <c r="M340" s="207"/>
      <c r="N340" s="208"/>
      <c r="O340" s="208"/>
      <c r="P340" s="208"/>
      <c r="Q340" s="208"/>
      <c r="R340" s="208"/>
      <c r="S340" s="208"/>
      <c r="T340" s="209"/>
      <c r="AT340" s="210" t="s">
        <v>192</v>
      </c>
      <c r="AU340" s="210" t="s">
        <v>81</v>
      </c>
      <c r="AV340" s="13" t="s">
        <v>81</v>
      </c>
      <c r="AW340" s="13" t="s">
        <v>33</v>
      </c>
      <c r="AX340" s="13" t="s">
        <v>72</v>
      </c>
      <c r="AY340" s="210" t="s">
        <v>180</v>
      </c>
    </row>
    <row r="341" spans="2:51" s="13" customFormat="1" ht="11.25">
      <c r="B341" s="199"/>
      <c r="C341" s="200"/>
      <c r="D341" s="201" t="s">
        <v>192</v>
      </c>
      <c r="E341" s="202" t="s">
        <v>19</v>
      </c>
      <c r="F341" s="203" t="s">
        <v>2229</v>
      </c>
      <c r="G341" s="200"/>
      <c r="H341" s="204">
        <v>1.18</v>
      </c>
      <c r="I341" s="205"/>
      <c r="J341" s="200"/>
      <c r="K341" s="200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192</v>
      </c>
      <c r="AU341" s="210" t="s">
        <v>81</v>
      </c>
      <c r="AV341" s="13" t="s">
        <v>81</v>
      </c>
      <c r="AW341" s="13" t="s">
        <v>33</v>
      </c>
      <c r="AX341" s="13" t="s">
        <v>72</v>
      </c>
      <c r="AY341" s="210" t="s">
        <v>180</v>
      </c>
    </row>
    <row r="342" spans="2:51" s="13" customFormat="1" ht="11.25">
      <c r="B342" s="199"/>
      <c r="C342" s="200"/>
      <c r="D342" s="201" t="s">
        <v>192</v>
      </c>
      <c r="E342" s="202" t="s">
        <v>19</v>
      </c>
      <c r="F342" s="203" t="s">
        <v>2230</v>
      </c>
      <c r="G342" s="200"/>
      <c r="H342" s="204">
        <v>2</v>
      </c>
      <c r="I342" s="205"/>
      <c r="J342" s="200"/>
      <c r="K342" s="200"/>
      <c r="L342" s="206"/>
      <c r="M342" s="207"/>
      <c r="N342" s="208"/>
      <c r="O342" s="208"/>
      <c r="P342" s="208"/>
      <c r="Q342" s="208"/>
      <c r="R342" s="208"/>
      <c r="S342" s="208"/>
      <c r="T342" s="209"/>
      <c r="AT342" s="210" t="s">
        <v>192</v>
      </c>
      <c r="AU342" s="210" t="s">
        <v>81</v>
      </c>
      <c r="AV342" s="13" t="s">
        <v>81</v>
      </c>
      <c r="AW342" s="13" t="s">
        <v>33</v>
      </c>
      <c r="AX342" s="13" t="s">
        <v>72</v>
      </c>
      <c r="AY342" s="210" t="s">
        <v>180</v>
      </c>
    </row>
    <row r="343" spans="2:51" s="13" customFormat="1" ht="11.25">
      <c r="B343" s="199"/>
      <c r="C343" s="200"/>
      <c r="D343" s="201" t="s">
        <v>192</v>
      </c>
      <c r="E343" s="202" t="s">
        <v>19</v>
      </c>
      <c r="F343" s="203" t="s">
        <v>2231</v>
      </c>
      <c r="G343" s="200"/>
      <c r="H343" s="204">
        <v>1.7</v>
      </c>
      <c r="I343" s="205"/>
      <c r="J343" s="200"/>
      <c r="K343" s="200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192</v>
      </c>
      <c r="AU343" s="210" t="s">
        <v>81</v>
      </c>
      <c r="AV343" s="13" t="s">
        <v>81</v>
      </c>
      <c r="AW343" s="13" t="s">
        <v>33</v>
      </c>
      <c r="AX343" s="13" t="s">
        <v>72</v>
      </c>
      <c r="AY343" s="210" t="s">
        <v>180</v>
      </c>
    </row>
    <row r="344" spans="2:51" s="13" customFormat="1" ht="11.25">
      <c r="B344" s="199"/>
      <c r="C344" s="200"/>
      <c r="D344" s="201" t="s">
        <v>192</v>
      </c>
      <c r="E344" s="202" t="s">
        <v>19</v>
      </c>
      <c r="F344" s="203" t="s">
        <v>2232</v>
      </c>
      <c r="G344" s="200"/>
      <c r="H344" s="204">
        <v>1.18</v>
      </c>
      <c r="I344" s="205"/>
      <c r="J344" s="200"/>
      <c r="K344" s="200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192</v>
      </c>
      <c r="AU344" s="210" t="s">
        <v>81</v>
      </c>
      <c r="AV344" s="13" t="s">
        <v>81</v>
      </c>
      <c r="AW344" s="13" t="s">
        <v>33</v>
      </c>
      <c r="AX344" s="13" t="s">
        <v>72</v>
      </c>
      <c r="AY344" s="210" t="s">
        <v>180</v>
      </c>
    </row>
    <row r="345" spans="2:51" s="13" customFormat="1" ht="11.25">
      <c r="B345" s="199"/>
      <c r="C345" s="200"/>
      <c r="D345" s="201" t="s">
        <v>192</v>
      </c>
      <c r="E345" s="202" t="s">
        <v>19</v>
      </c>
      <c r="F345" s="203" t="s">
        <v>2278</v>
      </c>
      <c r="G345" s="200"/>
      <c r="H345" s="204">
        <v>3.7</v>
      </c>
      <c r="I345" s="205"/>
      <c r="J345" s="200"/>
      <c r="K345" s="200"/>
      <c r="L345" s="206"/>
      <c r="M345" s="207"/>
      <c r="N345" s="208"/>
      <c r="O345" s="208"/>
      <c r="P345" s="208"/>
      <c r="Q345" s="208"/>
      <c r="R345" s="208"/>
      <c r="S345" s="208"/>
      <c r="T345" s="209"/>
      <c r="AT345" s="210" t="s">
        <v>192</v>
      </c>
      <c r="AU345" s="210" t="s">
        <v>81</v>
      </c>
      <c r="AV345" s="13" t="s">
        <v>81</v>
      </c>
      <c r="AW345" s="13" t="s">
        <v>33</v>
      </c>
      <c r="AX345" s="13" t="s">
        <v>72</v>
      </c>
      <c r="AY345" s="210" t="s">
        <v>180</v>
      </c>
    </row>
    <row r="346" spans="2:51" s="15" customFormat="1" ht="11.25">
      <c r="B346" s="222"/>
      <c r="C346" s="223"/>
      <c r="D346" s="201" t="s">
        <v>192</v>
      </c>
      <c r="E346" s="224" t="s">
        <v>19</v>
      </c>
      <c r="F346" s="225" t="s">
        <v>1726</v>
      </c>
      <c r="G346" s="223"/>
      <c r="H346" s="224" t="s">
        <v>19</v>
      </c>
      <c r="I346" s="226"/>
      <c r="J346" s="223"/>
      <c r="K346" s="223"/>
      <c r="L346" s="227"/>
      <c r="M346" s="228"/>
      <c r="N346" s="229"/>
      <c r="O346" s="229"/>
      <c r="P346" s="229"/>
      <c r="Q346" s="229"/>
      <c r="R346" s="229"/>
      <c r="S346" s="229"/>
      <c r="T346" s="230"/>
      <c r="AT346" s="231" t="s">
        <v>192</v>
      </c>
      <c r="AU346" s="231" t="s">
        <v>81</v>
      </c>
      <c r="AV346" s="15" t="s">
        <v>79</v>
      </c>
      <c r="AW346" s="15" t="s">
        <v>33</v>
      </c>
      <c r="AX346" s="15" t="s">
        <v>72</v>
      </c>
      <c r="AY346" s="231" t="s">
        <v>180</v>
      </c>
    </row>
    <row r="347" spans="2:51" s="13" customFormat="1" ht="11.25">
      <c r="B347" s="199"/>
      <c r="C347" s="200"/>
      <c r="D347" s="201" t="s">
        <v>192</v>
      </c>
      <c r="E347" s="202" t="s">
        <v>19</v>
      </c>
      <c r="F347" s="203" t="s">
        <v>2236</v>
      </c>
      <c r="G347" s="200"/>
      <c r="H347" s="204">
        <v>18.99</v>
      </c>
      <c r="I347" s="205"/>
      <c r="J347" s="200"/>
      <c r="K347" s="200"/>
      <c r="L347" s="206"/>
      <c r="M347" s="207"/>
      <c r="N347" s="208"/>
      <c r="O347" s="208"/>
      <c r="P347" s="208"/>
      <c r="Q347" s="208"/>
      <c r="R347" s="208"/>
      <c r="S347" s="208"/>
      <c r="T347" s="209"/>
      <c r="AT347" s="210" t="s">
        <v>192</v>
      </c>
      <c r="AU347" s="210" t="s">
        <v>81</v>
      </c>
      <c r="AV347" s="13" t="s">
        <v>81</v>
      </c>
      <c r="AW347" s="13" t="s">
        <v>33</v>
      </c>
      <c r="AX347" s="13" t="s">
        <v>72</v>
      </c>
      <c r="AY347" s="210" t="s">
        <v>180</v>
      </c>
    </row>
    <row r="348" spans="2:51" s="13" customFormat="1" ht="11.25">
      <c r="B348" s="199"/>
      <c r="C348" s="200"/>
      <c r="D348" s="201" t="s">
        <v>192</v>
      </c>
      <c r="E348" s="202" t="s">
        <v>19</v>
      </c>
      <c r="F348" s="203" t="s">
        <v>2237</v>
      </c>
      <c r="G348" s="200"/>
      <c r="H348" s="204">
        <v>1.89</v>
      </c>
      <c r="I348" s="205"/>
      <c r="J348" s="200"/>
      <c r="K348" s="200"/>
      <c r="L348" s="206"/>
      <c r="M348" s="207"/>
      <c r="N348" s="208"/>
      <c r="O348" s="208"/>
      <c r="P348" s="208"/>
      <c r="Q348" s="208"/>
      <c r="R348" s="208"/>
      <c r="S348" s="208"/>
      <c r="T348" s="209"/>
      <c r="AT348" s="210" t="s">
        <v>192</v>
      </c>
      <c r="AU348" s="210" t="s">
        <v>81</v>
      </c>
      <c r="AV348" s="13" t="s">
        <v>81</v>
      </c>
      <c r="AW348" s="13" t="s">
        <v>33</v>
      </c>
      <c r="AX348" s="13" t="s">
        <v>72</v>
      </c>
      <c r="AY348" s="210" t="s">
        <v>180</v>
      </c>
    </row>
    <row r="349" spans="2:51" s="13" customFormat="1" ht="11.25">
      <c r="B349" s="199"/>
      <c r="C349" s="200"/>
      <c r="D349" s="201" t="s">
        <v>192</v>
      </c>
      <c r="E349" s="202" t="s">
        <v>19</v>
      </c>
      <c r="F349" s="203" t="s">
        <v>2238</v>
      </c>
      <c r="G349" s="200"/>
      <c r="H349" s="204">
        <v>1.01</v>
      </c>
      <c r="I349" s="205"/>
      <c r="J349" s="200"/>
      <c r="K349" s="200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192</v>
      </c>
      <c r="AU349" s="210" t="s">
        <v>81</v>
      </c>
      <c r="AV349" s="13" t="s">
        <v>81</v>
      </c>
      <c r="AW349" s="13" t="s">
        <v>33</v>
      </c>
      <c r="AX349" s="13" t="s">
        <v>72</v>
      </c>
      <c r="AY349" s="210" t="s">
        <v>180</v>
      </c>
    </row>
    <row r="350" spans="2:51" s="13" customFormat="1" ht="11.25">
      <c r="B350" s="199"/>
      <c r="C350" s="200"/>
      <c r="D350" s="201" t="s">
        <v>192</v>
      </c>
      <c r="E350" s="202" t="s">
        <v>19</v>
      </c>
      <c r="F350" s="203" t="s">
        <v>2239</v>
      </c>
      <c r="G350" s="200"/>
      <c r="H350" s="204">
        <v>1.01</v>
      </c>
      <c r="I350" s="205"/>
      <c r="J350" s="200"/>
      <c r="K350" s="200"/>
      <c r="L350" s="206"/>
      <c r="M350" s="207"/>
      <c r="N350" s="208"/>
      <c r="O350" s="208"/>
      <c r="P350" s="208"/>
      <c r="Q350" s="208"/>
      <c r="R350" s="208"/>
      <c r="S350" s="208"/>
      <c r="T350" s="209"/>
      <c r="AT350" s="210" t="s">
        <v>192</v>
      </c>
      <c r="AU350" s="210" t="s">
        <v>81</v>
      </c>
      <c r="AV350" s="13" t="s">
        <v>81</v>
      </c>
      <c r="AW350" s="13" t="s">
        <v>33</v>
      </c>
      <c r="AX350" s="13" t="s">
        <v>72</v>
      </c>
      <c r="AY350" s="210" t="s">
        <v>180</v>
      </c>
    </row>
    <row r="351" spans="2:51" s="13" customFormat="1" ht="11.25">
      <c r="B351" s="199"/>
      <c r="C351" s="200"/>
      <c r="D351" s="201" t="s">
        <v>192</v>
      </c>
      <c r="E351" s="202" t="s">
        <v>19</v>
      </c>
      <c r="F351" s="203" t="s">
        <v>2240</v>
      </c>
      <c r="G351" s="200"/>
      <c r="H351" s="204">
        <v>1.01</v>
      </c>
      <c r="I351" s="205"/>
      <c r="J351" s="200"/>
      <c r="K351" s="200"/>
      <c r="L351" s="206"/>
      <c r="M351" s="207"/>
      <c r="N351" s="208"/>
      <c r="O351" s="208"/>
      <c r="P351" s="208"/>
      <c r="Q351" s="208"/>
      <c r="R351" s="208"/>
      <c r="S351" s="208"/>
      <c r="T351" s="209"/>
      <c r="AT351" s="210" t="s">
        <v>192</v>
      </c>
      <c r="AU351" s="210" t="s">
        <v>81</v>
      </c>
      <c r="AV351" s="13" t="s">
        <v>81</v>
      </c>
      <c r="AW351" s="13" t="s">
        <v>33</v>
      </c>
      <c r="AX351" s="13" t="s">
        <v>72</v>
      </c>
      <c r="AY351" s="210" t="s">
        <v>180</v>
      </c>
    </row>
    <row r="352" spans="2:51" s="13" customFormat="1" ht="11.25">
      <c r="B352" s="199"/>
      <c r="C352" s="200"/>
      <c r="D352" s="201" t="s">
        <v>192</v>
      </c>
      <c r="E352" s="202" t="s">
        <v>19</v>
      </c>
      <c r="F352" s="203" t="s">
        <v>2241</v>
      </c>
      <c r="G352" s="200"/>
      <c r="H352" s="204">
        <v>4.6</v>
      </c>
      <c r="I352" s="205"/>
      <c r="J352" s="200"/>
      <c r="K352" s="200"/>
      <c r="L352" s="206"/>
      <c r="M352" s="207"/>
      <c r="N352" s="208"/>
      <c r="O352" s="208"/>
      <c r="P352" s="208"/>
      <c r="Q352" s="208"/>
      <c r="R352" s="208"/>
      <c r="S352" s="208"/>
      <c r="T352" s="209"/>
      <c r="AT352" s="210" t="s">
        <v>192</v>
      </c>
      <c r="AU352" s="210" t="s">
        <v>81</v>
      </c>
      <c r="AV352" s="13" t="s">
        <v>81</v>
      </c>
      <c r="AW352" s="13" t="s">
        <v>33</v>
      </c>
      <c r="AX352" s="13" t="s">
        <v>72</v>
      </c>
      <c r="AY352" s="210" t="s">
        <v>180</v>
      </c>
    </row>
    <row r="353" spans="2:51" s="13" customFormat="1" ht="11.25">
      <c r="B353" s="199"/>
      <c r="C353" s="200"/>
      <c r="D353" s="201" t="s">
        <v>192</v>
      </c>
      <c r="E353" s="202" t="s">
        <v>19</v>
      </c>
      <c r="F353" s="203" t="s">
        <v>2242</v>
      </c>
      <c r="G353" s="200"/>
      <c r="H353" s="204">
        <v>23.3</v>
      </c>
      <c r="I353" s="205"/>
      <c r="J353" s="200"/>
      <c r="K353" s="200"/>
      <c r="L353" s="206"/>
      <c r="M353" s="207"/>
      <c r="N353" s="208"/>
      <c r="O353" s="208"/>
      <c r="P353" s="208"/>
      <c r="Q353" s="208"/>
      <c r="R353" s="208"/>
      <c r="S353" s="208"/>
      <c r="T353" s="209"/>
      <c r="AT353" s="210" t="s">
        <v>192</v>
      </c>
      <c r="AU353" s="210" t="s">
        <v>81</v>
      </c>
      <c r="AV353" s="13" t="s">
        <v>81</v>
      </c>
      <c r="AW353" s="13" t="s">
        <v>33</v>
      </c>
      <c r="AX353" s="13" t="s">
        <v>72</v>
      </c>
      <c r="AY353" s="210" t="s">
        <v>180</v>
      </c>
    </row>
    <row r="354" spans="2:51" s="13" customFormat="1" ht="11.25">
      <c r="B354" s="199"/>
      <c r="C354" s="200"/>
      <c r="D354" s="201" t="s">
        <v>192</v>
      </c>
      <c r="E354" s="202" t="s">
        <v>19</v>
      </c>
      <c r="F354" s="203" t="s">
        <v>2243</v>
      </c>
      <c r="G354" s="200"/>
      <c r="H354" s="204">
        <v>1.18</v>
      </c>
      <c r="I354" s="205"/>
      <c r="J354" s="200"/>
      <c r="K354" s="200"/>
      <c r="L354" s="206"/>
      <c r="M354" s="207"/>
      <c r="N354" s="208"/>
      <c r="O354" s="208"/>
      <c r="P354" s="208"/>
      <c r="Q354" s="208"/>
      <c r="R354" s="208"/>
      <c r="S354" s="208"/>
      <c r="T354" s="209"/>
      <c r="AT354" s="210" t="s">
        <v>192</v>
      </c>
      <c r="AU354" s="210" t="s">
        <v>81</v>
      </c>
      <c r="AV354" s="13" t="s">
        <v>81</v>
      </c>
      <c r="AW354" s="13" t="s">
        <v>33</v>
      </c>
      <c r="AX354" s="13" t="s">
        <v>72</v>
      </c>
      <c r="AY354" s="210" t="s">
        <v>180</v>
      </c>
    </row>
    <row r="355" spans="2:51" s="13" customFormat="1" ht="11.25">
      <c r="B355" s="199"/>
      <c r="C355" s="200"/>
      <c r="D355" s="201" t="s">
        <v>192</v>
      </c>
      <c r="E355" s="202" t="s">
        <v>19</v>
      </c>
      <c r="F355" s="203" t="s">
        <v>2244</v>
      </c>
      <c r="G355" s="200"/>
      <c r="H355" s="204">
        <v>2</v>
      </c>
      <c r="I355" s="205"/>
      <c r="J355" s="200"/>
      <c r="K355" s="200"/>
      <c r="L355" s="206"/>
      <c r="M355" s="207"/>
      <c r="N355" s="208"/>
      <c r="O355" s="208"/>
      <c r="P355" s="208"/>
      <c r="Q355" s="208"/>
      <c r="R355" s="208"/>
      <c r="S355" s="208"/>
      <c r="T355" s="209"/>
      <c r="AT355" s="210" t="s">
        <v>192</v>
      </c>
      <c r="AU355" s="210" t="s">
        <v>81</v>
      </c>
      <c r="AV355" s="13" t="s">
        <v>81</v>
      </c>
      <c r="AW355" s="13" t="s">
        <v>33</v>
      </c>
      <c r="AX355" s="13" t="s">
        <v>72</v>
      </c>
      <c r="AY355" s="210" t="s">
        <v>180</v>
      </c>
    </row>
    <row r="356" spans="2:51" s="13" customFormat="1" ht="11.25">
      <c r="B356" s="199"/>
      <c r="C356" s="200"/>
      <c r="D356" s="201" t="s">
        <v>192</v>
      </c>
      <c r="E356" s="202" t="s">
        <v>19</v>
      </c>
      <c r="F356" s="203" t="s">
        <v>2245</v>
      </c>
      <c r="G356" s="200"/>
      <c r="H356" s="204">
        <v>1.7</v>
      </c>
      <c r="I356" s="205"/>
      <c r="J356" s="200"/>
      <c r="K356" s="200"/>
      <c r="L356" s="206"/>
      <c r="M356" s="207"/>
      <c r="N356" s="208"/>
      <c r="O356" s="208"/>
      <c r="P356" s="208"/>
      <c r="Q356" s="208"/>
      <c r="R356" s="208"/>
      <c r="S356" s="208"/>
      <c r="T356" s="209"/>
      <c r="AT356" s="210" t="s">
        <v>192</v>
      </c>
      <c r="AU356" s="210" t="s">
        <v>81</v>
      </c>
      <c r="AV356" s="13" t="s">
        <v>81</v>
      </c>
      <c r="AW356" s="13" t="s">
        <v>33</v>
      </c>
      <c r="AX356" s="13" t="s">
        <v>72</v>
      </c>
      <c r="AY356" s="210" t="s">
        <v>180</v>
      </c>
    </row>
    <row r="357" spans="2:51" s="13" customFormat="1" ht="11.25">
      <c r="B357" s="199"/>
      <c r="C357" s="200"/>
      <c r="D357" s="201" t="s">
        <v>192</v>
      </c>
      <c r="E357" s="202" t="s">
        <v>19</v>
      </c>
      <c r="F357" s="203" t="s">
        <v>2246</v>
      </c>
      <c r="G357" s="200"/>
      <c r="H357" s="204">
        <v>1.18</v>
      </c>
      <c r="I357" s="205"/>
      <c r="J357" s="200"/>
      <c r="K357" s="200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192</v>
      </c>
      <c r="AU357" s="210" t="s">
        <v>81</v>
      </c>
      <c r="AV357" s="13" t="s">
        <v>81</v>
      </c>
      <c r="AW357" s="13" t="s">
        <v>33</v>
      </c>
      <c r="AX357" s="13" t="s">
        <v>72</v>
      </c>
      <c r="AY357" s="210" t="s">
        <v>180</v>
      </c>
    </row>
    <row r="358" spans="2:51" s="15" customFormat="1" ht="11.25">
      <c r="B358" s="222"/>
      <c r="C358" s="223"/>
      <c r="D358" s="201" t="s">
        <v>192</v>
      </c>
      <c r="E358" s="224" t="s">
        <v>19</v>
      </c>
      <c r="F358" s="225" t="s">
        <v>1741</v>
      </c>
      <c r="G358" s="223"/>
      <c r="H358" s="224" t="s">
        <v>19</v>
      </c>
      <c r="I358" s="226"/>
      <c r="J358" s="223"/>
      <c r="K358" s="223"/>
      <c r="L358" s="227"/>
      <c r="M358" s="228"/>
      <c r="N358" s="229"/>
      <c r="O358" s="229"/>
      <c r="P358" s="229"/>
      <c r="Q358" s="229"/>
      <c r="R358" s="229"/>
      <c r="S358" s="229"/>
      <c r="T358" s="230"/>
      <c r="AT358" s="231" t="s">
        <v>192</v>
      </c>
      <c r="AU358" s="231" t="s">
        <v>81</v>
      </c>
      <c r="AV358" s="15" t="s">
        <v>79</v>
      </c>
      <c r="AW358" s="15" t="s">
        <v>33</v>
      </c>
      <c r="AX358" s="15" t="s">
        <v>72</v>
      </c>
      <c r="AY358" s="231" t="s">
        <v>180</v>
      </c>
    </row>
    <row r="359" spans="2:51" s="13" customFormat="1" ht="11.25">
      <c r="B359" s="199"/>
      <c r="C359" s="200"/>
      <c r="D359" s="201" t="s">
        <v>192</v>
      </c>
      <c r="E359" s="202" t="s">
        <v>19</v>
      </c>
      <c r="F359" s="203" t="s">
        <v>2249</v>
      </c>
      <c r="G359" s="200"/>
      <c r="H359" s="204">
        <v>18.99</v>
      </c>
      <c r="I359" s="205"/>
      <c r="J359" s="200"/>
      <c r="K359" s="200"/>
      <c r="L359" s="206"/>
      <c r="M359" s="207"/>
      <c r="N359" s="208"/>
      <c r="O359" s="208"/>
      <c r="P359" s="208"/>
      <c r="Q359" s="208"/>
      <c r="R359" s="208"/>
      <c r="S359" s="208"/>
      <c r="T359" s="209"/>
      <c r="AT359" s="210" t="s">
        <v>192</v>
      </c>
      <c r="AU359" s="210" t="s">
        <v>81</v>
      </c>
      <c r="AV359" s="13" t="s">
        <v>81</v>
      </c>
      <c r="AW359" s="13" t="s">
        <v>33</v>
      </c>
      <c r="AX359" s="13" t="s">
        <v>72</v>
      </c>
      <c r="AY359" s="210" t="s">
        <v>180</v>
      </c>
    </row>
    <row r="360" spans="2:51" s="13" customFormat="1" ht="11.25">
      <c r="B360" s="199"/>
      <c r="C360" s="200"/>
      <c r="D360" s="201" t="s">
        <v>192</v>
      </c>
      <c r="E360" s="202" t="s">
        <v>19</v>
      </c>
      <c r="F360" s="203" t="s">
        <v>2250</v>
      </c>
      <c r="G360" s="200"/>
      <c r="H360" s="204">
        <v>1.89</v>
      </c>
      <c r="I360" s="205"/>
      <c r="J360" s="200"/>
      <c r="K360" s="200"/>
      <c r="L360" s="206"/>
      <c r="M360" s="207"/>
      <c r="N360" s="208"/>
      <c r="O360" s="208"/>
      <c r="P360" s="208"/>
      <c r="Q360" s="208"/>
      <c r="R360" s="208"/>
      <c r="S360" s="208"/>
      <c r="T360" s="209"/>
      <c r="AT360" s="210" t="s">
        <v>192</v>
      </c>
      <c r="AU360" s="210" t="s">
        <v>81</v>
      </c>
      <c r="AV360" s="13" t="s">
        <v>81</v>
      </c>
      <c r="AW360" s="13" t="s">
        <v>33</v>
      </c>
      <c r="AX360" s="13" t="s">
        <v>72</v>
      </c>
      <c r="AY360" s="210" t="s">
        <v>180</v>
      </c>
    </row>
    <row r="361" spans="2:51" s="13" customFormat="1" ht="11.25">
      <c r="B361" s="199"/>
      <c r="C361" s="200"/>
      <c r="D361" s="201" t="s">
        <v>192</v>
      </c>
      <c r="E361" s="202" t="s">
        <v>19</v>
      </c>
      <c r="F361" s="203" t="s">
        <v>2251</v>
      </c>
      <c r="G361" s="200"/>
      <c r="H361" s="204">
        <v>1.01</v>
      </c>
      <c r="I361" s="205"/>
      <c r="J361" s="200"/>
      <c r="K361" s="200"/>
      <c r="L361" s="206"/>
      <c r="M361" s="207"/>
      <c r="N361" s="208"/>
      <c r="O361" s="208"/>
      <c r="P361" s="208"/>
      <c r="Q361" s="208"/>
      <c r="R361" s="208"/>
      <c r="S361" s="208"/>
      <c r="T361" s="209"/>
      <c r="AT361" s="210" t="s">
        <v>192</v>
      </c>
      <c r="AU361" s="210" t="s">
        <v>81</v>
      </c>
      <c r="AV361" s="13" t="s">
        <v>81</v>
      </c>
      <c r="AW361" s="13" t="s">
        <v>33</v>
      </c>
      <c r="AX361" s="13" t="s">
        <v>72</v>
      </c>
      <c r="AY361" s="210" t="s">
        <v>180</v>
      </c>
    </row>
    <row r="362" spans="2:51" s="13" customFormat="1" ht="11.25">
      <c r="B362" s="199"/>
      <c r="C362" s="200"/>
      <c r="D362" s="201" t="s">
        <v>192</v>
      </c>
      <c r="E362" s="202" t="s">
        <v>19</v>
      </c>
      <c r="F362" s="203" t="s">
        <v>2252</v>
      </c>
      <c r="G362" s="200"/>
      <c r="H362" s="204">
        <v>1.01</v>
      </c>
      <c r="I362" s="205"/>
      <c r="J362" s="200"/>
      <c r="K362" s="200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192</v>
      </c>
      <c r="AU362" s="210" t="s">
        <v>81</v>
      </c>
      <c r="AV362" s="13" t="s">
        <v>81</v>
      </c>
      <c r="AW362" s="13" t="s">
        <v>33</v>
      </c>
      <c r="AX362" s="13" t="s">
        <v>72</v>
      </c>
      <c r="AY362" s="210" t="s">
        <v>180</v>
      </c>
    </row>
    <row r="363" spans="2:51" s="13" customFormat="1" ht="11.25">
      <c r="B363" s="199"/>
      <c r="C363" s="200"/>
      <c r="D363" s="201" t="s">
        <v>192</v>
      </c>
      <c r="E363" s="202" t="s">
        <v>19</v>
      </c>
      <c r="F363" s="203" t="s">
        <v>2253</v>
      </c>
      <c r="G363" s="200"/>
      <c r="H363" s="204">
        <v>1.01</v>
      </c>
      <c r="I363" s="205"/>
      <c r="J363" s="200"/>
      <c r="K363" s="200"/>
      <c r="L363" s="206"/>
      <c r="M363" s="207"/>
      <c r="N363" s="208"/>
      <c r="O363" s="208"/>
      <c r="P363" s="208"/>
      <c r="Q363" s="208"/>
      <c r="R363" s="208"/>
      <c r="S363" s="208"/>
      <c r="T363" s="209"/>
      <c r="AT363" s="210" t="s">
        <v>192</v>
      </c>
      <c r="AU363" s="210" t="s">
        <v>81</v>
      </c>
      <c r="AV363" s="13" t="s">
        <v>81</v>
      </c>
      <c r="AW363" s="13" t="s">
        <v>33</v>
      </c>
      <c r="AX363" s="13" t="s">
        <v>72</v>
      </c>
      <c r="AY363" s="210" t="s">
        <v>180</v>
      </c>
    </row>
    <row r="364" spans="2:51" s="13" customFormat="1" ht="11.25">
      <c r="B364" s="199"/>
      <c r="C364" s="200"/>
      <c r="D364" s="201" t="s">
        <v>192</v>
      </c>
      <c r="E364" s="202" t="s">
        <v>19</v>
      </c>
      <c r="F364" s="203" t="s">
        <v>2254</v>
      </c>
      <c r="G364" s="200"/>
      <c r="H364" s="204">
        <v>4.6</v>
      </c>
      <c r="I364" s="205"/>
      <c r="J364" s="200"/>
      <c r="K364" s="200"/>
      <c r="L364" s="206"/>
      <c r="M364" s="207"/>
      <c r="N364" s="208"/>
      <c r="O364" s="208"/>
      <c r="P364" s="208"/>
      <c r="Q364" s="208"/>
      <c r="R364" s="208"/>
      <c r="S364" s="208"/>
      <c r="T364" s="209"/>
      <c r="AT364" s="210" t="s">
        <v>192</v>
      </c>
      <c r="AU364" s="210" t="s">
        <v>81</v>
      </c>
      <c r="AV364" s="13" t="s">
        <v>81</v>
      </c>
      <c r="AW364" s="13" t="s">
        <v>33</v>
      </c>
      <c r="AX364" s="13" t="s">
        <v>72</v>
      </c>
      <c r="AY364" s="210" t="s">
        <v>180</v>
      </c>
    </row>
    <row r="365" spans="2:51" s="13" customFormat="1" ht="11.25">
      <c r="B365" s="199"/>
      <c r="C365" s="200"/>
      <c r="D365" s="201" t="s">
        <v>192</v>
      </c>
      <c r="E365" s="202" t="s">
        <v>19</v>
      </c>
      <c r="F365" s="203" t="s">
        <v>2255</v>
      </c>
      <c r="G365" s="200"/>
      <c r="H365" s="204">
        <v>1.18</v>
      </c>
      <c r="I365" s="205"/>
      <c r="J365" s="200"/>
      <c r="K365" s="200"/>
      <c r="L365" s="206"/>
      <c r="M365" s="207"/>
      <c r="N365" s="208"/>
      <c r="O365" s="208"/>
      <c r="P365" s="208"/>
      <c r="Q365" s="208"/>
      <c r="R365" s="208"/>
      <c r="S365" s="208"/>
      <c r="T365" s="209"/>
      <c r="AT365" s="210" t="s">
        <v>192</v>
      </c>
      <c r="AU365" s="210" t="s">
        <v>81</v>
      </c>
      <c r="AV365" s="13" t="s">
        <v>81</v>
      </c>
      <c r="AW365" s="13" t="s">
        <v>33</v>
      </c>
      <c r="AX365" s="13" t="s">
        <v>72</v>
      </c>
      <c r="AY365" s="210" t="s">
        <v>180</v>
      </c>
    </row>
    <row r="366" spans="2:51" s="13" customFormat="1" ht="11.25">
      <c r="B366" s="199"/>
      <c r="C366" s="200"/>
      <c r="D366" s="201" t="s">
        <v>192</v>
      </c>
      <c r="E366" s="202" t="s">
        <v>19</v>
      </c>
      <c r="F366" s="203" t="s">
        <v>2256</v>
      </c>
      <c r="G366" s="200"/>
      <c r="H366" s="204">
        <v>21.72</v>
      </c>
      <c r="I366" s="205"/>
      <c r="J366" s="200"/>
      <c r="K366" s="200"/>
      <c r="L366" s="206"/>
      <c r="M366" s="207"/>
      <c r="N366" s="208"/>
      <c r="O366" s="208"/>
      <c r="P366" s="208"/>
      <c r="Q366" s="208"/>
      <c r="R366" s="208"/>
      <c r="S366" s="208"/>
      <c r="T366" s="209"/>
      <c r="AT366" s="210" t="s">
        <v>192</v>
      </c>
      <c r="AU366" s="210" t="s">
        <v>81</v>
      </c>
      <c r="AV366" s="13" t="s">
        <v>81</v>
      </c>
      <c r="AW366" s="13" t="s">
        <v>33</v>
      </c>
      <c r="AX366" s="13" t="s">
        <v>72</v>
      </c>
      <c r="AY366" s="210" t="s">
        <v>180</v>
      </c>
    </row>
    <row r="367" spans="2:51" s="13" customFormat="1" ht="11.25">
      <c r="B367" s="199"/>
      <c r="C367" s="200"/>
      <c r="D367" s="201" t="s">
        <v>192</v>
      </c>
      <c r="E367" s="202" t="s">
        <v>19</v>
      </c>
      <c r="F367" s="203" t="s">
        <v>2257</v>
      </c>
      <c r="G367" s="200"/>
      <c r="H367" s="204">
        <v>1.18</v>
      </c>
      <c r="I367" s="205"/>
      <c r="J367" s="200"/>
      <c r="K367" s="200"/>
      <c r="L367" s="206"/>
      <c r="M367" s="207"/>
      <c r="N367" s="208"/>
      <c r="O367" s="208"/>
      <c r="P367" s="208"/>
      <c r="Q367" s="208"/>
      <c r="R367" s="208"/>
      <c r="S367" s="208"/>
      <c r="T367" s="209"/>
      <c r="AT367" s="210" t="s">
        <v>192</v>
      </c>
      <c r="AU367" s="210" t="s">
        <v>81</v>
      </c>
      <c r="AV367" s="13" t="s">
        <v>81</v>
      </c>
      <c r="AW367" s="13" t="s">
        <v>33</v>
      </c>
      <c r="AX367" s="13" t="s">
        <v>72</v>
      </c>
      <c r="AY367" s="210" t="s">
        <v>180</v>
      </c>
    </row>
    <row r="368" spans="2:51" s="13" customFormat="1" ht="11.25">
      <c r="B368" s="199"/>
      <c r="C368" s="200"/>
      <c r="D368" s="201" t="s">
        <v>192</v>
      </c>
      <c r="E368" s="202" t="s">
        <v>19</v>
      </c>
      <c r="F368" s="203" t="s">
        <v>2258</v>
      </c>
      <c r="G368" s="200"/>
      <c r="H368" s="204">
        <v>2</v>
      </c>
      <c r="I368" s="205"/>
      <c r="J368" s="200"/>
      <c r="K368" s="200"/>
      <c r="L368" s="206"/>
      <c r="M368" s="207"/>
      <c r="N368" s="208"/>
      <c r="O368" s="208"/>
      <c r="P368" s="208"/>
      <c r="Q368" s="208"/>
      <c r="R368" s="208"/>
      <c r="S368" s="208"/>
      <c r="T368" s="209"/>
      <c r="AT368" s="210" t="s">
        <v>192</v>
      </c>
      <c r="AU368" s="210" t="s">
        <v>81</v>
      </c>
      <c r="AV368" s="13" t="s">
        <v>81</v>
      </c>
      <c r="AW368" s="13" t="s">
        <v>33</v>
      </c>
      <c r="AX368" s="13" t="s">
        <v>72</v>
      </c>
      <c r="AY368" s="210" t="s">
        <v>180</v>
      </c>
    </row>
    <row r="369" spans="2:51" s="13" customFormat="1" ht="11.25">
      <c r="B369" s="199"/>
      <c r="C369" s="200"/>
      <c r="D369" s="201" t="s">
        <v>192</v>
      </c>
      <c r="E369" s="202" t="s">
        <v>19</v>
      </c>
      <c r="F369" s="203" t="s">
        <v>2259</v>
      </c>
      <c r="G369" s="200"/>
      <c r="H369" s="204">
        <v>1.7</v>
      </c>
      <c r="I369" s="205"/>
      <c r="J369" s="200"/>
      <c r="K369" s="200"/>
      <c r="L369" s="206"/>
      <c r="M369" s="207"/>
      <c r="N369" s="208"/>
      <c r="O369" s="208"/>
      <c r="P369" s="208"/>
      <c r="Q369" s="208"/>
      <c r="R369" s="208"/>
      <c r="S369" s="208"/>
      <c r="T369" s="209"/>
      <c r="AT369" s="210" t="s">
        <v>192</v>
      </c>
      <c r="AU369" s="210" t="s">
        <v>81</v>
      </c>
      <c r="AV369" s="13" t="s">
        <v>81</v>
      </c>
      <c r="AW369" s="13" t="s">
        <v>33</v>
      </c>
      <c r="AX369" s="13" t="s">
        <v>72</v>
      </c>
      <c r="AY369" s="210" t="s">
        <v>180</v>
      </c>
    </row>
    <row r="370" spans="2:51" s="13" customFormat="1" ht="11.25">
      <c r="B370" s="199"/>
      <c r="C370" s="200"/>
      <c r="D370" s="201" t="s">
        <v>192</v>
      </c>
      <c r="E370" s="202" t="s">
        <v>19</v>
      </c>
      <c r="F370" s="203" t="s">
        <v>2260</v>
      </c>
      <c r="G370" s="200"/>
      <c r="H370" s="204">
        <v>1.18</v>
      </c>
      <c r="I370" s="205"/>
      <c r="J370" s="200"/>
      <c r="K370" s="200"/>
      <c r="L370" s="206"/>
      <c r="M370" s="207"/>
      <c r="N370" s="208"/>
      <c r="O370" s="208"/>
      <c r="P370" s="208"/>
      <c r="Q370" s="208"/>
      <c r="R370" s="208"/>
      <c r="S370" s="208"/>
      <c r="T370" s="209"/>
      <c r="AT370" s="210" t="s">
        <v>192</v>
      </c>
      <c r="AU370" s="210" t="s">
        <v>81</v>
      </c>
      <c r="AV370" s="13" t="s">
        <v>81</v>
      </c>
      <c r="AW370" s="13" t="s">
        <v>33</v>
      </c>
      <c r="AX370" s="13" t="s">
        <v>72</v>
      </c>
      <c r="AY370" s="210" t="s">
        <v>180</v>
      </c>
    </row>
    <row r="371" spans="2:51" s="16" customFormat="1" ht="11.25">
      <c r="B371" s="242"/>
      <c r="C371" s="243"/>
      <c r="D371" s="201" t="s">
        <v>192</v>
      </c>
      <c r="E371" s="244" t="s">
        <v>19</v>
      </c>
      <c r="F371" s="245" t="s">
        <v>966</v>
      </c>
      <c r="G371" s="243"/>
      <c r="H371" s="246">
        <v>176.91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192</v>
      </c>
      <c r="AU371" s="252" t="s">
        <v>81</v>
      </c>
      <c r="AV371" s="16" t="s">
        <v>92</v>
      </c>
      <c r="AW371" s="16" t="s">
        <v>33</v>
      </c>
      <c r="AX371" s="16" t="s">
        <v>72</v>
      </c>
      <c r="AY371" s="252" t="s">
        <v>180</v>
      </c>
    </row>
    <row r="372" spans="2:51" s="15" customFormat="1" ht="11.25">
      <c r="B372" s="222"/>
      <c r="C372" s="223"/>
      <c r="D372" s="201" t="s">
        <v>192</v>
      </c>
      <c r="E372" s="224" t="s">
        <v>19</v>
      </c>
      <c r="F372" s="225" t="s">
        <v>967</v>
      </c>
      <c r="G372" s="223"/>
      <c r="H372" s="224" t="s">
        <v>19</v>
      </c>
      <c r="I372" s="226"/>
      <c r="J372" s="223"/>
      <c r="K372" s="223"/>
      <c r="L372" s="227"/>
      <c r="M372" s="228"/>
      <c r="N372" s="229"/>
      <c r="O372" s="229"/>
      <c r="P372" s="229"/>
      <c r="Q372" s="229"/>
      <c r="R372" s="229"/>
      <c r="S372" s="229"/>
      <c r="T372" s="230"/>
      <c r="AT372" s="231" t="s">
        <v>192</v>
      </c>
      <c r="AU372" s="231" t="s">
        <v>81</v>
      </c>
      <c r="AV372" s="15" t="s">
        <v>79</v>
      </c>
      <c r="AW372" s="15" t="s">
        <v>33</v>
      </c>
      <c r="AX372" s="15" t="s">
        <v>72</v>
      </c>
      <c r="AY372" s="231" t="s">
        <v>180</v>
      </c>
    </row>
    <row r="373" spans="2:51" s="15" customFormat="1" ht="11.25">
      <c r="B373" s="222"/>
      <c r="C373" s="223"/>
      <c r="D373" s="201" t="s">
        <v>192</v>
      </c>
      <c r="E373" s="224" t="s">
        <v>19</v>
      </c>
      <c r="F373" s="225" t="s">
        <v>1720</v>
      </c>
      <c r="G373" s="223"/>
      <c r="H373" s="224" t="s">
        <v>19</v>
      </c>
      <c r="I373" s="226"/>
      <c r="J373" s="223"/>
      <c r="K373" s="223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192</v>
      </c>
      <c r="AU373" s="231" t="s">
        <v>81</v>
      </c>
      <c r="AV373" s="15" t="s">
        <v>79</v>
      </c>
      <c r="AW373" s="15" t="s">
        <v>33</v>
      </c>
      <c r="AX373" s="15" t="s">
        <v>72</v>
      </c>
      <c r="AY373" s="231" t="s">
        <v>180</v>
      </c>
    </row>
    <row r="374" spans="2:51" s="15" customFormat="1" ht="11.25">
      <c r="B374" s="222"/>
      <c r="C374" s="223"/>
      <c r="D374" s="201" t="s">
        <v>192</v>
      </c>
      <c r="E374" s="224" t="s">
        <v>19</v>
      </c>
      <c r="F374" s="225" t="s">
        <v>2279</v>
      </c>
      <c r="G374" s="223"/>
      <c r="H374" s="224" t="s">
        <v>19</v>
      </c>
      <c r="I374" s="226"/>
      <c r="J374" s="223"/>
      <c r="K374" s="223"/>
      <c r="L374" s="227"/>
      <c r="M374" s="228"/>
      <c r="N374" s="229"/>
      <c r="O374" s="229"/>
      <c r="P374" s="229"/>
      <c r="Q374" s="229"/>
      <c r="R374" s="229"/>
      <c r="S374" s="229"/>
      <c r="T374" s="230"/>
      <c r="AT374" s="231" t="s">
        <v>192</v>
      </c>
      <c r="AU374" s="231" t="s">
        <v>81</v>
      </c>
      <c r="AV374" s="15" t="s">
        <v>79</v>
      </c>
      <c r="AW374" s="15" t="s">
        <v>33</v>
      </c>
      <c r="AX374" s="15" t="s">
        <v>72</v>
      </c>
      <c r="AY374" s="231" t="s">
        <v>180</v>
      </c>
    </row>
    <row r="375" spans="2:51" s="13" customFormat="1" ht="11.25">
      <c r="B375" s="199"/>
      <c r="C375" s="200"/>
      <c r="D375" s="201" t="s">
        <v>192</v>
      </c>
      <c r="E375" s="202" t="s">
        <v>19</v>
      </c>
      <c r="F375" s="203" t="s">
        <v>2280</v>
      </c>
      <c r="G375" s="200"/>
      <c r="H375" s="204">
        <v>83.133</v>
      </c>
      <c r="I375" s="205"/>
      <c r="J375" s="200"/>
      <c r="K375" s="200"/>
      <c r="L375" s="206"/>
      <c r="M375" s="207"/>
      <c r="N375" s="208"/>
      <c r="O375" s="208"/>
      <c r="P375" s="208"/>
      <c r="Q375" s="208"/>
      <c r="R375" s="208"/>
      <c r="S375" s="208"/>
      <c r="T375" s="209"/>
      <c r="AT375" s="210" t="s">
        <v>192</v>
      </c>
      <c r="AU375" s="210" t="s">
        <v>81</v>
      </c>
      <c r="AV375" s="13" t="s">
        <v>81</v>
      </c>
      <c r="AW375" s="13" t="s">
        <v>33</v>
      </c>
      <c r="AX375" s="13" t="s">
        <v>72</v>
      </c>
      <c r="AY375" s="210" t="s">
        <v>180</v>
      </c>
    </row>
    <row r="376" spans="2:51" s="13" customFormat="1" ht="11.25">
      <c r="B376" s="199"/>
      <c r="C376" s="200"/>
      <c r="D376" s="201" t="s">
        <v>192</v>
      </c>
      <c r="E376" s="202" t="s">
        <v>19</v>
      </c>
      <c r="F376" s="203" t="s">
        <v>2281</v>
      </c>
      <c r="G376" s="200"/>
      <c r="H376" s="204">
        <v>4.128</v>
      </c>
      <c r="I376" s="205"/>
      <c r="J376" s="200"/>
      <c r="K376" s="200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192</v>
      </c>
      <c r="AU376" s="210" t="s">
        <v>81</v>
      </c>
      <c r="AV376" s="13" t="s">
        <v>81</v>
      </c>
      <c r="AW376" s="13" t="s">
        <v>33</v>
      </c>
      <c r="AX376" s="13" t="s">
        <v>72</v>
      </c>
      <c r="AY376" s="210" t="s">
        <v>180</v>
      </c>
    </row>
    <row r="377" spans="2:51" s="13" customFormat="1" ht="11.25">
      <c r="B377" s="199"/>
      <c r="C377" s="200"/>
      <c r="D377" s="201" t="s">
        <v>192</v>
      </c>
      <c r="E377" s="202" t="s">
        <v>19</v>
      </c>
      <c r="F377" s="203" t="s">
        <v>2282</v>
      </c>
      <c r="G377" s="200"/>
      <c r="H377" s="204">
        <v>6.318</v>
      </c>
      <c r="I377" s="205"/>
      <c r="J377" s="200"/>
      <c r="K377" s="200"/>
      <c r="L377" s="206"/>
      <c r="M377" s="207"/>
      <c r="N377" s="208"/>
      <c r="O377" s="208"/>
      <c r="P377" s="208"/>
      <c r="Q377" s="208"/>
      <c r="R377" s="208"/>
      <c r="S377" s="208"/>
      <c r="T377" s="209"/>
      <c r="AT377" s="210" t="s">
        <v>192</v>
      </c>
      <c r="AU377" s="210" t="s">
        <v>81</v>
      </c>
      <c r="AV377" s="13" t="s">
        <v>81</v>
      </c>
      <c r="AW377" s="13" t="s">
        <v>33</v>
      </c>
      <c r="AX377" s="13" t="s">
        <v>72</v>
      </c>
      <c r="AY377" s="210" t="s">
        <v>180</v>
      </c>
    </row>
    <row r="378" spans="2:51" s="13" customFormat="1" ht="11.25">
      <c r="B378" s="199"/>
      <c r="C378" s="200"/>
      <c r="D378" s="201" t="s">
        <v>192</v>
      </c>
      <c r="E378" s="202" t="s">
        <v>19</v>
      </c>
      <c r="F378" s="203" t="s">
        <v>2147</v>
      </c>
      <c r="G378" s="200"/>
      <c r="H378" s="204">
        <v>-1.58</v>
      </c>
      <c r="I378" s="205"/>
      <c r="J378" s="200"/>
      <c r="K378" s="200"/>
      <c r="L378" s="206"/>
      <c r="M378" s="207"/>
      <c r="N378" s="208"/>
      <c r="O378" s="208"/>
      <c r="P378" s="208"/>
      <c r="Q378" s="208"/>
      <c r="R378" s="208"/>
      <c r="S378" s="208"/>
      <c r="T378" s="209"/>
      <c r="AT378" s="210" t="s">
        <v>192</v>
      </c>
      <c r="AU378" s="210" t="s">
        <v>81</v>
      </c>
      <c r="AV378" s="13" t="s">
        <v>81</v>
      </c>
      <c r="AW378" s="13" t="s">
        <v>33</v>
      </c>
      <c r="AX378" s="13" t="s">
        <v>72</v>
      </c>
      <c r="AY378" s="210" t="s">
        <v>180</v>
      </c>
    </row>
    <row r="379" spans="2:51" s="15" customFormat="1" ht="11.25">
      <c r="B379" s="222"/>
      <c r="C379" s="223"/>
      <c r="D379" s="201" t="s">
        <v>192</v>
      </c>
      <c r="E379" s="224" t="s">
        <v>19</v>
      </c>
      <c r="F379" s="225" t="s">
        <v>2283</v>
      </c>
      <c r="G379" s="223"/>
      <c r="H379" s="224" t="s">
        <v>19</v>
      </c>
      <c r="I379" s="226"/>
      <c r="J379" s="223"/>
      <c r="K379" s="223"/>
      <c r="L379" s="227"/>
      <c r="M379" s="228"/>
      <c r="N379" s="229"/>
      <c r="O379" s="229"/>
      <c r="P379" s="229"/>
      <c r="Q379" s="229"/>
      <c r="R379" s="229"/>
      <c r="S379" s="229"/>
      <c r="T379" s="230"/>
      <c r="AT379" s="231" t="s">
        <v>192</v>
      </c>
      <c r="AU379" s="231" t="s">
        <v>81</v>
      </c>
      <c r="AV379" s="15" t="s">
        <v>79</v>
      </c>
      <c r="AW379" s="15" t="s">
        <v>33</v>
      </c>
      <c r="AX379" s="15" t="s">
        <v>72</v>
      </c>
      <c r="AY379" s="231" t="s">
        <v>180</v>
      </c>
    </row>
    <row r="380" spans="2:51" s="13" customFormat="1" ht="11.25">
      <c r="B380" s="199"/>
      <c r="C380" s="200"/>
      <c r="D380" s="201" t="s">
        <v>192</v>
      </c>
      <c r="E380" s="202" t="s">
        <v>19</v>
      </c>
      <c r="F380" s="203" t="s">
        <v>2284</v>
      </c>
      <c r="G380" s="200"/>
      <c r="H380" s="204">
        <v>28.755</v>
      </c>
      <c r="I380" s="205"/>
      <c r="J380" s="200"/>
      <c r="K380" s="200"/>
      <c r="L380" s="206"/>
      <c r="M380" s="207"/>
      <c r="N380" s="208"/>
      <c r="O380" s="208"/>
      <c r="P380" s="208"/>
      <c r="Q380" s="208"/>
      <c r="R380" s="208"/>
      <c r="S380" s="208"/>
      <c r="T380" s="209"/>
      <c r="AT380" s="210" t="s">
        <v>192</v>
      </c>
      <c r="AU380" s="210" t="s">
        <v>81</v>
      </c>
      <c r="AV380" s="13" t="s">
        <v>81</v>
      </c>
      <c r="AW380" s="13" t="s">
        <v>33</v>
      </c>
      <c r="AX380" s="13" t="s">
        <v>72</v>
      </c>
      <c r="AY380" s="210" t="s">
        <v>180</v>
      </c>
    </row>
    <row r="381" spans="2:51" s="15" customFormat="1" ht="11.25">
      <c r="B381" s="222"/>
      <c r="C381" s="223"/>
      <c r="D381" s="201" t="s">
        <v>192</v>
      </c>
      <c r="E381" s="224" t="s">
        <v>19</v>
      </c>
      <c r="F381" s="225" t="s">
        <v>1726</v>
      </c>
      <c r="G381" s="223"/>
      <c r="H381" s="224" t="s">
        <v>19</v>
      </c>
      <c r="I381" s="226"/>
      <c r="J381" s="223"/>
      <c r="K381" s="223"/>
      <c r="L381" s="227"/>
      <c r="M381" s="228"/>
      <c r="N381" s="229"/>
      <c r="O381" s="229"/>
      <c r="P381" s="229"/>
      <c r="Q381" s="229"/>
      <c r="R381" s="229"/>
      <c r="S381" s="229"/>
      <c r="T381" s="230"/>
      <c r="AT381" s="231" t="s">
        <v>192</v>
      </c>
      <c r="AU381" s="231" t="s">
        <v>81</v>
      </c>
      <c r="AV381" s="15" t="s">
        <v>79</v>
      </c>
      <c r="AW381" s="15" t="s">
        <v>33</v>
      </c>
      <c r="AX381" s="15" t="s">
        <v>72</v>
      </c>
      <c r="AY381" s="231" t="s">
        <v>180</v>
      </c>
    </row>
    <row r="382" spans="2:51" s="15" customFormat="1" ht="11.25">
      <c r="B382" s="222"/>
      <c r="C382" s="223"/>
      <c r="D382" s="201" t="s">
        <v>192</v>
      </c>
      <c r="E382" s="224" t="s">
        <v>19</v>
      </c>
      <c r="F382" s="225" t="s">
        <v>2285</v>
      </c>
      <c r="G382" s="223"/>
      <c r="H382" s="224" t="s">
        <v>19</v>
      </c>
      <c r="I382" s="226"/>
      <c r="J382" s="223"/>
      <c r="K382" s="223"/>
      <c r="L382" s="227"/>
      <c r="M382" s="228"/>
      <c r="N382" s="229"/>
      <c r="O382" s="229"/>
      <c r="P382" s="229"/>
      <c r="Q382" s="229"/>
      <c r="R382" s="229"/>
      <c r="S382" s="229"/>
      <c r="T382" s="230"/>
      <c r="AT382" s="231" t="s">
        <v>192</v>
      </c>
      <c r="AU382" s="231" t="s">
        <v>81</v>
      </c>
      <c r="AV382" s="15" t="s">
        <v>79</v>
      </c>
      <c r="AW382" s="15" t="s">
        <v>33</v>
      </c>
      <c r="AX382" s="15" t="s">
        <v>72</v>
      </c>
      <c r="AY382" s="231" t="s">
        <v>180</v>
      </c>
    </row>
    <row r="383" spans="2:51" s="13" customFormat="1" ht="11.25">
      <c r="B383" s="199"/>
      <c r="C383" s="200"/>
      <c r="D383" s="201" t="s">
        <v>192</v>
      </c>
      <c r="E383" s="202" t="s">
        <v>19</v>
      </c>
      <c r="F383" s="203" t="s">
        <v>2286</v>
      </c>
      <c r="G383" s="200"/>
      <c r="H383" s="204">
        <v>93.589</v>
      </c>
      <c r="I383" s="205"/>
      <c r="J383" s="200"/>
      <c r="K383" s="200"/>
      <c r="L383" s="206"/>
      <c r="M383" s="207"/>
      <c r="N383" s="208"/>
      <c r="O383" s="208"/>
      <c r="P383" s="208"/>
      <c r="Q383" s="208"/>
      <c r="R383" s="208"/>
      <c r="S383" s="208"/>
      <c r="T383" s="209"/>
      <c r="AT383" s="210" t="s">
        <v>192</v>
      </c>
      <c r="AU383" s="210" t="s">
        <v>81</v>
      </c>
      <c r="AV383" s="13" t="s">
        <v>81</v>
      </c>
      <c r="AW383" s="13" t="s">
        <v>33</v>
      </c>
      <c r="AX383" s="13" t="s">
        <v>72</v>
      </c>
      <c r="AY383" s="210" t="s">
        <v>180</v>
      </c>
    </row>
    <row r="384" spans="2:51" s="13" customFormat="1" ht="11.25">
      <c r="B384" s="199"/>
      <c r="C384" s="200"/>
      <c r="D384" s="201" t="s">
        <v>192</v>
      </c>
      <c r="E384" s="202" t="s">
        <v>19</v>
      </c>
      <c r="F384" s="203" t="s">
        <v>2287</v>
      </c>
      <c r="G384" s="200"/>
      <c r="H384" s="204">
        <v>7.254</v>
      </c>
      <c r="I384" s="205"/>
      <c r="J384" s="200"/>
      <c r="K384" s="200"/>
      <c r="L384" s="206"/>
      <c r="M384" s="207"/>
      <c r="N384" s="208"/>
      <c r="O384" s="208"/>
      <c r="P384" s="208"/>
      <c r="Q384" s="208"/>
      <c r="R384" s="208"/>
      <c r="S384" s="208"/>
      <c r="T384" s="209"/>
      <c r="AT384" s="210" t="s">
        <v>192</v>
      </c>
      <c r="AU384" s="210" t="s">
        <v>81</v>
      </c>
      <c r="AV384" s="13" t="s">
        <v>81</v>
      </c>
      <c r="AW384" s="13" t="s">
        <v>33</v>
      </c>
      <c r="AX384" s="13" t="s">
        <v>72</v>
      </c>
      <c r="AY384" s="210" t="s">
        <v>180</v>
      </c>
    </row>
    <row r="385" spans="2:51" s="13" customFormat="1" ht="11.25">
      <c r="B385" s="199"/>
      <c r="C385" s="200"/>
      <c r="D385" s="201" t="s">
        <v>192</v>
      </c>
      <c r="E385" s="202" t="s">
        <v>19</v>
      </c>
      <c r="F385" s="203" t="s">
        <v>2211</v>
      </c>
      <c r="G385" s="200"/>
      <c r="H385" s="204">
        <v>5.208</v>
      </c>
      <c r="I385" s="205"/>
      <c r="J385" s="200"/>
      <c r="K385" s="200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192</v>
      </c>
      <c r="AU385" s="210" t="s">
        <v>81</v>
      </c>
      <c r="AV385" s="13" t="s">
        <v>81</v>
      </c>
      <c r="AW385" s="13" t="s">
        <v>33</v>
      </c>
      <c r="AX385" s="13" t="s">
        <v>72</v>
      </c>
      <c r="AY385" s="210" t="s">
        <v>180</v>
      </c>
    </row>
    <row r="386" spans="2:51" s="13" customFormat="1" ht="11.25">
      <c r="B386" s="199"/>
      <c r="C386" s="200"/>
      <c r="D386" s="201" t="s">
        <v>192</v>
      </c>
      <c r="E386" s="202" t="s">
        <v>19</v>
      </c>
      <c r="F386" s="203" t="s">
        <v>1948</v>
      </c>
      <c r="G386" s="200"/>
      <c r="H386" s="204">
        <v>-1.4</v>
      </c>
      <c r="I386" s="205"/>
      <c r="J386" s="200"/>
      <c r="K386" s="200"/>
      <c r="L386" s="206"/>
      <c r="M386" s="207"/>
      <c r="N386" s="208"/>
      <c r="O386" s="208"/>
      <c r="P386" s="208"/>
      <c r="Q386" s="208"/>
      <c r="R386" s="208"/>
      <c r="S386" s="208"/>
      <c r="T386" s="209"/>
      <c r="AT386" s="210" t="s">
        <v>192</v>
      </c>
      <c r="AU386" s="210" t="s">
        <v>81</v>
      </c>
      <c r="AV386" s="13" t="s">
        <v>81</v>
      </c>
      <c r="AW386" s="13" t="s">
        <v>33</v>
      </c>
      <c r="AX386" s="13" t="s">
        <v>72</v>
      </c>
      <c r="AY386" s="210" t="s">
        <v>180</v>
      </c>
    </row>
    <row r="387" spans="2:51" s="13" customFormat="1" ht="11.25">
      <c r="B387" s="199"/>
      <c r="C387" s="200"/>
      <c r="D387" s="201" t="s">
        <v>192</v>
      </c>
      <c r="E387" s="202" t="s">
        <v>19</v>
      </c>
      <c r="F387" s="203" t="s">
        <v>2013</v>
      </c>
      <c r="G387" s="200"/>
      <c r="H387" s="204">
        <v>-1.425</v>
      </c>
      <c r="I387" s="205"/>
      <c r="J387" s="200"/>
      <c r="K387" s="200"/>
      <c r="L387" s="206"/>
      <c r="M387" s="207"/>
      <c r="N387" s="208"/>
      <c r="O387" s="208"/>
      <c r="P387" s="208"/>
      <c r="Q387" s="208"/>
      <c r="R387" s="208"/>
      <c r="S387" s="208"/>
      <c r="T387" s="209"/>
      <c r="AT387" s="210" t="s">
        <v>192</v>
      </c>
      <c r="AU387" s="210" t="s">
        <v>81</v>
      </c>
      <c r="AV387" s="13" t="s">
        <v>81</v>
      </c>
      <c r="AW387" s="13" t="s">
        <v>33</v>
      </c>
      <c r="AX387" s="13" t="s">
        <v>72</v>
      </c>
      <c r="AY387" s="210" t="s">
        <v>180</v>
      </c>
    </row>
    <row r="388" spans="2:51" s="13" customFormat="1" ht="11.25">
      <c r="B388" s="199"/>
      <c r="C388" s="200"/>
      <c r="D388" s="201" t="s">
        <v>192</v>
      </c>
      <c r="E388" s="202" t="s">
        <v>19</v>
      </c>
      <c r="F388" s="203" t="s">
        <v>2013</v>
      </c>
      <c r="G388" s="200"/>
      <c r="H388" s="204">
        <v>-1.425</v>
      </c>
      <c r="I388" s="205"/>
      <c r="J388" s="200"/>
      <c r="K388" s="200"/>
      <c r="L388" s="206"/>
      <c r="M388" s="207"/>
      <c r="N388" s="208"/>
      <c r="O388" s="208"/>
      <c r="P388" s="208"/>
      <c r="Q388" s="208"/>
      <c r="R388" s="208"/>
      <c r="S388" s="208"/>
      <c r="T388" s="209"/>
      <c r="AT388" s="210" t="s">
        <v>192</v>
      </c>
      <c r="AU388" s="210" t="s">
        <v>81</v>
      </c>
      <c r="AV388" s="13" t="s">
        <v>81</v>
      </c>
      <c r="AW388" s="13" t="s">
        <v>33</v>
      </c>
      <c r="AX388" s="13" t="s">
        <v>72</v>
      </c>
      <c r="AY388" s="210" t="s">
        <v>180</v>
      </c>
    </row>
    <row r="389" spans="2:51" s="15" customFormat="1" ht="11.25">
      <c r="B389" s="222"/>
      <c r="C389" s="223"/>
      <c r="D389" s="201" t="s">
        <v>192</v>
      </c>
      <c r="E389" s="224" t="s">
        <v>19</v>
      </c>
      <c r="F389" s="225" t="s">
        <v>1741</v>
      </c>
      <c r="G389" s="223"/>
      <c r="H389" s="224" t="s">
        <v>19</v>
      </c>
      <c r="I389" s="226"/>
      <c r="J389" s="223"/>
      <c r="K389" s="223"/>
      <c r="L389" s="227"/>
      <c r="M389" s="228"/>
      <c r="N389" s="229"/>
      <c r="O389" s="229"/>
      <c r="P389" s="229"/>
      <c r="Q389" s="229"/>
      <c r="R389" s="229"/>
      <c r="S389" s="229"/>
      <c r="T389" s="230"/>
      <c r="AT389" s="231" t="s">
        <v>192</v>
      </c>
      <c r="AU389" s="231" t="s">
        <v>81</v>
      </c>
      <c r="AV389" s="15" t="s">
        <v>79</v>
      </c>
      <c r="AW389" s="15" t="s">
        <v>33</v>
      </c>
      <c r="AX389" s="15" t="s">
        <v>72</v>
      </c>
      <c r="AY389" s="231" t="s">
        <v>180</v>
      </c>
    </row>
    <row r="390" spans="2:51" s="15" customFormat="1" ht="11.25">
      <c r="B390" s="222"/>
      <c r="C390" s="223"/>
      <c r="D390" s="201" t="s">
        <v>192</v>
      </c>
      <c r="E390" s="224" t="s">
        <v>19</v>
      </c>
      <c r="F390" s="225" t="s">
        <v>2288</v>
      </c>
      <c r="G390" s="223"/>
      <c r="H390" s="224" t="s">
        <v>19</v>
      </c>
      <c r="I390" s="226"/>
      <c r="J390" s="223"/>
      <c r="K390" s="223"/>
      <c r="L390" s="227"/>
      <c r="M390" s="228"/>
      <c r="N390" s="229"/>
      <c r="O390" s="229"/>
      <c r="P390" s="229"/>
      <c r="Q390" s="229"/>
      <c r="R390" s="229"/>
      <c r="S390" s="229"/>
      <c r="T390" s="230"/>
      <c r="AT390" s="231" t="s">
        <v>192</v>
      </c>
      <c r="AU390" s="231" t="s">
        <v>81</v>
      </c>
      <c r="AV390" s="15" t="s">
        <v>79</v>
      </c>
      <c r="AW390" s="15" t="s">
        <v>33</v>
      </c>
      <c r="AX390" s="15" t="s">
        <v>72</v>
      </c>
      <c r="AY390" s="231" t="s">
        <v>180</v>
      </c>
    </row>
    <row r="391" spans="2:51" s="13" customFormat="1" ht="11.25">
      <c r="B391" s="199"/>
      <c r="C391" s="200"/>
      <c r="D391" s="201" t="s">
        <v>192</v>
      </c>
      <c r="E391" s="202" t="s">
        <v>19</v>
      </c>
      <c r="F391" s="203" t="s">
        <v>2289</v>
      </c>
      <c r="G391" s="200"/>
      <c r="H391" s="204">
        <v>94.287</v>
      </c>
      <c r="I391" s="205"/>
      <c r="J391" s="200"/>
      <c r="K391" s="200"/>
      <c r="L391" s="206"/>
      <c r="M391" s="207"/>
      <c r="N391" s="208"/>
      <c r="O391" s="208"/>
      <c r="P391" s="208"/>
      <c r="Q391" s="208"/>
      <c r="R391" s="208"/>
      <c r="S391" s="208"/>
      <c r="T391" s="209"/>
      <c r="AT391" s="210" t="s">
        <v>192</v>
      </c>
      <c r="AU391" s="210" t="s">
        <v>81</v>
      </c>
      <c r="AV391" s="13" t="s">
        <v>81</v>
      </c>
      <c r="AW391" s="13" t="s">
        <v>33</v>
      </c>
      <c r="AX391" s="13" t="s">
        <v>72</v>
      </c>
      <c r="AY391" s="210" t="s">
        <v>180</v>
      </c>
    </row>
    <row r="392" spans="2:51" s="13" customFormat="1" ht="11.25">
      <c r="B392" s="199"/>
      <c r="C392" s="200"/>
      <c r="D392" s="201" t="s">
        <v>192</v>
      </c>
      <c r="E392" s="202" t="s">
        <v>19</v>
      </c>
      <c r="F392" s="203" t="s">
        <v>2287</v>
      </c>
      <c r="G392" s="200"/>
      <c r="H392" s="204">
        <v>7.254</v>
      </c>
      <c r="I392" s="205"/>
      <c r="J392" s="200"/>
      <c r="K392" s="200"/>
      <c r="L392" s="206"/>
      <c r="M392" s="207"/>
      <c r="N392" s="208"/>
      <c r="O392" s="208"/>
      <c r="P392" s="208"/>
      <c r="Q392" s="208"/>
      <c r="R392" s="208"/>
      <c r="S392" s="208"/>
      <c r="T392" s="209"/>
      <c r="AT392" s="210" t="s">
        <v>192</v>
      </c>
      <c r="AU392" s="210" t="s">
        <v>81</v>
      </c>
      <c r="AV392" s="13" t="s">
        <v>81</v>
      </c>
      <c r="AW392" s="13" t="s">
        <v>33</v>
      </c>
      <c r="AX392" s="13" t="s">
        <v>72</v>
      </c>
      <c r="AY392" s="210" t="s">
        <v>180</v>
      </c>
    </row>
    <row r="393" spans="2:51" s="13" customFormat="1" ht="11.25">
      <c r="B393" s="199"/>
      <c r="C393" s="200"/>
      <c r="D393" s="201" t="s">
        <v>192</v>
      </c>
      <c r="E393" s="202" t="s">
        <v>19</v>
      </c>
      <c r="F393" s="203" t="s">
        <v>2211</v>
      </c>
      <c r="G393" s="200"/>
      <c r="H393" s="204">
        <v>5.208</v>
      </c>
      <c r="I393" s="205"/>
      <c r="J393" s="200"/>
      <c r="K393" s="200"/>
      <c r="L393" s="206"/>
      <c r="M393" s="207"/>
      <c r="N393" s="208"/>
      <c r="O393" s="208"/>
      <c r="P393" s="208"/>
      <c r="Q393" s="208"/>
      <c r="R393" s="208"/>
      <c r="S393" s="208"/>
      <c r="T393" s="209"/>
      <c r="AT393" s="210" t="s">
        <v>192</v>
      </c>
      <c r="AU393" s="210" t="s">
        <v>81</v>
      </c>
      <c r="AV393" s="13" t="s">
        <v>81</v>
      </c>
      <c r="AW393" s="13" t="s">
        <v>33</v>
      </c>
      <c r="AX393" s="13" t="s">
        <v>72</v>
      </c>
      <c r="AY393" s="210" t="s">
        <v>180</v>
      </c>
    </row>
    <row r="394" spans="2:51" s="13" customFormat="1" ht="11.25">
      <c r="B394" s="199"/>
      <c r="C394" s="200"/>
      <c r="D394" s="201" t="s">
        <v>192</v>
      </c>
      <c r="E394" s="202" t="s">
        <v>19</v>
      </c>
      <c r="F394" s="203" t="s">
        <v>1948</v>
      </c>
      <c r="G394" s="200"/>
      <c r="H394" s="204">
        <v>-1.4</v>
      </c>
      <c r="I394" s="205"/>
      <c r="J394" s="200"/>
      <c r="K394" s="200"/>
      <c r="L394" s="206"/>
      <c r="M394" s="207"/>
      <c r="N394" s="208"/>
      <c r="O394" s="208"/>
      <c r="P394" s="208"/>
      <c r="Q394" s="208"/>
      <c r="R394" s="208"/>
      <c r="S394" s="208"/>
      <c r="T394" s="209"/>
      <c r="AT394" s="210" t="s">
        <v>192</v>
      </c>
      <c r="AU394" s="210" t="s">
        <v>81</v>
      </c>
      <c r="AV394" s="13" t="s">
        <v>81</v>
      </c>
      <c r="AW394" s="13" t="s">
        <v>33</v>
      </c>
      <c r="AX394" s="13" t="s">
        <v>72</v>
      </c>
      <c r="AY394" s="210" t="s">
        <v>180</v>
      </c>
    </row>
    <row r="395" spans="2:51" s="13" customFormat="1" ht="11.25">
      <c r="B395" s="199"/>
      <c r="C395" s="200"/>
      <c r="D395" s="201" t="s">
        <v>192</v>
      </c>
      <c r="E395" s="202" t="s">
        <v>19</v>
      </c>
      <c r="F395" s="203" t="s">
        <v>2013</v>
      </c>
      <c r="G395" s="200"/>
      <c r="H395" s="204">
        <v>-1.425</v>
      </c>
      <c r="I395" s="205"/>
      <c r="J395" s="200"/>
      <c r="K395" s="200"/>
      <c r="L395" s="206"/>
      <c r="M395" s="207"/>
      <c r="N395" s="208"/>
      <c r="O395" s="208"/>
      <c r="P395" s="208"/>
      <c r="Q395" s="208"/>
      <c r="R395" s="208"/>
      <c r="S395" s="208"/>
      <c r="T395" s="209"/>
      <c r="AT395" s="210" t="s">
        <v>192</v>
      </c>
      <c r="AU395" s="210" t="s">
        <v>81</v>
      </c>
      <c r="AV395" s="13" t="s">
        <v>81</v>
      </c>
      <c r="AW395" s="13" t="s">
        <v>33</v>
      </c>
      <c r="AX395" s="13" t="s">
        <v>72</v>
      </c>
      <c r="AY395" s="210" t="s">
        <v>180</v>
      </c>
    </row>
    <row r="396" spans="2:51" s="16" customFormat="1" ht="11.25">
      <c r="B396" s="242"/>
      <c r="C396" s="243"/>
      <c r="D396" s="201" t="s">
        <v>192</v>
      </c>
      <c r="E396" s="244" t="s">
        <v>19</v>
      </c>
      <c r="F396" s="245" t="s">
        <v>966</v>
      </c>
      <c r="G396" s="243"/>
      <c r="H396" s="246">
        <v>326.479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AT396" s="252" t="s">
        <v>192</v>
      </c>
      <c r="AU396" s="252" t="s">
        <v>81</v>
      </c>
      <c r="AV396" s="16" t="s">
        <v>92</v>
      </c>
      <c r="AW396" s="16" t="s">
        <v>33</v>
      </c>
      <c r="AX396" s="16" t="s">
        <v>72</v>
      </c>
      <c r="AY396" s="252" t="s">
        <v>180</v>
      </c>
    </row>
    <row r="397" spans="2:51" s="14" customFormat="1" ht="11.25">
      <c r="B397" s="211"/>
      <c r="C397" s="212"/>
      <c r="D397" s="201" t="s">
        <v>192</v>
      </c>
      <c r="E397" s="213" t="s">
        <v>19</v>
      </c>
      <c r="F397" s="214" t="s">
        <v>211</v>
      </c>
      <c r="G397" s="212"/>
      <c r="H397" s="215">
        <v>741.216</v>
      </c>
      <c r="I397" s="216"/>
      <c r="J397" s="212"/>
      <c r="K397" s="212"/>
      <c r="L397" s="217"/>
      <c r="M397" s="218"/>
      <c r="N397" s="219"/>
      <c r="O397" s="219"/>
      <c r="P397" s="219"/>
      <c r="Q397" s="219"/>
      <c r="R397" s="219"/>
      <c r="S397" s="219"/>
      <c r="T397" s="220"/>
      <c r="AT397" s="221" t="s">
        <v>192</v>
      </c>
      <c r="AU397" s="221" t="s">
        <v>81</v>
      </c>
      <c r="AV397" s="14" t="s">
        <v>188</v>
      </c>
      <c r="AW397" s="14" t="s">
        <v>33</v>
      </c>
      <c r="AX397" s="14" t="s">
        <v>79</v>
      </c>
      <c r="AY397" s="221" t="s">
        <v>180</v>
      </c>
    </row>
    <row r="398" spans="1:65" s="2" customFormat="1" ht="24.2" customHeight="1">
      <c r="A398" s="37"/>
      <c r="B398" s="38"/>
      <c r="C398" s="181" t="s">
        <v>359</v>
      </c>
      <c r="D398" s="181" t="s">
        <v>183</v>
      </c>
      <c r="E398" s="182" t="s">
        <v>2034</v>
      </c>
      <c r="F398" s="183" t="s">
        <v>2035</v>
      </c>
      <c r="G398" s="184" t="s">
        <v>186</v>
      </c>
      <c r="H398" s="185">
        <v>284.775</v>
      </c>
      <c r="I398" s="186"/>
      <c r="J398" s="187">
        <f>ROUND(I398*H398,2)</f>
        <v>0</v>
      </c>
      <c r="K398" s="183" t="s">
        <v>187</v>
      </c>
      <c r="L398" s="42"/>
      <c r="M398" s="188" t="s">
        <v>19</v>
      </c>
      <c r="N398" s="189" t="s">
        <v>43</v>
      </c>
      <c r="O398" s="67"/>
      <c r="P398" s="190">
        <f>O398*H398</f>
        <v>0</v>
      </c>
      <c r="Q398" s="190">
        <v>0.00026</v>
      </c>
      <c r="R398" s="190">
        <f>Q398*H398</f>
        <v>0.07404149999999998</v>
      </c>
      <c r="S398" s="190">
        <v>0</v>
      </c>
      <c r="T398" s="191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92" t="s">
        <v>290</v>
      </c>
      <c r="AT398" s="192" t="s">
        <v>183</v>
      </c>
      <c r="AU398" s="192" t="s">
        <v>81</v>
      </c>
      <c r="AY398" s="20" t="s">
        <v>180</v>
      </c>
      <c r="BE398" s="193">
        <f>IF(N398="základní",J398,0)</f>
        <v>0</v>
      </c>
      <c r="BF398" s="193">
        <f>IF(N398="snížená",J398,0)</f>
        <v>0</v>
      </c>
      <c r="BG398" s="193">
        <f>IF(N398="zákl. přenesená",J398,0)</f>
        <v>0</v>
      </c>
      <c r="BH398" s="193">
        <f>IF(N398="sníž. přenesená",J398,0)</f>
        <v>0</v>
      </c>
      <c r="BI398" s="193">
        <f>IF(N398="nulová",J398,0)</f>
        <v>0</v>
      </c>
      <c r="BJ398" s="20" t="s">
        <v>79</v>
      </c>
      <c r="BK398" s="193">
        <f>ROUND(I398*H398,2)</f>
        <v>0</v>
      </c>
      <c r="BL398" s="20" t="s">
        <v>290</v>
      </c>
      <c r="BM398" s="192" t="s">
        <v>2036</v>
      </c>
    </row>
    <row r="399" spans="1:47" s="2" customFormat="1" ht="11.25">
      <c r="A399" s="37"/>
      <c r="B399" s="38"/>
      <c r="C399" s="39"/>
      <c r="D399" s="194" t="s">
        <v>190</v>
      </c>
      <c r="E399" s="39"/>
      <c r="F399" s="195" t="s">
        <v>2037</v>
      </c>
      <c r="G399" s="39"/>
      <c r="H399" s="39"/>
      <c r="I399" s="196"/>
      <c r="J399" s="39"/>
      <c r="K399" s="39"/>
      <c r="L399" s="42"/>
      <c r="M399" s="197"/>
      <c r="N399" s="198"/>
      <c r="O399" s="67"/>
      <c r="P399" s="67"/>
      <c r="Q399" s="67"/>
      <c r="R399" s="67"/>
      <c r="S399" s="67"/>
      <c r="T399" s="68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20" t="s">
        <v>190</v>
      </c>
      <c r="AU399" s="20" t="s">
        <v>81</v>
      </c>
    </row>
    <row r="400" spans="2:51" s="15" customFormat="1" ht="11.25">
      <c r="B400" s="222"/>
      <c r="C400" s="223"/>
      <c r="D400" s="201" t="s">
        <v>192</v>
      </c>
      <c r="E400" s="224" t="s">
        <v>19</v>
      </c>
      <c r="F400" s="225" t="s">
        <v>1720</v>
      </c>
      <c r="G400" s="223"/>
      <c r="H400" s="224" t="s">
        <v>19</v>
      </c>
      <c r="I400" s="226"/>
      <c r="J400" s="223"/>
      <c r="K400" s="223"/>
      <c r="L400" s="227"/>
      <c r="M400" s="228"/>
      <c r="N400" s="229"/>
      <c r="O400" s="229"/>
      <c r="P400" s="229"/>
      <c r="Q400" s="229"/>
      <c r="R400" s="229"/>
      <c r="S400" s="229"/>
      <c r="T400" s="230"/>
      <c r="AT400" s="231" t="s">
        <v>192</v>
      </c>
      <c r="AU400" s="231" t="s">
        <v>81</v>
      </c>
      <c r="AV400" s="15" t="s">
        <v>79</v>
      </c>
      <c r="AW400" s="15" t="s">
        <v>33</v>
      </c>
      <c r="AX400" s="15" t="s">
        <v>72</v>
      </c>
      <c r="AY400" s="231" t="s">
        <v>180</v>
      </c>
    </row>
    <row r="401" spans="2:51" s="15" customFormat="1" ht="11.25">
      <c r="B401" s="222"/>
      <c r="C401" s="223"/>
      <c r="D401" s="201" t="s">
        <v>192</v>
      </c>
      <c r="E401" s="224" t="s">
        <v>19</v>
      </c>
      <c r="F401" s="225" t="s">
        <v>2292</v>
      </c>
      <c r="G401" s="223"/>
      <c r="H401" s="224" t="s">
        <v>19</v>
      </c>
      <c r="I401" s="226"/>
      <c r="J401" s="223"/>
      <c r="K401" s="223"/>
      <c r="L401" s="227"/>
      <c r="M401" s="228"/>
      <c r="N401" s="229"/>
      <c r="O401" s="229"/>
      <c r="P401" s="229"/>
      <c r="Q401" s="229"/>
      <c r="R401" s="229"/>
      <c r="S401" s="229"/>
      <c r="T401" s="230"/>
      <c r="AT401" s="231" t="s">
        <v>192</v>
      </c>
      <c r="AU401" s="231" t="s">
        <v>81</v>
      </c>
      <c r="AV401" s="15" t="s">
        <v>79</v>
      </c>
      <c r="AW401" s="15" t="s">
        <v>33</v>
      </c>
      <c r="AX401" s="15" t="s">
        <v>72</v>
      </c>
      <c r="AY401" s="231" t="s">
        <v>180</v>
      </c>
    </row>
    <row r="402" spans="2:51" s="13" customFormat="1" ht="11.25">
      <c r="B402" s="199"/>
      <c r="C402" s="200"/>
      <c r="D402" s="201" t="s">
        <v>192</v>
      </c>
      <c r="E402" s="202" t="s">
        <v>19</v>
      </c>
      <c r="F402" s="203" t="s">
        <v>2293</v>
      </c>
      <c r="G402" s="200"/>
      <c r="H402" s="204">
        <v>28.35</v>
      </c>
      <c r="I402" s="205"/>
      <c r="J402" s="200"/>
      <c r="K402" s="200"/>
      <c r="L402" s="206"/>
      <c r="M402" s="207"/>
      <c r="N402" s="208"/>
      <c r="O402" s="208"/>
      <c r="P402" s="208"/>
      <c r="Q402" s="208"/>
      <c r="R402" s="208"/>
      <c r="S402" s="208"/>
      <c r="T402" s="209"/>
      <c r="AT402" s="210" t="s">
        <v>192</v>
      </c>
      <c r="AU402" s="210" t="s">
        <v>81</v>
      </c>
      <c r="AV402" s="13" t="s">
        <v>81</v>
      </c>
      <c r="AW402" s="13" t="s">
        <v>33</v>
      </c>
      <c r="AX402" s="13" t="s">
        <v>72</v>
      </c>
      <c r="AY402" s="210" t="s">
        <v>180</v>
      </c>
    </row>
    <row r="403" spans="2:51" s="13" customFormat="1" ht="11.25">
      <c r="B403" s="199"/>
      <c r="C403" s="200"/>
      <c r="D403" s="201" t="s">
        <v>192</v>
      </c>
      <c r="E403" s="202" t="s">
        <v>19</v>
      </c>
      <c r="F403" s="203" t="s">
        <v>2294</v>
      </c>
      <c r="G403" s="200"/>
      <c r="H403" s="204">
        <v>4.905</v>
      </c>
      <c r="I403" s="205"/>
      <c r="J403" s="200"/>
      <c r="K403" s="200"/>
      <c r="L403" s="206"/>
      <c r="M403" s="207"/>
      <c r="N403" s="208"/>
      <c r="O403" s="208"/>
      <c r="P403" s="208"/>
      <c r="Q403" s="208"/>
      <c r="R403" s="208"/>
      <c r="S403" s="208"/>
      <c r="T403" s="209"/>
      <c r="AT403" s="210" t="s">
        <v>192</v>
      </c>
      <c r="AU403" s="210" t="s">
        <v>81</v>
      </c>
      <c r="AV403" s="13" t="s">
        <v>81</v>
      </c>
      <c r="AW403" s="13" t="s">
        <v>33</v>
      </c>
      <c r="AX403" s="13" t="s">
        <v>72</v>
      </c>
      <c r="AY403" s="210" t="s">
        <v>180</v>
      </c>
    </row>
    <row r="404" spans="2:51" s="13" customFormat="1" ht="11.25">
      <c r="B404" s="199"/>
      <c r="C404" s="200"/>
      <c r="D404" s="201" t="s">
        <v>192</v>
      </c>
      <c r="E404" s="202" t="s">
        <v>19</v>
      </c>
      <c r="F404" s="203" t="s">
        <v>2295</v>
      </c>
      <c r="G404" s="200"/>
      <c r="H404" s="204">
        <v>11.848</v>
      </c>
      <c r="I404" s="205"/>
      <c r="J404" s="200"/>
      <c r="K404" s="200"/>
      <c r="L404" s="206"/>
      <c r="M404" s="207"/>
      <c r="N404" s="208"/>
      <c r="O404" s="208"/>
      <c r="P404" s="208"/>
      <c r="Q404" s="208"/>
      <c r="R404" s="208"/>
      <c r="S404" s="208"/>
      <c r="T404" s="209"/>
      <c r="AT404" s="210" t="s">
        <v>192</v>
      </c>
      <c r="AU404" s="210" t="s">
        <v>81</v>
      </c>
      <c r="AV404" s="13" t="s">
        <v>81</v>
      </c>
      <c r="AW404" s="13" t="s">
        <v>33</v>
      </c>
      <c r="AX404" s="13" t="s">
        <v>72</v>
      </c>
      <c r="AY404" s="210" t="s">
        <v>180</v>
      </c>
    </row>
    <row r="405" spans="2:51" s="13" customFormat="1" ht="11.25">
      <c r="B405" s="199"/>
      <c r="C405" s="200"/>
      <c r="D405" s="201" t="s">
        <v>192</v>
      </c>
      <c r="E405" s="202" t="s">
        <v>19</v>
      </c>
      <c r="F405" s="203" t="s">
        <v>2296</v>
      </c>
      <c r="G405" s="200"/>
      <c r="H405" s="204">
        <v>15.819</v>
      </c>
      <c r="I405" s="205"/>
      <c r="J405" s="200"/>
      <c r="K405" s="200"/>
      <c r="L405" s="206"/>
      <c r="M405" s="207"/>
      <c r="N405" s="208"/>
      <c r="O405" s="208"/>
      <c r="P405" s="208"/>
      <c r="Q405" s="208"/>
      <c r="R405" s="208"/>
      <c r="S405" s="208"/>
      <c r="T405" s="209"/>
      <c r="AT405" s="210" t="s">
        <v>192</v>
      </c>
      <c r="AU405" s="210" t="s">
        <v>81</v>
      </c>
      <c r="AV405" s="13" t="s">
        <v>81</v>
      </c>
      <c r="AW405" s="13" t="s">
        <v>33</v>
      </c>
      <c r="AX405" s="13" t="s">
        <v>72</v>
      </c>
      <c r="AY405" s="210" t="s">
        <v>180</v>
      </c>
    </row>
    <row r="406" spans="2:51" s="13" customFormat="1" ht="11.25">
      <c r="B406" s="199"/>
      <c r="C406" s="200"/>
      <c r="D406" s="201" t="s">
        <v>192</v>
      </c>
      <c r="E406" s="202" t="s">
        <v>19</v>
      </c>
      <c r="F406" s="203" t="s">
        <v>2297</v>
      </c>
      <c r="G406" s="200"/>
      <c r="H406" s="204">
        <v>18.323</v>
      </c>
      <c r="I406" s="205"/>
      <c r="J406" s="200"/>
      <c r="K406" s="200"/>
      <c r="L406" s="206"/>
      <c r="M406" s="207"/>
      <c r="N406" s="208"/>
      <c r="O406" s="208"/>
      <c r="P406" s="208"/>
      <c r="Q406" s="208"/>
      <c r="R406" s="208"/>
      <c r="S406" s="208"/>
      <c r="T406" s="209"/>
      <c r="AT406" s="210" t="s">
        <v>192</v>
      </c>
      <c r="AU406" s="210" t="s">
        <v>81</v>
      </c>
      <c r="AV406" s="13" t="s">
        <v>81</v>
      </c>
      <c r="AW406" s="13" t="s">
        <v>33</v>
      </c>
      <c r="AX406" s="13" t="s">
        <v>72</v>
      </c>
      <c r="AY406" s="210" t="s">
        <v>180</v>
      </c>
    </row>
    <row r="407" spans="2:51" s="13" customFormat="1" ht="11.25">
      <c r="B407" s="199"/>
      <c r="C407" s="200"/>
      <c r="D407" s="201" t="s">
        <v>192</v>
      </c>
      <c r="E407" s="202" t="s">
        <v>19</v>
      </c>
      <c r="F407" s="203" t="s">
        <v>2298</v>
      </c>
      <c r="G407" s="200"/>
      <c r="H407" s="204">
        <v>41.745</v>
      </c>
      <c r="I407" s="205"/>
      <c r="J407" s="200"/>
      <c r="K407" s="200"/>
      <c r="L407" s="206"/>
      <c r="M407" s="207"/>
      <c r="N407" s="208"/>
      <c r="O407" s="208"/>
      <c r="P407" s="208"/>
      <c r="Q407" s="208"/>
      <c r="R407" s="208"/>
      <c r="S407" s="208"/>
      <c r="T407" s="209"/>
      <c r="AT407" s="210" t="s">
        <v>192</v>
      </c>
      <c r="AU407" s="210" t="s">
        <v>81</v>
      </c>
      <c r="AV407" s="13" t="s">
        <v>81</v>
      </c>
      <c r="AW407" s="13" t="s">
        <v>33</v>
      </c>
      <c r="AX407" s="13" t="s">
        <v>72</v>
      </c>
      <c r="AY407" s="210" t="s">
        <v>180</v>
      </c>
    </row>
    <row r="408" spans="2:51" s="13" customFormat="1" ht="11.25">
      <c r="B408" s="199"/>
      <c r="C408" s="200"/>
      <c r="D408" s="201" t="s">
        <v>192</v>
      </c>
      <c r="E408" s="202" t="s">
        <v>19</v>
      </c>
      <c r="F408" s="203" t="s">
        <v>2160</v>
      </c>
      <c r="G408" s="200"/>
      <c r="H408" s="204">
        <v>-10.9</v>
      </c>
      <c r="I408" s="205"/>
      <c r="J408" s="200"/>
      <c r="K408" s="200"/>
      <c r="L408" s="206"/>
      <c r="M408" s="207"/>
      <c r="N408" s="208"/>
      <c r="O408" s="208"/>
      <c r="P408" s="208"/>
      <c r="Q408" s="208"/>
      <c r="R408" s="208"/>
      <c r="S408" s="208"/>
      <c r="T408" s="209"/>
      <c r="AT408" s="210" t="s">
        <v>192</v>
      </c>
      <c r="AU408" s="210" t="s">
        <v>81</v>
      </c>
      <c r="AV408" s="13" t="s">
        <v>81</v>
      </c>
      <c r="AW408" s="13" t="s">
        <v>33</v>
      </c>
      <c r="AX408" s="13" t="s">
        <v>72</v>
      </c>
      <c r="AY408" s="210" t="s">
        <v>180</v>
      </c>
    </row>
    <row r="409" spans="2:51" s="13" customFormat="1" ht="11.25">
      <c r="B409" s="199"/>
      <c r="C409" s="200"/>
      <c r="D409" s="201" t="s">
        <v>192</v>
      </c>
      <c r="E409" s="202" t="s">
        <v>19</v>
      </c>
      <c r="F409" s="203" t="s">
        <v>2299</v>
      </c>
      <c r="G409" s="200"/>
      <c r="H409" s="204">
        <v>5.544</v>
      </c>
      <c r="I409" s="205"/>
      <c r="J409" s="200"/>
      <c r="K409" s="200"/>
      <c r="L409" s="206"/>
      <c r="M409" s="207"/>
      <c r="N409" s="208"/>
      <c r="O409" s="208"/>
      <c r="P409" s="208"/>
      <c r="Q409" s="208"/>
      <c r="R409" s="208"/>
      <c r="S409" s="208"/>
      <c r="T409" s="209"/>
      <c r="AT409" s="210" t="s">
        <v>192</v>
      </c>
      <c r="AU409" s="210" t="s">
        <v>81</v>
      </c>
      <c r="AV409" s="13" t="s">
        <v>81</v>
      </c>
      <c r="AW409" s="13" t="s">
        <v>33</v>
      </c>
      <c r="AX409" s="13" t="s">
        <v>72</v>
      </c>
      <c r="AY409" s="210" t="s">
        <v>180</v>
      </c>
    </row>
    <row r="410" spans="2:51" s="13" customFormat="1" ht="11.25">
      <c r="B410" s="199"/>
      <c r="C410" s="200"/>
      <c r="D410" s="201" t="s">
        <v>192</v>
      </c>
      <c r="E410" s="202" t="s">
        <v>19</v>
      </c>
      <c r="F410" s="203" t="s">
        <v>2299</v>
      </c>
      <c r="G410" s="200"/>
      <c r="H410" s="204">
        <v>5.544</v>
      </c>
      <c r="I410" s="205"/>
      <c r="J410" s="200"/>
      <c r="K410" s="200"/>
      <c r="L410" s="206"/>
      <c r="M410" s="207"/>
      <c r="N410" s="208"/>
      <c r="O410" s="208"/>
      <c r="P410" s="208"/>
      <c r="Q410" s="208"/>
      <c r="R410" s="208"/>
      <c r="S410" s="208"/>
      <c r="T410" s="209"/>
      <c r="AT410" s="210" t="s">
        <v>192</v>
      </c>
      <c r="AU410" s="210" t="s">
        <v>81</v>
      </c>
      <c r="AV410" s="13" t="s">
        <v>81</v>
      </c>
      <c r="AW410" s="13" t="s">
        <v>33</v>
      </c>
      <c r="AX410" s="13" t="s">
        <v>72</v>
      </c>
      <c r="AY410" s="210" t="s">
        <v>180</v>
      </c>
    </row>
    <row r="411" spans="2:51" s="15" customFormat="1" ht="11.25">
      <c r="B411" s="222"/>
      <c r="C411" s="223"/>
      <c r="D411" s="201" t="s">
        <v>192</v>
      </c>
      <c r="E411" s="224" t="s">
        <v>19</v>
      </c>
      <c r="F411" s="225" t="s">
        <v>1726</v>
      </c>
      <c r="G411" s="223"/>
      <c r="H411" s="224" t="s">
        <v>19</v>
      </c>
      <c r="I411" s="226"/>
      <c r="J411" s="223"/>
      <c r="K411" s="223"/>
      <c r="L411" s="227"/>
      <c r="M411" s="228"/>
      <c r="N411" s="229"/>
      <c r="O411" s="229"/>
      <c r="P411" s="229"/>
      <c r="Q411" s="229"/>
      <c r="R411" s="229"/>
      <c r="S411" s="229"/>
      <c r="T411" s="230"/>
      <c r="AT411" s="231" t="s">
        <v>192</v>
      </c>
      <c r="AU411" s="231" t="s">
        <v>81</v>
      </c>
      <c r="AV411" s="15" t="s">
        <v>79</v>
      </c>
      <c r="AW411" s="15" t="s">
        <v>33</v>
      </c>
      <c r="AX411" s="15" t="s">
        <v>72</v>
      </c>
      <c r="AY411" s="231" t="s">
        <v>180</v>
      </c>
    </row>
    <row r="412" spans="2:51" s="15" customFormat="1" ht="11.25">
      <c r="B412" s="222"/>
      <c r="C412" s="223"/>
      <c r="D412" s="201" t="s">
        <v>192</v>
      </c>
      <c r="E412" s="224" t="s">
        <v>19</v>
      </c>
      <c r="F412" s="225" t="s">
        <v>2300</v>
      </c>
      <c r="G412" s="223"/>
      <c r="H412" s="224" t="s">
        <v>19</v>
      </c>
      <c r="I412" s="226"/>
      <c r="J412" s="223"/>
      <c r="K412" s="223"/>
      <c r="L412" s="227"/>
      <c r="M412" s="228"/>
      <c r="N412" s="229"/>
      <c r="O412" s="229"/>
      <c r="P412" s="229"/>
      <c r="Q412" s="229"/>
      <c r="R412" s="229"/>
      <c r="S412" s="229"/>
      <c r="T412" s="230"/>
      <c r="AT412" s="231" t="s">
        <v>192</v>
      </c>
      <c r="AU412" s="231" t="s">
        <v>81</v>
      </c>
      <c r="AV412" s="15" t="s">
        <v>79</v>
      </c>
      <c r="AW412" s="15" t="s">
        <v>33</v>
      </c>
      <c r="AX412" s="15" t="s">
        <v>72</v>
      </c>
      <c r="AY412" s="231" t="s">
        <v>180</v>
      </c>
    </row>
    <row r="413" spans="2:51" s="13" customFormat="1" ht="11.25">
      <c r="B413" s="199"/>
      <c r="C413" s="200"/>
      <c r="D413" s="201" t="s">
        <v>192</v>
      </c>
      <c r="E413" s="202" t="s">
        <v>19</v>
      </c>
      <c r="F413" s="203" t="s">
        <v>2293</v>
      </c>
      <c r="G413" s="200"/>
      <c r="H413" s="204">
        <v>28.35</v>
      </c>
      <c r="I413" s="205"/>
      <c r="J413" s="200"/>
      <c r="K413" s="200"/>
      <c r="L413" s="206"/>
      <c r="M413" s="207"/>
      <c r="N413" s="208"/>
      <c r="O413" s="208"/>
      <c r="P413" s="208"/>
      <c r="Q413" s="208"/>
      <c r="R413" s="208"/>
      <c r="S413" s="208"/>
      <c r="T413" s="209"/>
      <c r="AT413" s="210" t="s">
        <v>192</v>
      </c>
      <c r="AU413" s="210" t="s">
        <v>81</v>
      </c>
      <c r="AV413" s="13" t="s">
        <v>81</v>
      </c>
      <c r="AW413" s="13" t="s">
        <v>33</v>
      </c>
      <c r="AX413" s="13" t="s">
        <v>72</v>
      </c>
      <c r="AY413" s="210" t="s">
        <v>180</v>
      </c>
    </row>
    <row r="414" spans="2:51" s="13" customFormat="1" ht="11.25">
      <c r="B414" s="199"/>
      <c r="C414" s="200"/>
      <c r="D414" s="201" t="s">
        <v>192</v>
      </c>
      <c r="E414" s="202" t="s">
        <v>19</v>
      </c>
      <c r="F414" s="203" t="s">
        <v>2294</v>
      </c>
      <c r="G414" s="200"/>
      <c r="H414" s="204">
        <v>4.905</v>
      </c>
      <c r="I414" s="205"/>
      <c r="J414" s="200"/>
      <c r="K414" s="200"/>
      <c r="L414" s="206"/>
      <c r="M414" s="207"/>
      <c r="N414" s="208"/>
      <c r="O414" s="208"/>
      <c r="P414" s="208"/>
      <c r="Q414" s="208"/>
      <c r="R414" s="208"/>
      <c r="S414" s="208"/>
      <c r="T414" s="209"/>
      <c r="AT414" s="210" t="s">
        <v>192</v>
      </c>
      <c r="AU414" s="210" t="s">
        <v>81</v>
      </c>
      <c r="AV414" s="13" t="s">
        <v>81</v>
      </c>
      <c r="AW414" s="13" t="s">
        <v>33</v>
      </c>
      <c r="AX414" s="13" t="s">
        <v>72</v>
      </c>
      <c r="AY414" s="210" t="s">
        <v>180</v>
      </c>
    </row>
    <row r="415" spans="2:51" s="13" customFormat="1" ht="11.25">
      <c r="B415" s="199"/>
      <c r="C415" s="200"/>
      <c r="D415" s="201" t="s">
        <v>192</v>
      </c>
      <c r="E415" s="202" t="s">
        <v>19</v>
      </c>
      <c r="F415" s="203" t="s">
        <v>2295</v>
      </c>
      <c r="G415" s="200"/>
      <c r="H415" s="204">
        <v>11.848</v>
      </c>
      <c r="I415" s="205"/>
      <c r="J415" s="200"/>
      <c r="K415" s="200"/>
      <c r="L415" s="206"/>
      <c r="M415" s="207"/>
      <c r="N415" s="208"/>
      <c r="O415" s="208"/>
      <c r="P415" s="208"/>
      <c r="Q415" s="208"/>
      <c r="R415" s="208"/>
      <c r="S415" s="208"/>
      <c r="T415" s="209"/>
      <c r="AT415" s="210" t="s">
        <v>192</v>
      </c>
      <c r="AU415" s="210" t="s">
        <v>81</v>
      </c>
      <c r="AV415" s="13" t="s">
        <v>81</v>
      </c>
      <c r="AW415" s="13" t="s">
        <v>33</v>
      </c>
      <c r="AX415" s="13" t="s">
        <v>72</v>
      </c>
      <c r="AY415" s="210" t="s">
        <v>180</v>
      </c>
    </row>
    <row r="416" spans="2:51" s="13" customFormat="1" ht="11.25">
      <c r="B416" s="199"/>
      <c r="C416" s="200"/>
      <c r="D416" s="201" t="s">
        <v>192</v>
      </c>
      <c r="E416" s="202" t="s">
        <v>19</v>
      </c>
      <c r="F416" s="203" t="s">
        <v>2296</v>
      </c>
      <c r="G416" s="200"/>
      <c r="H416" s="204">
        <v>15.819</v>
      </c>
      <c r="I416" s="205"/>
      <c r="J416" s="200"/>
      <c r="K416" s="200"/>
      <c r="L416" s="206"/>
      <c r="M416" s="207"/>
      <c r="N416" s="208"/>
      <c r="O416" s="208"/>
      <c r="P416" s="208"/>
      <c r="Q416" s="208"/>
      <c r="R416" s="208"/>
      <c r="S416" s="208"/>
      <c r="T416" s="209"/>
      <c r="AT416" s="210" t="s">
        <v>192</v>
      </c>
      <c r="AU416" s="210" t="s">
        <v>81</v>
      </c>
      <c r="AV416" s="13" t="s">
        <v>81</v>
      </c>
      <c r="AW416" s="13" t="s">
        <v>33</v>
      </c>
      <c r="AX416" s="13" t="s">
        <v>72</v>
      </c>
      <c r="AY416" s="210" t="s">
        <v>180</v>
      </c>
    </row>
    <row r="417" spans="2:51" s="13" customFormat="1" ht="11.25">
      <c r="B417" s="199"/>
      <c r="C417" s="200"/>
      <c r="D417" s="201" t="s">
        <v>192</v>
      </c>
      <c r="E417" s="202" t="s">
        <v>19</v>
      </c>
      <c r="F417" s="203" t="s">
        <v>2297</v>
      </c>
      <c r="G417" s="200"/>
      <c r="H417" s="204">
        <v>18.323</v>
      </c>
      <c r="I417" s="205"/>
      <c r="J417" s="200"/>
      <c r="K417" s="200"/>
      <c r="L417" s="206"/>
      <c r="M417" s="207"/>
      <c r="N417" s="208"/>
      <c r="O417" s="208"/>
      <c r="P417" s="208"/>
      <c r="Q417" s="208"/>
      <c r="R417" s="208"/>
      <c r="S417" s="208"/>
      <c r="T417" s="209"/>
      <c r="AT417" s="210" t="s">
        <v>192</v>
      </c>
      <c r="AU417" s="210" t="s">
        <v>81</v>
      </c>
      <c r="AV417" s="13" t="s">
        <v>81</v>
      </c>
      <c r="AW417" s="13" t="s">
        <v>33</v>
      </c>
      <c r="AX417" s="13" t="s">
        <v>72</v>
      </c>
      <c r="AY417" s="210" t="s">
        <v>180</v>
      </c>
    </row>
    <row r="418" spans="2:51" s="13" customFormat="1" ht="11.25">
      <c r="B418" s="199"/>
      <c r="C418" s="200"/>
      <c r="D418" s="201" t="s">
        <v>192</v>
      </c>
      <c r="E418" s="202" t="s">
        <v>19</v>
      </c>
      <c r="F418" s="203" t="s">
        <v>2298</v>
      </c>
      <c r="G418" s="200"/>
      <c r="H418" s="204">
        <v>41.745</v>
      </c>
      <c r="I418" s="205"/>
      <c r="J418" s="200"/>
      <c r="K418" s="200"/>
      <c r="L418" s="206"/>
      <c r="M418" s="207"/>
      <c r="N418" s="208"/>
      <c r="O418" s="208"/>
      <c r="P418" s="208"/>
      <c r="Q418" s="208"/>
      <c r="R418" s="208"/>
      <c r="S418" s="208"/>
      <c r="T418" s="209"/>
      <c r="AT418" s="210" t="s">
        <v>192</v>
      </c>
      <c r="AU418" s="210" t="s">
        <v>81</v>
      </c>
      <c r="AV418" s="13" t="s">
        <v>81</v>
      </c>
      <c r="AW418" s="13" t="s">
        <v>33</v>
      </c>
      <c r="AX418" s="13" t="s">
        <v>72</v>
      </c>
      <c r="AY418" s="210" t="s">
        <v>180</v>
      </c>
    </row>
    <row r="419" spans="2:51" s="13" customFormat="1" ht="11.25">
      <c r="B419" s="199"/>
      <c r="C419" s="200"/>
      <c r="D419" s="201" t="s">
        <v>192</v>
      </c>
      <c r="E419" s="202" t="s">
        <v>19</v>
      </c>
      <c r="F419" s="203" t="s">
        <v>2160</v>
      </c>
      <c r="G419" s="200"/>
      <c r="H419" s="204">
        <v>-10.9</v>
      </c>
      <c r="I419" s="205"/>
      <c r="J419" s="200"/>
      <c r="K419" s="200"/>
      <c r="L419" s="206"/>
      <c r="M419" s="207"/>
      <c r="N419" s="208"/>
      <c r="O419" s="208"/>
      <c r="P419" s="208"/>
      <c r="Q419" s="208"/>
      <c r="R419" s="208"/>
      <c r="S419" s="208"/>
      <c r="T419" s="209"/>
      <c r="AT419" s="210" t="s">
        <v>192</v>
      </c>
      <c r="AU419" s="210" t="s">
        <v>81</v>
      </c>
      <c r="AV419" s="13" t="s">
        <v>81</v>
      </c>
      <c r="AW419" s="13" t="s">
        <v>33</v>
      </c>
      <c r="AX419" s="13" t="s">
        <v>72</v>
      </c>
      <c r="AY419" s="210" t="s">
        <v>180</v>
      </c>
    </row>
    <row r="420" spans="2:51" s="13" customFormat="1" ht="11.25">
      <c r="B420" s="199"/>
      <c r="C420" s="200"/>
      <c r="D420" s="201" t="s">
        <v>192</v>
      </c>
      <c r="E420" s="202" t="s">
        <v>19</v>
      </c>
      <c r="F420" s="203" t="s">
        <v>2299</v>
      </c>
      <c r="G420" s="200"/>
      <c r="H420" s="204">
        <v>5.544</v>
      </c>
      <c r="I420" s="205"/>
      <c r="J420" s="200"/>
      <c r="K420" s="200"/>
      <c r="L420" s="206"/>
      <c r="M420" s="207"/>
      <c r="N420" s="208"/>
      <c r="O420" s="208"/>
      <c r="P420" s="208"/>
      <c r="Q420" s="208"/>
      <c r="R420" s="208"/>
      <c r="S420" s="208"/>
      <c r="T420" s="209"/>
      <c r="AT420" s="210" t="s">
        <v>192</v>
      </c>
      <c r="AU420" s="210" t="s">
        <v>81</v>
      </c>
      <c r="AV420" s="13" t="s">
        <v>81</v>
      </c>
      <c r="AW420" s="13" t="s">
        <v>33</v>
      </c>
      <c r="AX420" s="13" t="s">
        <v>72</v>
      </c>
      <c r="AY420" s="210" t="s">
        <v>180</v>
      </c>
    </row>
    <row r="421" spans="2:51" s="13" customFormat="1" ht="11.25">
      <c r="B421" s="199"/>
      <c r="C421" s="200"/>
      <c r="D421" s="201" t="s">
        <v>192</v>
      </c>
      <c r="E421" s="202" t="s">
        <v>19</v>
      </c>
      <c r="F421" s="203" t="s">
        <v>2299</v>
      </c>
      <c r="G421" s="200"/>
      <c r="H421" s="204">
        <v>5.544</v>
      </c>
      <c r="I421" s="205"/>
      <c r="J421" s="200"/>
      <c r="K421" s="200"/>
      <c r="L421" s="206"/>
      <c r="M421" s="207"/>
      <c r="N421" s="208"/>
      <c r="O421" s="208"/>
      <c r="P421" s="208"/>
      <c r="Q421" s="208"/>
      <c r="R421" s="208"/>
      <c r="S421" s="208"/>
      <c r="T421" s="209"/>
      <c r="AT421" s="210" t="s">
        <v>192</v>
      </c>
      <c r="AU421" s="210" t="s">
        <v>81</v>
      </c>
      <c r="AV421" s="13" t="s">
        <v>81</v>
      </c>
      <c r="AW421" s="13" t="s">
        <v>33</v>
      </c>
      <c r="AX421" s="13" t="s">
        <v>72</v>
      </c>
      <c r="AY421" s="210" t="s">
        <v>180</v>
      </c>
    </row>
    <row r="422" spans="2:51" s="15" customFormat="1" ht="11.25">
      <c r="B422" s="222"/>
      <c r="C422" s="223"/>
      <c r="D422" s="201" t="s">
        <v>192</v>
      </c>
      <c r="E422" s="224" t="s">
        <v>19</v>
      </c>
      <c r="F422" s="225" t="s">
        <v>1741</v>
      </c>
      <c r="G422" s="223"/>
      <c r="H422" s="224" t="s">
        <v>19</v>
      </c>
      <c r="I422" s="226"/>
      <c r="J422" s="223"/>
      <c r="K422" s="223"/>
      <c r="L422" s="227"/>
      <c r="M422" s="228"/>
      <c r="N422" s="229"/>
      <c r="O422" s="229"/>
      <c r="P422" s="229"/>
      <c r="Q422" s="229"/>
      <c r="R422" s="229"/>
      <c r="S422" s="229"/>
      <c r="T422" s="230"/>
      <c r="AT422" s="231" t="s">
        <v>192</v>
      </c>
      <c r="AU422" s="231" t="s">
        <v>81</v>
      </c>
      <c r="AV422" s="15" t="s">
        <v>79</v>
      </c>
      <c r="AW422" s="15" t="s">
        <v>33</v>
      </c>
      <c r="AX422" s="15" t="s">
        <v>72</v>
      </c>
      <c r="AY422" s="231" t="s">
        <v>180</v>
      </c>
    </row>
    <row r="423" spans="2:51" s="15" customFormat="1" ht="11.25">
      <c r="B423" s="222"/>
      <c r="C423" s="223"/>
      <c r="D423" s="201" t="s">
        <v>192</v>
      </c>
      <c r="E423" s="224" t="s">
        <v>19</v>
      </c>
      <c r="F423" s="225" t="s">
        <v>2301</v>
      </c>
      <c r="G423" s="223"/>
      <c r="H423" s="224" t="s">
        <v>19</v>
      </c>
      <c r="I423" s="226"/>
      <c r="J423" s="223"/>
      <c r="K423" s="223"/>
      <c r="L423" s="227"/>
      <c r="M423" s="228"/>
      <c r="N423" s="229"/>
      <c r="O423" s="229"/>
      <c r="P423" s="229"/>
      <c r="Q423" s="229"/>
      <c r="R423" s="229"/>
      <c r="S423" s="229"/>
      <c r="T423" s="230"/>
      <c r="AT423" s="231" t="s">
        <v>192</v>
      </c>
      <c r="AU423" s="231" t="s">
        <v>81</v>
      </c>
      <c r="AV423" s="15" t="s">
        <v>79</v>
      </c>
      <c r="AW423" s="15" t="s">
        <v>33</v>
      </c>
      <c r="AX423" s="15" t="s">
        <v>72</v>
      </c>
      <c r="AY423" s="231" t="s">
        <v>180</v>
      </c>
    </row>
    <row r="424" spans="2:51" s="13" customFormat="1" ht="11.25">
      <c r="B424" s="199"/>
      <c r="C424" s="200"/>
      <c r="D424" s="201" t="s">
        <v>192</v>
      </c>
      <c r="E424" s="202" t="s">
        <v>19</v>
      </c>
      <c r="F424" s="203" t="s">
        <v>2302</v>
      </c>
      <c r="G424" s="200"/>
      <c r="H424" s="204">
        <v>39.742</v>
      </c>
      <c r="I424" s="205"/>
      <c r="J424" s="200"/>
      <c r="K424" s="200"/>
      <c r="L424" s="206"/>
      <c r="M424" s="207"/>
      <c r="N424" s="208"/>
      <c r="O424" s="208"/>
      <c r="P424" s="208"/>
      <c r="Q424" s="208"/>
      <c r="R424" s="208"/>
      <c r="S424" s="208"/>
      <c r="T424" s="209"/>
      <c r="AT424" s="210" t="s">
        <v>192</v>
      </c>
      <c r="AU424" s="210" t="s">
        <v>81</v>
      </c>
      <c r="AV424" s="13" t="s">
        <v>81</v>
      </c>
      <c r="AW424" s="13" t="s">
        <v>33</v>
      </c>
      <c r="AX424" s="13" t="s">
        <v>72</v>
      </c>
      <c r="AY424" s="210" t="s">
        <v>180</v>
      </c>
    </row>
    <row r="425" spans="2:51" s="13" customFormat="1" ht="11.25">
      <c r="B425" s="199"/>
      <c r="C425" s="200"/>
      <c r="D425" s="201" t="s">
        <v>192</v>
      </c>
      <c r="E425" s="202" t="s">
        <v>19</v>
      </c>
      <c r="F425" s="203" t="s">
        <v>2164</v>
      </c>
      <c r="G425" s="200"/>
      <c r="H425" s="204">
        <v>-7.739</v>
      </c>
      <c r="I425" s="205"/>
      <c r="J425" s="200"/>
      <c r="K425" s="200"/>
      <c r="L425" s="206"/>
      <c r="M425" s="207"/>
      <c r="N425" s="208"/>
      <c r="O425" s="208"/>
      <c r="P425" s="208"/>
      <c r="Q425" s="208"/>
      <c r="R425" s="208"/>
      <c r="S425" s="208"/>
      <c r="T425" s="209"/>
      <c r="AT425" s="210" t="s">
        <v>192</v>
      </c>
      <c r="AU425" s="210" t="s">
        <v>81</v>
      </c>
      <c r="AV425" s="13" t="s">
        <v>81</v>
      </c>
      <c r="AW425" s="13" t="s">
        <v>33</v>
      </c>
      <c r="AX425" s="13" t="s">
        <v>72</v>
      </c>
      <c r="AY425" s="210" t="s">
        <v>180</v>
      </c>
    </row>
    <row r="426" spans="2:51" s="13" customFormat="1" ht="11.25">
      <c r="B426" s="199"/>
      <c r="C426" s="200"/>
      <c r="D426" s="201" t="s">
        <v>192</v>
      </c>
      <c r="E426" s="202" t="s">
        <v>19</v>
      </c>
      <c r="F426" s="203" t="s">
        <v>2211</v>
      </c>
      <c r="G426" s="200"/>
      <c r="H426" s="204">
        <v>5.208</v>
      </c>
      <c r="I426" s="205"/>
      <c r="J426" s="200"/>
      <c r="K426" s="200"/>
      <c r="L426" s="206"/>
      <c r="M426" s="207"/>
      <c r="N426" s="208"/>
      <c r="O426" s="208"/>
      <c r="P426" s="208"/>
      <c r="Q426" s="208"/>
      <c r="R426" s="208"/>
      <c r="S426" s="208"/>
      <c r="T426" s="209"/>
      <c r="AT426" s="210" t="s">
        <v>192</v>
      </c>
      <c r="AU426" s="210" t="s">
        <v>81</v>
      </c>
      <c r="AV426" s="13" t="s">
        <v>81</v>
      </c>
      <c r="AW426" s="13" t="s">
        <v>33</v>
      </c>
      <c r="AX426" s="13" t="s">
        <v>72</v>
      </c>
      <c r="AY426" s="210" t="s">
        <v>180</v>
      </c>
    </row>
    <row r="427" spans="2:51" s="13" customFormat="1" ht="11.25">
      <c r="B427" s="199"/>
      <c r="C427" s="200"/>
      <c r="D427" s="201" t="s">
        <v>192</v>
      </c>
      <c r="E427" s="202" t="s">
        <v>19</v>
      </c>
      <c r="F427" s="203" t="s">
        <v>2211</v>
      </c>
      <c r="G427" s="200"/>
      <c r="H427" s="204">
        <v>5.208</v>
      </c>
      <c r="I427" s="205"/>
      <c r="J427" s="200"/>
      <c r="K427" s="200"/>
      <c r="L427" s="206"/>
      <c r="M427" s="207"/>
      <c r="N427" s="208"/>
      <c r="O427" s="208"/>
      <c r="P427" s="208"/>
      <c r="Q427" s="208"/>
      <c r="R427" s="208"/>
      <c r="S427" s="208"/>
      <c r="T427" s="209"/>
      <c r="AT427" s="210" t="s">
        <v>192</v>
      </c>
      <c r="AU427" s="210" t="s">
        <v>81</v>
      </c>
      <c r="AV427" s="13" t="s">
        <v>81</v>
      </c>
      <c r="AW427" s="13" t="s">
        <v>33</v>
      </c>
      <c r="AX427" s="13" t="s">
        <v>72</v>
      </c>
      <c r="AY427" s="210" t="s">
        <v>180</v>
      </c>
    </row>
    <row r="428" spans="2:51" s="14" customFormat="1" ht="11.25">
      <c r="B428" s="211"/>
      <c r="C428" s="212"/>
      <c r="D428" s="201" t="s">
        <v>192</v>
      </c>
      <c r="E428" s="213" t="s">
        <v>19</v>
      </c>
      <c r="F428" s="214" t="s">
        <v>211</v>
      </c>
      <c r="G428" s="212"/>
      <c r="H428" s="215">
        <v>284.775</v>
      </c>
      <c r="I428" s="216"/>
      <c r="J428" s="212"/>
      <c r="K428" s="212"/>
      <c r="L428" s="217"/>
      <c r="M428" s="218"/>
      <c r="N428" s="219"/>
      <c r="O428" s="219"/>
      <c r="P428" s="219"/>
      <c r="Q428" s="219"/>
      <c r="R428" s="219"/>
      <c r="S428" s="219"/>
      <c r="T428" s="220"/>
      <c r="AT428" s="221" t="s">
        <v>192</v>
      </c>
      <c r="AU428" s="221" t="s">
        <v>81</v>
      </c>
      <c r="AV428" s="14" t="s">
        <v>188</v>
      </c>
      <c r="AW428" s="14" t="s">
        <v>33</v>
      </c>
      <c r="AX428" s="14" t="s">
        <v>79</v>
      </c>
      <c r="AY428" s="221" t="s">
        <v>180</v>
      </c>
    </row>
    <row r="429" spans="1:65" s="2" customFormat="1" ht="24.2" customHeight="1">
      <c r="A429" s="37"/>
      <c r="B429" s="38"/>
      <c r="C429" s="181" t="s">
        <v>363</v>
      </c>
      <c r="D429" s="181" t="s">
        <v>183</v>
      </c>
      <c r="E429" s="182" t="s">
        <v>2045</v>
      </c>
      <c r="F429" s="183" t="s">
        <v>2046</v>
      </c>
      <c r="G429" s="184" t="s">
        <v>186</v>
      </c>
      <c r="H429" s="185">
        <v>611.254</v>
      </c>
      <c r="I429" s="186"/>
      <c r="J429" s="187">
        <f>ROUND(I429*H429,2)</f>
        <v>0</v>
      </c>
      <c r="K429" s="183" t="s">
        <v>187</v>
      </c>
      <c r="L429" s="42"/>
      <c r="M429" s="188" t="s">
        <v>19</v>
      </c>
      <c r="N429" s="189" t="s">
        <v>43</v>
      </c>
      <c r="O429" s="67"/>
      <c r="P429" s="190">
        <f>O429*H429</f>
        <v>0</v>
      </c>
      <c r="Q429" s="190">
        <v>2E-05</v>
      </c>
      <c r="R429" s="190">
        <f>Q429*H429</f>
        <v>0.012225080000000001</v>
      </c>
      <c r="S429" s="190">
        <v>0</v>
      </c>
      <c r="T429" s="191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192" t="s">
        <v>290</v>
      </c>
      <c r="AT429" s="192" t="s">
        <v>183</v>
      </c>
      <c r="AU429" s="192" t="s">
        <v>81</v>
      </c>
      <c r="AY429" s="20" t="s">
        <v>180</v>
      </c>
      <c r="BE429" s="193">
        <f>IF(N429="základní",J429,0)</f>
        <v>0</v>
      </c>
      <c r="BF429" s="193">
        <f>IF(N429="snížená",J429,0)</f>
        <v>0</v>
      </c>
      <c r="BG429" s="193">
        <f>IF(N429="zákl. přenesená",J429,0)</f>
        <v>0</v>
      </c>
      <c r="BH429" s="193">
        <f>IF(N429="sníž. přenesená",J429,0)</f>
        <v>0</v>
      </c>
      <c r="BI429" s="193">
        <f>IF(N429="nulová",J429,0)</f>
        <v>0</v>
      </c>
      <c r="BJ429" s="20" t="s">
        <v>79</v>
      </c>
      <c r="BK429" s="193">
        <f>ROUND(I429*H429,2)</f>
        <v>0</v>
      </c>
      <c r="BL429" s="20" t="s">
        <v>290</v>
      </c>
      <c r="BM429" s="192" t="s">
        <v>2047</v>
      </c>
    </row>
    <row r="430" spans="1:47" s="2" customFormat="1" ht="11.25">
      <c r="A430" s="37"/>
      <c r="B430" s="38"/>
      <c r="C430" s="39"/>
      <c r="D430" s="194" t="s">
        <v>190</v>
      </c>
      <c r="E430" s="39"/>
      <c r="F430" s="195" t="s">
        <v>2048</v>
      </c>
      <c r="G430" s="39"/>
      <c r="H430" s="39"/>
      <c r="I430" s="196"/>
      <c r="J430" s="39"/>
      <c r="K430" s="39"/>
      <c r="L430" s="42"/>
      <c r="M430" s="197"/>
      <c r="N430" s="198"/>
      <c r="O430" s="67"/>
      <c r="P430" s="67"/>
      <c r="Q430" s="67"/>
      <c r="R430" s="67"/>
      <c r="S430" s="67"/>
      <c r="T430" s="68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20" t="s">
        <v>190</v>
      </c>
      <c r="AU430" s="20" t="s">
        <v>81</v>
      </c>
    </row>
    <row r="431" spans="2:51" s="15" customFormat="1" ht="11.25">
      <c r="B431" s="222"/>
      <c r="C431" s="223"/>
      <c r="D431" s="201" t="s">
        <v>192</v>
      </c>
      <c r="E431" s="224" t="s">
        <v>19</v>
      </c>
      <c r="F431" s="225" t="s">
        <v>967</v>
      </c>
      <c r="G431" s="223"/>
      <c r="H431" s="224" t="s">
        <v>19</v>
      </c>
      <c r="I431" s="226"/>
      <c r="J431" s="223"/>
      <c r="K431" s="223"/>
      <c r="L431" s="227"/>
      <c r="M431" s="228"/>
      <c r="N431" s="229"/>
      <c r="O431" s="229"/>
      <c r="P431" s="229"/>
      <c r="Q431" s="229"/>
      <c r="R431" s="229"/>
      <c r="S431" s="229"/>
      <c r="T431" s="230"/>
      <c r="AT431" s="231" t="s">
        <v>192</v>
      </c>
      <c r="AU431" s="231" t="s">
        <v>81</v>
      </c>
      <c r="AV431" s="15" t="s">
        <v>79</v>
      </c>
      <c r="AW431" s="15" t="s">
        <v>33</v>
      </c>
      <c r="AX431" s="15" t="s">
        <v>72</v>
      </c>
      <c r="AY431" s="231" t="s">
        <v>180</v>
      </c>
    </row>
    <row r="432" spans="2:51" s="15" customFormat="1" ht="11.25">
      <c r="B432" s="222"/>
      <c r="C432" s="223"/>
      <c r="D432" s="201" t="s">
        <v>192</v>
      </c>
      <c r="E432" s="224" t="s">
        <v>19</v>
      </c>
      <c r="F432" s="225" t="s">
        <v>1720</v>
      </c>
      <c r="G432" s="223"/>
      <c r="H432" s="224" t="s">
        <v>19</v>
      </c>
      <c r="I432" s="226"/>
      <c r="J432" s="223"/>
      <c r="K432" s="223"/>
      <c r="L432" s="227"/>
      <c r="M432" s="228"/>
      <c r="N432" s="229"/>
      <c r="O432" s="229"/>
      <c r="P432" s="229"/>
      <c r="Q432" s="229"/>
      <c r="R432" s="229"/>
      <c r="S432" s="229"/>
      <c r="T432" s="230"/>
      <c r="AT432" s="231" t="s">
        <v>192</v>
      </c>
      <c r="AU432" s="231" t="s">
        <v>81</v>
      </c>
      <c r="AV432" s="15" t="s">
        <v>79</v>
      </c>
      <c r="AW432" s="15" t="s">
        <v>33</v>
      </c>
      <c r="AX432" s="15" t="s">
        <v>72</v>
      </c>
      <c r="AY432" s="231" t="s">
        <v>180</v>
      </c>
    </row>
    <row r="433" spans="2:51" s="15" customFormat="1" ht="11.25">
      <c r="B433" s="222"/>
      <c r="C433" s="223"/>
      <c r="D433" s="201" t="s">
        <v>192</v>
      </c>
      <c r="E433" s="224" t="s">
        <v>19</v>
      </c>
      <c r="F433" s="225" t="s">
        <v>2279</v>
      </c>
      <c r="G433" s="223"/>
      <c r="H433" s="224" t="s">
        <v>19</v>
      </c>
      <c r="I433" s="226"/>
      <c r="J433" s="223"/>
      <c r="K433" s="223"/>
      <c r="L433" s="227"/>
      <c r="M433" s="228"/>
      <c r="N433" s="229"/>
      <c r="O433" s="229"/>
      <c r="P433" s="229"/>
      <c r="Q433" s="229"/>
      <c r="R433" s="229"/>
      <c r="S433" s="229"/>
      <c r="T433" s="230"/>
      <c r="AT433" s="231" t="s">
        <v>192</v>
      </c>
      <c r="AU433" s="231" t="s">
        <v>81</v>
      </c>
      <c r="AV433" s="15" t="s">
        <v>79</v>
      </c>
      <c r="AW433" s="15" t="s">
        <v>33</v>
      </c>
      <c r="AX433" s="15" t="s">
        <v>72</v>
      </c>
      <c r="AY433" s="231" t="s">
        <v>180</v>
      </c>
    </row>
    <row r="434" spans="2:51" s="13" customFormat="1" ht="11.25">
      <c r="B434" s="199"/>
      <c r="C434" s="200"/>
      <c r="D434" s="201" t="s">
        <v>192</v>
      </c>
      <c r="E434" s="202" t="s">
        <v>19</v>
      </c>
      <c r="F434" s="203" t="s">
        <v>2280</v>
      </c>
      <c r="G434" s="200"/>
      <c r="H434" s="204">
        <v>83.133</v>
      </c>
      <c r="I434" s="205"/>
      <c r="J434" s="200"/>
      <c r="K434" s="200"/>
      <c r="L434" s="206"/>
      <c r="M434" s="207"/>
      <c r="N434" s="208"/>
      <c r="O434" s="208"/>
      <c r="P434" s="208"/>
      <c r="Q434" s="208"/>
      <c r="R434" s="208"/>
      <c r="S434" s="208"/>
      <c r="T434" s="209"/>
      <c r="AT434" s="210" t="s">
        <v>192</v>
      </c>
      <c r="AU434" s="210" t="s">
        <v>81</v>
      </c>
      <c r="AV434" s="13" t="s">
        <v>81</v>
      </c>
      <c r="AW434" s="13" t="s">
        <v>33</v>
      </c>
      <c r="AX434" s="13" t="s">
        <v>72</v>
      </c>
      <c r="AY434" s="210" t="s">
        <v>180</v>
      </c>
    </row>
    <row r="435" spans="2:51" s="13" customFormat="1" ht="11.25">
      <c r="B435" s="199"/>
      <c r="C435" s="200"/>
      <c r="D435" s="201" t="s">
        <v>192</v>
      </c>
      <c r="E435" s="202" t="s">
        <v>19</v>
      </c>
      <c r="F435" s="203" t="s">
        <v>2281</v>
      </c>
      <c r="G435" s="200"/>
      <c r="H435" s="204">
        <v>4.128</v>
      </c>
      <c r="I435" s="205"/>
      <c r="J435" s="200"/>
      <c r="K435" s="200"/>
      <c r="L435" s="206"/>
      <c r="M435" s="207"/>
      <c r="N435" s="208"/>
      <c r="O435" s="208"/>
      <c r="P435" s="208"/>
      <c r="Q435" s="208"/>
      <c r="R435" s="208"/>
      <c r="S435" s="208"/>
      <c r="T435" s="209"/>
      <c r="AT435" s="210" t="s">
        <v>192</v>
      </c>
      <c r="AU435" s="210" t="s">
        <v>81</v>
      </c>
      <c r="AV435" s="13" t="s">
        <v>81</v>
      </c>
      <c r="AW435" s="13" t="s">
        <v>33</v>
      </c>
      <c r="AX435" s="13" t="s">
        <v>72</v>
      </c>
      <c r="AY435" s="210" t="s">
        <v>180</v>
      </c>
    </row>
    <row r="436" spans="2:51" s="13" customFormat="1" ht="11.25">
      <c r="B436" s="199"/>
      <c r="C436" s="200"/>
      <c r="D436" s="201" t="s">
        <v>192</v>
      </c>
      <c r="E436" s="202" t="s">
        <v>19</v>
      </c>
      <c r="F436" s="203" t="s">
        <v>2282</v>
      </c>
      <c r="G436" s="200"/>
      <c r="H436" s="204">
        <v>6.318</v>
      </c>
      <c r="I436" s="205"/>
      <c r="J436" s="200"/>
      <c r="K436" s="200"/>
      <c r="L436" s="206"/>
      <c r="M436" s="207"/>
      <c r="N436" s="208"/>
      <c r="O436" s="208"/>
      <c r="P436" s="208"/>
      <c r="Q436" s="208"/>
      <c r="R436" s="208"/>
      <c r="S436" s="208"/>
      <c r="T436" s="209"/>
      <c r="AT436" s="210" t="s">
        <v>192</v>
      </c>
      <c r="AU436" s="210" t="s">
        <v>81</v>
      </c>
      <c r="AV436" s="13" t="s">
        <v>81</v>
      </c>
      <c r="AW436" s="13" t="s">
        <v>33</v>
      </c>
      <c r="AX436" s="13" t="s">
        <v>72</v>
      </c>
      <c r="AY436" s="210" t="s">
        <v>180</v>
      </c>
    </row>
    <row r="437" spans="2:51" s="13" customFormat="1" ht="11.25">
      <c r="B437" s="199"/>
      <c r="C437" s="200"/>
      <c r="D437" s="201" t="s">
        <v>192</v>
      </c>
      <c r="E437" s="202" t="s">
        <v>19</v>
      </c>
      <c r="F437" s="203" t="s">
        <v>2147</v>
      </c>
      <c r="G437" s="200"/>
      <c r="H437" s="204">
        <v>-1.58</v>
      </c>
      <c r="I437" s="205"/>
      <c r="J437" s="200"/>
      <c r="K437" s="200"/>
      <c r="L437" s="206"/>
      <c r="M437" s="207"/>
      <c r="N437" s="208"/>
      <c r="O437" s="208"/>
      <c r="P437" s="208"/>
      <c r="Q437" s="208"/>
      <c r="R437" s="208"/>
      <c r="S437" s="208"/>
      <c r="T437" s="209"/>
      <c r="AT437" s="210" t="s">
        <v>192</v>
      </c>
      <c r="AU437" s="210" t="s">
        <v>81</v>
      </c>
      <c r="AV437" s="13" t="s">
        <v>81</v>
      </c>
      <c r="AW437" s="13" t="s">
        <v>33</v>
      </c>
      <c r="AX437" s="13" t="s">
        <v>72</v>
      </c>
      <c r="AY437" s="210" t="s">
        <v>180</v>
      </c>
    </row>
    <row r="438" spans="2:51" s="15" customFormat="1" ht="11.25">
      <c r="B438" s="222"/>
      <c r="C438" s="223"/>
      <c r="D438" s="201" t="s">
        <v>192</v>
      </c>
      <c r="E438" s="224" t="s">
        <v>19</v>
      </c>
      <c r="F438" s="225" t="s">
        <v>2283</v>
      </c>
      <c r="G438" s="223"/>
      <c r="H438" s="224" t="s">
        <v>19</v>
      </c>
      <c r="I438" s="226"/>
      <c r="J438" s="223"/>
      <c r="K438" s="223"/>
      <c r="L438" s="227"/>
      <c r="M438" s="228"/>
      <c r="N438" s="229"/>
      <c r="O438" s="229"/>
      <c r="P438" s="229"/>
      <c r="Q438" s="229"/>
      <c r="R438" s="229"/>
      <c r="S438" s="229"/>
      <c r="T438" s="230"/>
      <c r="AT438" s="231" t="s">
        <v>192</v>
      </c>
      <c r="AU438" s="231" t="s">
        <v>81</v>
      </c>
      <c r="AV438" s="15" t="s">
        <v>79</v>
      </c>
      <c r="AW438" s="15" t="s">
        <v>33</v>
      </c>
      <c r="AX438" s="15" t="s">
        <v>72</v>
      </c>
      <c r="AY438" s="231" t="s">
        <v>180</v>
      </c>
    </row>
    <row r="439" spans="2:51" s="13" customFormat="1" ht="11.25">
      <c r="B439" s="199"/>
      <c r="C439" s="200"/>
      <c r="D439" s="201" t="s">
        <v>192</v>
      </c>
      <c r="E439" s="202" t="s">
        <v>19</v>
      </c>
      <c r="F439" s="203" t="s">
        <v>2284</v>
      </c>
      <c r="G439" s="200"/>
      <c r="H439" s="204">
        <v>28.755</v>
      </c>
      <c r="I439" s="205"/>
      <c r="J439" s="200"/>
      <c r="K439" s="200"/>
      <c r="L439" s="206"/>
      <c r="M439" s="207"/>
      <c r="N439" s="208"/>
      <c r="O439" s="208"/>
      <c r="P439" s="208"/>
      <c r="Q439" s="208"/>
      <c r="R439" s="208"/>
      <c r="S439" s="208"/>
      <c r="T439" s="209"/>
      <c r="AT439" s="210" t="s">
        <v>192</v>
      </c>
      <c r="AU439" s="210" t="s">
        <v>81</v>
      </c>
      <c r="AV439" s="13" t="s">
        <v>81</v>
      </c>
      <c r="AW439" s="13" t="s">
        <v>33</v>
      </c>
      <c r="AX439" s="13" t="s">
        <v>72</v>
      </c>
      <c r="AY439" s="210" t="s">
        <v>180</v>
      </c>
    </row>
    <row r="440" spans="2:51" s="15" customFormat="1" ht="11.25">
      <c r="B440" s="222"/>
      <c r="C440" s="223"/>
      <c r="D440" s="201" t="s">
        <v>192</v>
      </c>
      <c r="E440" s="224" t="s">
        <v>19</v>
      </c>
      <c r="F440" s="225" t="s">
        <v>1726</v>
      </c>
      <c r="G440" s="223"/>
      <c r="H440" s="224" t="s">
        <v>19</v>
      </c>
      <c r="I440" s="226"/>
      <c r="J440" s="223"/>
      <c r="K440" s="223"/>
      <c r="L440" s="227"/>
      <c r="M440" s="228"/>
      <c r="N440" s="229"/>
      <c r="O440" s="229"/>
      <c r="P440" s="229"/>
      <c r="Q440" s="229"/>
      <c r="R440" s="229"/>
      <c r="S440" s="229"/>
      <c r="T440" s="230"/>
      <c r="AT440" s="231" t="s">
        <v>192</v>
      </c>
      <c r="AU440" s="231" t="s">
        <v>81</v>
      </c>
      <c r="AV440" s="15" t="s">
        <v>79</v>
      </c>
      <c r="AW440" s="15" t="s">
        <v>33</v>
      </c>
      <c r="AX440" s="15" t="s">
        <v>72</v>
      </c>
      <c r="AY440" s="231" t="s">
        <v>180</v>
      </c>
    </row>
    <row r="441" spans="2:51" s="15" customFormat="1" ht="11.25">
      <c r="B441" s="222"/>
      <c r="C441" s="223"/>
      <c r="D441" s="201" t="s">
        <v>192</v>
      </c>
      <c r="E441" s="224" t="s">
        <v>19</v>
      </c>
      <c r="F441" s="225" t="s">
        <v>2285</v>
      </c>
      <c r="G441" s="223"/>
      <c r="H441" s="224" t="s">
        <v>19</v>
      </c>
      <c r="I441" s="226"/>
      <c r="J441" s="223"/>
      <c r="K441" s="223"/>
      <c r="L441" s="227"/>
      <c r="M441" s="228"/>
      <c r="N441" s="229"/>
      <c r="O441" s="229"/>
      <c r="P441" s="229"/>
      <c r="Q441" s="229"/>
      <c r="R441" s="229"/>
      <c r="S441" s="229"/>
      <c r="T441" s="230"/>
      <c r="AT441" s="231" t="s">
        <v>192</v>
      </c>
      <c r="AU441" s="231" t="s">
        <v>81</v>
      </c>
      <c r="AV441" s="15" t="s">
        <v>79</v>
      </c>
      <c r="AW441" s="15" t="s">
        <v>33</v>
      </c>
      <c r="AX441" s="15" t="s">
        <v>72</v>
      </c>
      <c r="AY441" s="231" t="s">
        <v>180</v>
      </c>
    </row>
    <row r="442" spans="2:51" s="13" customFormat="1" ht="11.25">
      <c r="B442" s="199"/>
      <c r="C442" s="200"/>
      <c r="D442" s="201" t="s">
        <v>192</v>
      </c>
      <c r="E442" s="202" t="s">
        <v>19</v>
      </c>
      <c r="F442" s="203" t="s">
        <v>2286</v>
      </c>
      <c r="G442" s="200"/>
      <c r="H442" s="204">
        <v>93.589</v>
      </c>
      <c r="I442" s="205"/>
      <c r="J442" s="200"/>
      <c r="K442" s="200"/>
      <c r="L442" s="206"/>
      <c r="M442" s="207"/>
      <c r="N442" s="208"/>
      <c r="O442" s="208"/>
      <c r="P442" s="208"/>
      <c r="Q442" s="208"/>
      <c r="R442" s="208"/>
      <c r="S442" s="208"/>
      <c r="T442" s="209"/>
      <c r="AT442" s="210" t="s">
        <v>192</v>
      </c>
      <c r="AU442" s="210" t="s">
        <v>81</v>
      </c>
      <c r="AV442" s="13" t="s">
        <v>81</v>
      </c>
      <c r="AW442" s="13" t="s">
        <v>33</v>
      </c>
      <c r="AX442" s="13" t="s">
        <v>72</v>
      </c>
      <c r="AY442" s="210" t="s">
        <v>180</v>
      </c>
    </row>
    <row r="443" spans="2:51" s="13" customFormat="1" ht="11.25">
      <c r="B443" s="199"/>
      <c r="C443" s="200"/>
      <c r="D443" s="201" t="s">
        <v>192</v>
      </c>
      <c r="E443" s="202" t="s">
        <v>19</v>
      </c>
      <c r="F443" s="203" t="s">
        <v>2287</v>
      </c>
      <c r="G443" s="200"/>
      <c r="H443" s="204">
        <v>7.254</v>
      </c>
      <c r="I443" s="205"/>
      <c r="J443" s="200"/>
      <c r="K443" s="200"/>
      <c r="L443" s="206"/>
      <c r="M443" s="207"/>
      <c r="N443" s="208"/>
      <c r="O443" s="208"/>
      <c r="P443" s="208"/>
      <c r="Q443" s="208"/>
      <c r="R443" s="208"/>
      <c r="S443" s="208"/>
      <c r="T443" s="209"/>
      <c r="AT443" s="210" t="s">
        <v>192</v>
      </c>
      <c r="AU443" s="210" t="s">
        <v>81</v>
      </c>
      <c r="AV443" s="13" t="s">
        <v>81</v>
      </c>
      <c r="AW443" s="13" t="s">
        <v>33</v>
      </c>
      <c r="AX443" s="13" t="s">
        <v>72</v>
      </c>
      <c r="AY443" s="210" t="s">
        <v>180</v>
      </c>
    </row>
    <row r="444" spans="2:51" s="13" customFormat="1" ht="11.25">
      <c r="B444" s="199"/>
      <c r="C444" s="200"/>
      <c r="D444" s="201" t="s">
        <v>192</v>
      </c>
      <c r="E444" s="202" t="s">
        <v>19</v>
      </c>
      <c r="F444" s="203" t="s">
        <v>2211</v>
      </c>
      <c r="G444" s="200"/>
      <c r="H444" s="204">
        <v>5.208</v>
      </c>
      <c r="I444" s="205"/>
      <c r="J444" s="200"/>
      <c r="K444" s="200"/>
      <c r="L444" s="206"/>
      <c r="M444" s="207"/>
      <c r="N444" s="208"/>
      <c r="O444" s="208"/>
      <c r="P444" s="208"/>
      <c r="Q444" s="208"/>
      <c r="R444" s="208"/>
      <c r="S444" s="208"/>
      <c r="T444" s="209"/>
      <c r="AT444" s="210" t="s">
        <v>192</v>
      </c>
      <c r="AU444" s="210" t="s">
        <v>81</v>
      </c>
      <c r="AV444" s="13" t="s">
        <v>81</v>
      </c>
      <c r="AW444" s="13" t="s">
        <v>33</v>
      </c>
      <c r="AX444" s="13" t="s">
        <v>72</v>
      </c>
      <c r="AY444" s="210" t="s">
        <v>180</v>
      </c>
    </row>
    <row r="445" spans="2:51" s="13" customFormat="1" ht="11.25">
      <c r="B445" s="199"/>
      <c r="C445" s="200"/>
      <c r="D445" s="201" t="s">
        <v>192</v>
      </c>
      <c r="E445" s="202" t="s">
        <v>19</v>
      </c>
      <c r="F445" s="203" t="s">
        <v>1948</v>
      </c>
      <c r="G445" s="200"/>
      <c r="H445" s="204">
        <v>-1.4</v>
      </c>
      <c r="I445" s="205"/>
      <c r="J445" s="200"/>
      <c r="K445" s="200"/>
      <c r="L445" s="206"/>
      <c r="M445" s="207"/>
      <c r="N445" s="208"/>
      <c r="O445" s="208"/>
      <c r="P445" s="208"/>
      <c r="Q445" s="208"/>
      <c r="R445" s="208"/>
      <c r="S445" s="208"/>
      <c r="T445" s="209"/>
      <c r="AT445" s="210" t="s">
        <v>192</v>
      </c>
      <c r="AU445" s="210" t="s">
        <v>81</v>
      </c>
      <c r="AV445" s="13" t="s">
        <v>81</v>
      </c>
      <c r="AW445" s="13" t="s">
        <v>33</v>
      </c>
      <c r="AX445" s="13" t="s">
        <v>72</v>
      </c>
      <c r="AY445" s="210" t="s">
        <v>180</v>
      </c>
    </row>
    <row r="446" spans="2:51" s="13" customFormat="1" ht="11.25">
      <c r="B446" s="199"/>
      <c r="C446" s="200"/>
      <c r="D446" s="201" t="s">
        <v>192</v>
      </c>
      <c r="E446" s="202" t="s">
        <v>19</v>
      </c>
      <c r="F446" s="203" t="s">
        <v>2013</v>
      </c>
      <c r="G446" s="200"/>
      <c r="H446" s="204">
        <v>-1.425</v>
      </c>
      <c r="I446" s="205"/>
      <c r="J446" s="200"/>
      <c r="K446" s="200"/>
      <c r="L446" s="206"/>
      <c r="M446" s="207"/>
      <c r="N446" s="208"/>
      <c r="O446" s="208"/>
      <c r="P446" s="208"/>
      <c r="Q446" s="208"/>
      <c r="R446" s="208"/>
      <c r="S446" s="208"/>
      <c r="T446" s="209"/>
      <c r="AT446" s="210" t="s">
        <v>192</v>
      </c>
      <c r="AU446" s="210" t="s">
        <v>81</v>
      </c>
      <c r="AV446" s="13" t="s">
        <v>81</v>
      </c>
      <c r="AW446" s="13" t="s">
        <v>33</v>
      </c>
      <c r="AX446" s="13" t="s">
        <v>72</v>
      </c>
      <c r="AY446" s="210" t="s">
        <v>180</v>
      </c>
    </row>
    <row r="447" spans="2:51" s="13" customFormat="1" ht="11.25">
      <c r="B447" s="199"/>
      <c r="C447" s="200"/>
      <c r="D447" s="201" t="s">
        <v>192</v>
      </c>
      <c r="E447" s="202" t="s">
        <v>19</v>
      </c>
      <c r="F447" s="203" t="s">
        <v>2013</v>
      </c>
      <c r="G447" s="200"/>
      <c r="H447" s="204">
        <v>-1.425</v>
      </c>
      <c r="I447" s="205"/>
      <c r="J447" s="200"/>
      <c r="K447" s="200"/>
      <c r="L447" s="206"/>
      <c r="M447" s="207"/>
      <c r="N447" s="208"/>
      <c r="O447" s="208"/>
      <c r="P447" s="208"/>
      <c r="Q447" s="208"/>
      <c r="R447" s="208"/>
      <c r="S447" s="208"/>
      <c r="T447" s="209"/>
      <c r="AT447" s="210" t="s">
        <v>192</v>
      </c>
      <c r="AU447" s="210" t="s">
        <v>81</v>
      </c>
      <c r="AV447" s="13" t="s">
        <v>81</v>
      </c>
      <c r="AW447" s="13" t="s">
        <v>33</v>
      </c>
      <c r="AX447" s="13" t="s">
        <v>72</v>
      </c>
      <c r="AY447" s="210" t="s">
        <v>180</v>
      </c>
    </row>
    <row r="448" spans="2:51" s="15" customFormat="1" ht="11.25">
      <c r="B448" s="222"/>
      <c r="C448" s="223"/>
      <c r="D448" s="201" t="s">
        <v>192</v>
      </c>
      <c r="E448" s="224" t="s">
        <v>19</v>
      </c>
      <c r="F448" s="225" t="s">
        <v>1741</v>
      </c>
      <c r="G448" s="223"/>
      <c r="H448" s="224" t="s">
        <v>19</v>
      </c>
      <c r="I448" s="226"/>
      <c r="J448" s="223"/>
      <c r="K448" s="223"/>
      <c r="L448" s="227"/>
      <c r="M448" s="228"/>
      <c r="N448" s="229"/>
      <c r="O448" s="229"/>
      <c r="P448" s="229"/>
      <c r="Q448" s="229"/>
      <c r="R448" s="229"/>
      <c r="S448" s="229"/>
      <c r="T448" s="230"/>
      <c r="AT448" s="231" t="s">
        <v>192</v>
      </c>
      <c r="AU448" s="231" t="s">
        <v>81</v>
      </c>
      <c r="AV448" s="15" t="s">
        <v>79</v>
      </c>
      <c r="AW448" s="15" t="s">
        <v>33</v>
      </c>
      <c r="AX448" s="15" t="s">
        <v>72</v>
      </c>
      <c r="AY448" s="231" t="s">
        <v>180</v>
      </c>
    </row>
    <row r="449" spans="2:51" s="15" customFormat="1" ht="11.25">
      <c r="B449" s="222"/>
      <c r="C449" s="223"/>
      <c r="D449" s="201" t="s">
        <v>192</v>
      </c>
      <c r="E449" s="224" t="s">
        <v>19</v>
      </c>
      <c r="F449" s="225" t="s">
        <v>2288</v>
      </c>
      <c r="G449" s="223"/>
      <c r="H449" s="224" t="s">
        <v>19</v>
      </c>
      <c r="I449" s="226"/>
      <c r="J449" s="223"/>
      <c r="K449" s="223"/>
      <c r="L449" s="227"/>
      <c r="M449" s="228"/>
      <c r="N449" s="229"/>
      <c r="O449" s="229"/>
      <c r="P449" s="229"/>
      <c r="Q449" s="229"/>
      <c r="R449" s="229"/>
      <c r="S449" s="229"/>
      <c r="T449" s="230"/>
      <c r="AT449" s="231" t="s">
        <v>192</v>
      </c>
      <c r="AU449" s="231" t="s">
        <v>81</v>
      </c>
      <c r="AV449" s="15" t="s">
        <v>79</v>
      </c>
      <c r="AW449" s="15" t="s">
        <v>33</v>
      </c>
      <c r="AX449" s="15" t="s">
        <v>72</v>
      </c>
      <c r="AY449" s="231" t="s">
        <v>180</v>
      </c>
    </row>
    <row r="450" spans="2:51" s="13" customFormat="1" ht="11.25">
      <c r="B450" s="199"/>
      <c r="C450" s="200"/>
      <c r="D450" s="201" t="s">
        <v>192</v>
      </c>
      <c r="E450" s="202" t="s">
        <v>19</v>
      </c>
      <c r="F450" s="203" t="s">
        <v>2289</v>
      </c>
      <c r="G450" s="200"/>
      <c r="H450" s="204">
        <v>94.287</v>
      </c>
      <c r="I450" s="205"/>
      <c r="J450" s="200"/>
      <c r="K450" s="200"/>
      <c r="L450" s="206"/>
      <c r="M450" s="207"/>
      <c r="N450" s="208"/>
      <c r="O450" s="208"/>
      <c r="P450" s="208"/>
      <c r="Q450" s="208"/>
      <c r="R450" s="208"/>
      <c r="S450" s="208"/>
      <c r="T450" s="209"/>
      <c r="AT450" s="210" t="s">
        <v>192</v>
      </c>
      <c r="AU450" s="210" t="s">
        <v>81</v>
      </c>
      <c r="AV450" s="13" t="s">
        <v>81</v>
      </c>
      <c r="AW450" s="13" t="s">
        <v>33</v>
      </c>
      <c r="AX450" s="13" t="s">
        <v>72</v>
      </c>
      <c r="AY450" s="210" t="s">
        <v>180</v>
      </c>
    </row>
    <row r="451" spans="2:51" s="13" customFormat="1" ht="11.25">
      <c r="B451" s="199"/>
      <c r="C451" s="200"/>
      <c r="D451" s="201" t="s">
        <v>192</v>
      </c>
      <c r="E451" s="202" t="s">
        <v>19</v>
      </c>
      <c r="F451" s="203" t="s">
        <v>2287</v>
      </c>
      <c r="G451" s="200"/>
      <c r="H451" s="204">
        <v>7.254</v>
      </c>
      <c r="I451" s="205"/>
      <c r="J451" s="200"/>
      <c r="K451" s="200"/>
      <c r="L451" s="206"/>
      <c r="M451" s="207"/>
      <c r="N451" s="208"/>
      <c r="O451" s="208"/>
      <c r="P451" s="208"/>
      <c r="Q451" s="208"/>
      <c r="R451" s="208"/>
      <c r="S451" s="208"/>
      <c r="T451" s="209"/>
      <c r="AT451" s="210" t="s">
        <v>192</v>
      </c>
      <c r="AU451" s="210" t="s">
        <v>81</v>
      </c>
      <c r="AV451" s="13" t="s">
        <v>81</v>
      </c>
      <c r="AW451" s="13" t="s">
        <v>33</v>
      </c>
      <c r="AX451" s="13" t="s">
        <v>72</v>
      </c>
      <c r="AY451" s="210" t="s">
        <v>180</v>
      </c>
    </row>
    <row r="452" spans="2:51" s="13" customFormat="1" ht="11.25">
      <c r="B452" s="199"/>
      <c r="C452" s="200"/>
      <c r="D452" s="201" t="s">
        <v>192</v>
      </c>
      <c r="E452" s="202" t="s">
        <v>19</v>
      </c>
      <c r="F452" s="203" t="s">
        <v>2211</v>
      </c>
      <c r="G452" s="200"/>
      <c r="H452" s="204">
        <v>5.208</v>
      </c>
      <c r="I452" s="205"/>
      <c r="J452" s="200"/>
      <c r="K452" s="200"/>
      <c r="L452" s="206"/>
      <c r="M452" s="207"/>
      <c r="N452" s="208"/>
      <c r="O452" s="208"/>
      <c r="P452" s="208"/>
      <c r="Q452" s="208"/>
      <c r="R452" s="208"/>
      <c r="S452" s="208"/>
      <c r="T452" s="209"/>
      <c r="AT452" s="210" t="s">
        <v>192</v>
      </c>
      <c r="AU452" s="210" t="s">
        <v>81</v>
      </c>
      <c r="AV452" s="13" t="s">
        <v>81</v>
      </c>
      <c r="AW452" s="13" t="s">
        <v>33</v>
      </c>
      <c r="AX452" s="13" t="s">
        <v>72</v>
      </c>
      <c r="AY452" s="210" t="s">
        <v>180</v>
      </c>
    </row>
    <row r="453" spans="2:51" s="13" customFormat="1" ht="11.25">
      <c r="B453" s="199"/>
      <c r="C453" s="200"/>
      <c r="D453" s="201" t="s">
        <v>192</v>
      </c>
      <c r="E453" s="202" t="s">
        <v>19</v>
      </c>
      <c r="F453" s="203" t="s">
        <v>1948</v>
      </c>
      <c r="G453" s="200"/>
      <c r="H453" s="204">
        <v>-1.4</v>
      </c>
      <c r="I453" s="205"/>
      <c r="J453" s="200"/>
      <c r="K453" s="200"/>
      <c r="L453" s="206"/>
      <c r="M453" s="207"/>
      <c r="N453" s="208"/>
      <c r="O453" s="208"/>
      <c r="P453" s="208"/>
      <c r="Q453" s="208"/>
      <c r="R453" s="208"/>
      <c r="S453" s="208"/>
      <c r="T453" s="209"/>
      <c r="AT453" s="210" t="s">
        <v>192</v>
      </c>
      <c r="AU453" s="210" t="s">
        <v>81</v>
      </c>
      <c r="AV453" s="13" t="s">
        <v>81</v>
      </c>
      <c r="AW453" s="13" t="s">
        <v>33</v>
      </c>
      <c r="AX453" s="13" t="s">
        <v>72</v>
      </c>
      <c r="AY453" s="210" t="s">
        <v>180</v>
      </c>
    </row>
    <row r="454" spans="2:51" s="13" customFormat="1" ht="11.25">
      <c r="B454" s="199"/>
      <c r="C454" s="200"/>
      <c r="D454" s="201" t="s">
        <v>192</v>
      </c>
      <c r="E454" s="202" t="s">
        <v>19</v>
      </c>
      <c r="F454" s="203" t="s">
        <v>2013</v>
      </c>
      <c r="G454" s="200"/>
      <c r="H454" s="204">
        <v>-1.425</v>
      </c>
      <c r="I454" s="205"/>
      <c r="J454" s="200"/>
      <c r="K454" s="200"/>
      <c r="L454" s="206"/>
      <c r="M454" s="207"/>
      <c r="N454" s="208"/>
      <c r="O454" s="208"/>
      <c r="P454" s="208"/>
      <c r="Q454" s="208"/>
      <c r="R454" s="208"/>
      <c r="S454" s="208"/>
      <c r="T454" s="209"/>
      <c r="AT454" s="210" t="s">
        <v>192</v>
      </c>
      <c r="AU454" s="210" t="s">
        <v>81</v>
      </c>
      <c r="AV454" s="13" t="s">
        <v>81</v>
      </c>
      <c r="AW454" s="13" t="s">
        <v>33</v>
      </c>
      <c r="AX454" s="13" t="s">
        <v>72</v>
      </c>
      <c r="AY454" s="210" t="s">
        <v>180</v>
      </c>
    </row>
    <row r="455" spans="2:51" s="16" customFormat="1" ht="11.25">
      <c r="B455" s="242"/>
      <c r="C455" s="243"/>
      <c r="D455" s="201" t="s">
        <v>192</v>
      </c>
      <c r="E455" s="244" t="s">
        <v>19</v>
      </c>
      <c r="F455" s="245" t="s">
        <v>966</v>
      </c>
      <c r="G455" s="243"/>
      <c r="H455" s="246">
        <v>326.479</v>
      </c>
      <c r="I455" s="247"/>
      <c r="J455" s="243"/>
      <c r="K455" s="243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192</v>
      </c>
      <c r="AU455" s="252" t="s">
        <v>81</v>
      </c>
      <c r="AV455" s="16" t="s">
        <v>92</v>
      </c>
      <c r="AW455" s="16" t="s">
        <v>33</v>
      </c>
      <c r="AX455" s="16" t="s">
        <v>72</v>
      </c>
      <c r="AY455" s="252" t="s">
        <v>180</v>
      </c>
    </row>
    <row r="456" spans="2:51" s="15" customFormat="1" ht="11.25">
      <c r="B456" s="222"/>
      <c r="C456" s="223"/>
      <c r="D456" s="201" t="s">
        <v>192</v>
      </c>
      <c r="E456" s="224" t="s">
        <v>19</v>
      </c>
      <c r="F456" s="225" t="s">
        <v>2049</v>
      </c>
      <c r="G456" s="223"/>
      <c r="H456" s="224" t="s">
        <v>19</v>
      </c>
      <c r="I456" s="226"/>
      <c r="J456" s="223"/>
      <c r="K456" s="223"/>
      <c r="L456" s="227"/>
      <c r="M456" s="228"/>
      <c r="N456" s="229"/>
      <c r="O456" s="229"/>
      <c r="P456" s="229"/>
      <c r="Q456" s="229"/>
      <c r="R456" s="229"/>
      <c r="S456" s="229"/>
      <c r="T456" s="230"/>
      <c r="AT456" s="231" t="s">
        <v>192</v>
      </c>
      <c r="AU456" s="231" t="s">
        <v>81</v>
      </c>
      <c r="AV456" s="15" t="s">
        <v>79</v>
      </c>
      <c r="AW456" s="15" t="s">
        <v>33</v>
      </c>
      <c r="AX456" s="15" t="s">
        <v>72</v>
      </c>
      <c r="AY456" s="231" t="s">
        <v>180</v>
      </c>
    </row>
    <row r="457" spans="2:51" s="13" customFormat="1" ht="11.25">
      <c r="B457" s="199"/>
      <c r="C457" s="200"/>
      <c r="D457" s="201" t="s">
        <v>192</v>
      </c>
      <c r="E457" s="202" t="s">
        <v>19</v>
      </c>
      <c r="F457" s="203" t="s">
        <v>2303</v>
      </c>
      <c r="G457" s="200"/>
      <c r="H457" s="204">
        <v>284.775</v>
      </c>
      <c r="I457" s="205"/>
      <c r="J457" s="200"/>
      <c r="K457" s="200"/>
      <c r="L457" s="206"/>
      <c r="M457" s="207"/>
      <c r="N457" s="208"/>
      <c r="O457" s="208"/>
      <c r="P457" s="208"/>
      <c r="Q457" s="208"/>
      <c r="R457" s="208"/>
      <c r="S457" s="208"/>
      <c r="T457" s="209"/>
      <c r="AT457" s="210" t="s">
        <v>192</v>
      </c>
      <c r="AU457" s="210" t="s">
        <v>81</v>
      </c>
      <c r="AV457" s="13" t="s">
        <v>81</v>
      </c>
      <c r="AW457" s="13" t="s">
        <v>33</v>
      </c>
      <c r="AX457" s="13" t="s">
        <v>72</v>
      </c>
      <c r="AY457" s="210" t="s">
        <v>180</v>
      </c>
    </row>
    <row r="458" spans="2:51" s="16" customFormat="1" ht="11.25">
      <c r="B458" s="242"/>
      <c r="C458" s="243"/>
      <c r="D458" s="201" t="s">
        <v>192</v>
      </c>
      <c r="E458" s="244" t="s">
        <v>19</v>
      </c>
      <c r="F458" s="245" t="s">
        <v>966</v>
      </c>
      <c r="G458" s="243"/>
      <c r="H458" s="246">
        <v>284.775</v>
      </c>
      <c r="I458" s="247"/>
      <c r="J458" s="243"/>
      <c r="K458" s="243"/>
      <c r="L458" s="248"/>
      <c r="M458" s="249"/>
      <c r="N458" s="250"/>
      <c r="O458" s="250"/>
      <c r="P458" s="250"/>
      <c r="Q458" s="250"/>
      <c r="R458" s="250"/>
      <c r="S458" s="250"/>
      <c r="T458" s="251"/>
      <c r="AT458" s="252" t="s">
        <v>192</v>
      </c>
      <c r="AU458" s="252" t="s">
        <v>81</v>
      </c>
      <c r="AV458" s="16" t="s">
        <v>92</v>
      </c>
      <c r="AW458" s="16" t="s">
        <v>33</v>
      </c>
      <c r="AX458" s="16" t="s">
        <v>72</v>
      </c>
      <c r="AY458" s="252" t="s">
        <v>180</v>
      </c>
    </row>
    <row r="459" spans="2:51" s="14" customFormat="1" ht="11.25">
      <c r="B459" s="211"/>
      <c r="C459" s="212"/>
      <c r="D459" s="201" t="s">
        <v>192</v>
      </c>
      <c r="E459" s="213" t="s">
        <v>19</v>
      </c>
      <c r="F459" s="214" t="s">
        <v>211</v>
      </c>
      <c r="G459" s="212"/>
      <c r="H459" s="215">
        <v>611.254</v>
      </c>
      <c r="I459" s="216"/>
      <c r="J459" s="212"/>
      <c r="K459" s="212"/>
      <c r="L459" s="217"/>
      <c r="M459" s="253"/>
      <c r="N459" s="254"/>
      <c r="O459" s="254"/>
      <c r="P459" s="254"/>
      <c r="Q459" s="254"/>
      <c r="R459" s="254"/>
      <c r="S459" s="254"/>
      <c r="T459" s="255"/>
      <c r="AT459" s="221" t="s">
        <v>192</v>
      </c>
      <c r="AU459" s="221" t="s">
        <v>81</v>
      </c>
      <c r="AV459" s="14" t="s">
        <v>188</v>
      </c>
      <c r="AW459" s="14" t="s">
        <v>33</v>
      </c>
      <c r="AX459" s="14" t="s">
        <v>79</v>
      </c>
      <c r="AY459" s="221" t="s">
        <v>180</v>
      </c>
    </row>
    <row r="460" spans="1:31" s="2" customFormat="1" ht="6.95" customHeight="1">
      <c r="A460" s="37"/>
      <c r="B460" s="50"/>
      <c r="C460" s="51"/>
      <c r="D460" s="51"/>
      <c r="E460" s="51"/>
      <c r="F460" s="51"/>
      <c r="G460" s="51"/>
      <c r="H460" s="51"/>
      <c r="I460" s="51"/>
      <c r="J460" s="51"/>
      <c r="K460" s="51"/>
      <c r="L460" s="42"/>
      <c r="M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</row>
  </sheetData>
  <sheetProtection algorithmName="SHA-512" hashValue="WRQ1WIxdNoCc5R6rhQwhLgz7QPL2yxNXIpAjffWoioxn4i3c4lLA1dC8E4Flr9j6JBgW7K5Za0N+a9sNaXe01g==" saltValue="55n4tDuCGzY3f9b0rY2IMwXHUjAMoPJm9TmHFjrGwrRWD2RfFdXkm/h3napOb3zKB/cg4gt2t0b5USG5Ze6Fqw==" spinCount="100000" sheet="1" objects="1" scenarios="1" formatColumns="0" formatRows="0" autoFilter="0"/>
  <autoFilter ref="C94:K459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147" r:id="rId1" display="https://podminky.urs.cz/item/CS_URS_2024_01/949101111"/>
    <hyperlink ref="F157" r:id="rId2" display="https://podminky.urs.cz/item/CS_URS_2024_01/949101112"/>
    <hyperlink ref="F166" r:id="rId3" display="https://podminky.urs.cz/item/CS_URS_2024_01/952901111"/>
    <hyperlink ref="F182" r:id="rId4" display="https://podminky.urs.cz/item/CS_URS_2024_01/997013213"/>
    <hyperlink ref="F184" r:id="rId5" display="https://podminky.urs.cz/item/CS_URS_2024_01/997013501"/>
    <hyperlink ref="F186" r:id="rId6" display="https://podminky.urs.cz/item/CS_URS_2024_01/997013509"/>
    <hyperlink ref="F189" r:id="rId7" display="https://podminky.urs.cz/item/CS_URS_2024_01/997013631"/>
    <hyperlink ref="F192" r:id="rId8" display="https://podminky.urs.cz/item/CS_URS_2024_01/998018002"/>
    <hyperlink ref="F196" r:id="rId9" display="https://podminky.urs.cz/item/CS_URS_2024_01/763131431"/>
    <hyperlink ref="F216" r:id="rId10" display="https://podminky.urs.cz/item/CS_URS_2024_01/763131714"/>
    <hyperlink ref="F226" r:id="rId11" display="https://podminky.urs.cz/item/CS_URS_2024_01/763172452"/>
    <hyperlink ref="F233" r:id="rId12" display="https://podminky.urs.cz/item/CS_URS_2024_01/998763412"/>
    <hyperlink ref="F236" r:id="rId13" display="https://podminky.urs.cz/item/CS_URS_2024_01/767581802"/>
    <hyperlink ref="F243" r:id="rId14" display="https://podminky.urs.cz/item/CS_URS_2024_01/767582800"/>
    <hyperlink ref="F245" r:id="rId15" display="https://podminky.urs.cz/item/CS_URS_2024_01/998767212"/>
    <hyperlink ref="F248" r:id="rId16" display="https://podminky.urs.cz/item/CS_URS_2024_01/784111001"/>
    <hyperlink ref="F316" r:id="rId17" display="https://podminky.urs.cz/item/CS_URS_2024_01/784111007"/>
    <hyperlink ref="F318" r:id="rId18" display="https://podminky.urs.cz/item/CS_URS_2024_01/784181101"/>
    <hyperlink ref="F320" r:id="rId19" display="https://podminky.urs.cz/item/CS_URS_2024_01/784181107"/>
    <hyperlink ref="F322" r:id="rId20" display="https://podminky.urs.cz/item/CS_URS_2024_01/784211101"/>
    <hyperlink ref="F399" r:id="rId21" display="https://podminky.urs.cz/item/CS_URS_2024_01/784211107"/>
    <hyperlink ref="F430" r:id="rId22" display="https://podminky.urs.cz/item/CS_URS_2024_01/78421116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20" t="s">
        <v>135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4" t="str">
        <f>'Rekapitulace stavby'!K6</f>
        <v>ZŠ Opava, Šrámkova 4 - zařízení silnoproudé a slaboproudé elektrotechniky a stavební úpravy</v>
      </c>
      <c r="F7" s="395"/>
      <c r="G7" s="395"/>
      <c r="H7" s="395"/>
      <c r="L7" s="23"/>
    </row>
    <row r="8" spans="1:31" s="2" customFormat="1" ht="12" customHeight="1">
      <c r="A8" s="37"/>
      <c r="B8" s="42"/>
      <c r="C8" s="37"/>
      <c r="D8" s="115" t="s">
        <v>137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7" t="s">
        <v>2304</v>
      </c>
      <c r="F9" s="396"/>
      <c r="G9" s="396"/>
      <c r="H9" s="396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18</v>
      </c>
      <c r="E11" s="37"/>
      <c r="F11" s="106" t="s">
        <v>19</v>
      </c>
      <c r="G11" s="37"/>
      <c r="H11" s="37"/>
      <c r="I11" s="115" t="s">
        <v>20</v>
      </c>
      <c r="J11" s="106" t="s">
        <v>19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21</v>
      </c>
      <c r="E12" s="37"/>
      <c r="F12" s="106" t="s">
        <v>22</v>
      </c>
      <c r="G12" s="37"/>
      <c r="H12" s="37"/>
      <c r="I12" s="115" t="s">
        <v>23</v>
      </c>
      <c r="J12" s="117" t="str">
        <f>'Rekapitulace stavby'!AN8</f>
        <v>5. 2. 2024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25</v>
      </c>
      <c r="E14" s="37"/>
      <c r="F14" s="37"/>
      <c r="G14" s="37"/>
      <c r="H14" s="37"/>
      <c r="I14" s="115" t="s">
        <v>26</v>
      </c>
      <c r="J14" s="106" t="s">
        <v>19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27</v>
      </c>
      <c r="F15" s="37"/>
      <c r="G15" s="37"/>
      <c r="H15" s="37"/>
      <c r="I15" s="115" t="s">
        <v>28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29</v>
      </c>
      <c r="E17" s="37"/>
      <c r="F17" s="37"/>
      <c r="G17" s="37"/>
      <c r="H17" s="37"/>
      <c r="I17" s="115" t="s">
        <v>26</v>
      </c>
      <c r="J17" s="33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8" t="str">
        <f>'Rekapitulace stavby'!E14</f>
        <v>Vyplň údaj</v>
      </c>
      <c r="F18" s="399"/>
      <c r="G18" s="399"/>
      <c r="H18" s="399"/>
      <c r="I18" s="115" t="s">
        <v>28</v>
      </c>
      <c r="J18" s="33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31</v>
      </c>
      <c r="E20" s="37"/>
      <c r="F20" s="37"/>
      <c r="G20" s="37"/>
      <c r="H20" s="37"/>
      <c r="I20" s="115" t="s">
        <v>26</v>
      </c>
      <c r="J20" s="106" t="s">
        <v>19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32</v>
      </c>
      <c r="F21" s="37"/>
      <c r="G21" s="37"/>
      <c r="H21" s="37"/>
      <c r="I21" s="115" t="s">
        <v>28</v>
      </c>
      <c r="J21" s="106" t="s">
        <v>19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34</v>
      </c>
      <c r="E23" s="37"/>
      <c r="F23" s="37"/>
      <c r="G23" s="37"/>
      <c r="H23" s="37"/>
      <c r="I23" s="115" t="s">
        <v>26</v>
      </c>
      <c r="J23" s="106" t="str">
        <f>IF('Rekapitulace stavby'!AN19="","",'Rekapitulace stavby'!AN19)</f>
        <v/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tr">
        <f>IF('Rekapitulace stavby'!E20="","",'Rekapitulace stavby'!E20)</f>
        <v xml:space="preserve"> </v>
      </c>
      <c r="F24" s="37"/>
      <c r="G24" s="37"/>
      <c r="H24" s="37"/>
      <c r="I24" s="115" t="s">
        <v>28</v>
      </c>
      <c r="J24" s="106" t="str">
        <f>IF('Rekapitulace stavby'!AN20="","",'Rekapitulace stavby'!AN20)</f>
        <v/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36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8"/>
      <c r="B27" s="119"/>
      <c r="C27" s="118"/>
      <c r="D27" s="118"/>
      <c r="E27" s="400" t="s">
        <v>19</v>
      </c>
      <c r="F27" s="400"/>
      <c r="G27" s="400"/>
      <c r="H27" s="400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1"/>
      <c r="E29" s="121"/>
      <c r="F29" s="121"/>
      <c r="G29" s="121"/>
      <c r="H29" s="121"/>
      <c r="I29" s="121"/>
      <c r="J29" s="121"/>
      <c r="K29" s="121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2" t="s">
        <v>38</v>
      </c>
      <c r="E30" s="37"/>
      <c r="F30" s="37"/>
      <c r="G30" s="37"/>
      <c r="H30" s="37"/>
      <c r="I30" s="37"/>
      <c r="J30" s="123">
        <f>ROUND(J80,2)</f>
        <v>500000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4" t="s">
        <v>40</v>
      </c>
      <c r="G32" s="37"/>
      <c r="H32" s="37"/>
      <c r="I32" s="124" t="s">
        <v>39</v>
      </c>
      <c r="J32" s="124" t="s">
        <v>41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5" t="s">
        <v>42</v>
      </c>
      <c r="E33" s="115" t="s">
        <v>43</v>
      </c>
      <c r="F33" s="126">
        <f>ROUND((SUM(BE80:BE90)),2)</f>
        <v>500000</v>
      </c>
      <c r="G33" s="37"/>
      <c r="H33" s="37"/>
      <c r="I33" s="127">
        <v>0.21</v>
      </c>
      <c r="J33" s="126">
        <f>ROUND(((SUM(BE80:BE90))*I33),2)</f>
        <v>105000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44</v>
      </c>
      <c r="F34" s="126">
        <f>ROUND((SUM(BF80:BF90)),2)</f>
        <v>0</v>
      </c>
      <c r="G34" s="37"/>
      <c r="H34" s="37"/>
      <c r="I34" s="127">
        <v>0.12</v>
      </c>
      <c r="J34" s="126">
        <f>ROUND(((SUM(BF80:BF90))*I34),2)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45</v>
      </c>
      <c r="F35" s="126">
        <f>ROUND((SUM(BG80:BG90)),2)</f>
        <v>0</v>
      </c>
      <c r="G35" s="37"/>
      <c r="H35" s="37"/>
      <c r="I35" s="127">
        <v>0.21</v>
      </c>
      <c r="J35" s="126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46</v>
      </c>
      <c r="F36" s="126">
        <f>ROUND((SUM(BH80:BH90)),2)</f>
        <v>0</v>
      </c>
      <c r="G36" s="37"/>
      <c r="H36" s="37"/>
      <c r="I36" s="127">
        <v>0.12</v>
      </c>
      <c r="J36" s="126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47</v>
      </c>
      <c r="F37" s="126">
        <f>ROUND((SUM(BI80:BI90)),2)</f>
        <v>0</v>
      </c>
      <c r="G37" s="37"/>
      <c r="H37" s="37"/>
      <c r="I37" s="127">
        <v>0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0"/>
      <c r="J39" s="133">
        <f>SUM(J30:J37)</f>
        <v>605000</v>
      </c>
      <c r="K39" s="134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142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401" t="str">
        <f>E7</f>
        <v>ZŠ Opava, Šrámkova 4 - zařízení silnoproudé a slaboproudé elektrotechniky a stavební úpravy</v>
      </c>
      <c r="F48" s="402"/>
      <c r="G48" s="402"/>
      <c r="H48" s="402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137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54" t="str">
        <f>E9</f>
        <v>VON - Vedlejší a ostatní rozpočtové náklady</v>
      </c>
      <c r="F50" s="403"/>
      <c r="G50" s="403"/>
      <c r="H50" s="403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k.ú. Kateřinky u Opavy</v>
      </c>
      <c r="G52" s="39"/>
      <c r="H52" s="39"/>
      <c r="I52" s="32" t="s">
        <v>23</v>
      </c>
      <c r="J52" s="62" t="str">
        <f>IF(J12="","",J12)</f>
        <v>5. 2. 2024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2" t="s">
        <v>25</v>
      </c>
      <c r="D54" s="39"/>
      <c r="E54" s="39"/>
      <c r="F54" s="30" t="str">
        <f>E15</f>
        <v xml:space="preserve">ZŠ Opava, Šrámkova 4, příspěvková organizace </v>
      </c>
      <c r="G54" s="39"/>
      <c r="H54" s="39"/>
      <c r="I54" s="32" t="s">
        <v>31</v>
      </c>
      <c r="J54" s="35" t="str">
        <f>E21</f>
        <v>INDETAIL s.r.o.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34</v>
      </c>
      <c r="J55" s="35" t="str">
        <f>E24</f>
        <v xml:space="preserve"> 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9" t="s">
        <v>143</v>
      </c>
      <c r="D57" s="140"/>
      <c r="E57" s="140"/>
      <c r="F57" s="140"/>
      <c r="G57" s="140"/>
      <c r="H57" s="140"/>
      <c r="I57" s="140"/>
      <c r="J57" s="141" t="s">
        <v>144</v>
      </c>
      <c r="K57" s="140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2" t="s">
        <v>70</v>
      </c>
      <c r="D59" s="39"/>
      <c r="E59" s="39"/>
      <c r="F59" s="39"/>
      <c r="G59" s="39"/>
      <c r="H59" s="39"/>
      <c r="I59" s="39"/>
      <c r="J59" s="80">
        <f>J80</f>
        <v>500000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145</v>
      </c>
    </row>
    <row r="60" spans="2:12" s="9" customFormat="1" ht="24.95" customHeight="1">
      <c r="B60" s="143"/>
      <c r="C60" s="144"/>
      <c r="D60" s="145" t="s">
        <v>2305</v>
      </c>
      <c r="E60" s="146"/>
      <c r="F60" s="146"/>
      <c r="G60" s="146"/>
      <c r="H60" s="146"/>
      <c r="I60" s="146"/>
      <c r="J60" s="147">
        <f>J81</f>
        <v>500000</v>
      </c>
      <c r="K60" s="144"/>
      <c r="L60" s="148"/>
    </row>
    <row r="61" spans="1:31" s="2" customFormat="1" ht="21.7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6.95" customHeight="1">
      <c r="A62" s="37"/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6" spans="1:31" s="2" customFormat="1" ht="6.95" customHeight="1">
      <c r="A66" s="37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24.95" customHeight="1">
      <c r="A67" s="37"/>
      <c r="B67" s="38"/>
      <c r="C67" s="26" t="s">
        <v>165</v>
      </c>
      <c r="D67" s="39"/>
      <c r="E67" s="39"/>
      <c r="F67" s="39"/>
      <c r="G67" s="39"/>
      <c r="H67" s="39"/>
      <c r="I67" s="39"/>
      <c r="J67" s="39"/>
      <c r="K67" s="39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1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12" customHeight="1">
      <c r="A69" s="37"/>
      <c r="B69" s="38"/>
      <c r="C69" s="32" t="s">
        <v>16</v>
      </c>
      <c r="D69" s="39"/>
      <c r="E69" s="39"/>
      <c r="F69" s="39"/>
      <c r="G69" s="39"/>
      <c r="H69" s="39"/>
      <c r="I69" s="39"/>
      <c r="J69" s="39"/>
      <c r="K69" s="39"/>
      <c r="L69" s="11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6.5" customHeight="1">
      <c r="A70" s="37"/>
      <c r="B70" s="38"/>
      <c r="C70" s="39"/>
      <c r="D70" s="39"/>
      <c r="E70" s="401" t="str">
        <f>E7</f>
        <v>ZŠ Opava, Šrámkova 4 - zařízení silnoproudé a slaboproudé elektrotechniky a stavební úpravy</v>
      </c>
      <c r="F70" s="402"/>
      <c r="G70" s="402"/>
      <c r="H70" s="402"/>
      <c r="I70" s="39"/>
      <c r="J70" s="39"/>
      <c r="K70" s="39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2" t="s">
        <v>137</v>
      </c>
      <c r="D71" s="39"/>
      <c r="E71" s="39"/>
      <c r="F71" s="39"/>
      <c r="G71" s="39"/>
      <c r="H71" s="39"/>
      <c r="I71" s="39"/>
      <c r="J71" s="39"/>
      <c r="K71" s="39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354" t="str">
        <f>E9</f>
        <v>VON - Vedlejší a ostatní rozpočtové náklady</v>
      </c>
      <c r="F72" s="403"/>
      <c r="G72" s="403"/>
      <c r="H72" s="403"/>
      <c r="I72" s="39"/>
      <c r="J72" s="39"/>
      <c r="K72" s="39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2" t="s">
        <v>21</v>
      </c>
      <c r="D74" s="39"/>
      <c r="E74" s="39"/>
      <c r="F74" s="30" t="str">
        <f>F12</f>
        <v>k.ú. Kateřinky u Opavy</v>
      </c>
      <c r="G74" s="39"/>
      <c r="H74" s="39"/>
      <c r="I74" s="32" t="s">
        <v>23</v>
      </c>
      <c r="J74" s="62" t="str">
        <f>IF(J12="","",J12)</f>
        <v>5. 2. 2024</v>
      </c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5.2" customHeight="1">
      <c r="A76" s="37"/>
      <c r="B76" s="38"/>
      <c r="C76" s="32" t="s">
        <v>25</v>
      </c>
      <c r="D76" s="39"/>
      <c r="E76" s="39"/>
      <c r="F76" s="30" t="str">
        <f>E15</f>
        <v xml:space="preserve">ZŠ Opava, Šrámkova 4, příspěvková organizace </v>
      </c>
      <c r="G76" s="39"/>
      <c r="H76" s="39"/>
      <c r="I76" s="32" t="s">
        <v>31</v>
      </c>
      <c r="J76" s="35" t="str">
        <f>E21</f>
        <v>INDETAIL s.r.o.</v>
      </c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2" customHeight="1">
      <c r="A77" s="37"/>
      <c r="B77" s="38"/>
      <c r="C77" s="32" t="s">
        <v>29</v>
      </c>
      <c r="D77" s="39"/>
      <c r="E77" s="39"/>
      <c r="F77" s="30" t="str">
        <f>IF(E18="","",E18)</f>
        <v>Vyplň údaj</v>
      </c>
      <c r="G77" s="39"/>
      <c r="H77" s="39"/>
      <c r="I77" s="32" t="s">
        <v>34</v>
      </c>
      <c r="J77" s="35" t="str">
        <f>E24</f>
        <v xml:space="preserve"> </v>
      </c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0.3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11" customFormat="1" ht="29.25" customHeight="1">
      <c r="A79" s="154"/>
      <c r="B79" s="155"/>
      <c r="C79" s="156" t="s">
        <v>166</v>
      </c>
      <c r="D79" s="157" t="s">
        <v>57</v>
      </c>
      <c r="E79" s="157" t="s">
        <v>53</v>
      </c>
      <c r="F79" s="157" t="s">
        <v>54</v>
      </c>
      <c r="G79" s="157" t="s">
        <v>167</v>
      </c>
      <c r="H79" s="157" t="s">
        <v>168</v>
      </c>
      <c r="I79" s="157" t="s">
        <v>169</v>
      </c>
      <c r="J79" s="157" t="s">
        <v>144</v>
      </c>
      <c r="K79" s="158" t="s">
        <v>170</v>
      </c>
      <c r="L79" s="159"/>
      <c r="M79" s="71" t="s">
        <v>19</v>
      </c>
      <c r="N79" s="72" t="s">
        <v>42</v>
      </c>
      <c r="O79" s="72" t="s">
        <v>171</v>
      </c>
      <c r="P79" s="72" t="s">
        <v>172</v>
      </c>
      <c r="Q79" s="72" t="s">
        <v>173</v>
      </c>
      <c r="R79" s="72" t="s">
        <v>174</v>
      </c>
      <c r="S79" s="72" t="s">
        <v>175</v>
      </c>
      <c r="T79" s="73" t="s">
        <v>176</v>
      </c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</row>
    <row r="80" spans="1:63" s="2" customFormat="1" ht="22.9" customHeight="1">
      <c r="A80" s="37"/>
      <c r="B80" s="38"/>
      <c r="C80" s="78" t="s">
        <v>177</v>
      </c>
      <c r="D80" s="39"/>
      <c r="E80" s="39"/>
      <c r="F80" s="39"/>
      <c r="G80" s="39"/>
      <c r="H80" s="39"/>
      <c r="I80" s="39"/>
      <c r="J80" s="160">
        <f>BK80</f>
        <v>500000</v>
      </c>
      <c r="K80" s="39"/>
      <c r="L80" s="42"/>
      <c r="M80" s="74"/>
      <c r="N80" s="161"/>
      <c r="O80" s="75"/>
      <c r="P80" s="162">
        <f>P81</f>
        <v>0</v>
      </c>
      <c r="Q80" s="75"/>
      <c r="R80" s="162">
        <f>R81</f>
        <v>0</v>
      </c>
      <c r="S80" s="75"/>
      <c r="T80" s="163">
        <f>T81</f>
        <v>0</v>
      </c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T80" s="20" t="s">
        <v>71</v>
      </c>
      <c r="AU80" s="20" t="s">
        <v>145</v>
      </c>
      <c r="BK80" s="164">
        <f>BK81</f>
        <v>500000</v>
      </c>
    </row>
    <row r="81" spans="2:63" s="12" customFormat="1" ht="25.9" customHeight="1">
      <c r="B81" s="165"/>
      <c r="C81" s="166"/>
      <c r="D81" s="167" t="s">
        <v>71</v>
      </c>
      <c r="E81" s="168" t="s">
        <v>2306</v>
      </c>
      <c r="F81" s="168" t="s">
        <v>2307</v>
      </c>
      <c r="G81" s="166"/>
      <c r="H81" s="166"/>
      <c r="I81" s="169"/>
      <c r="J81" s="170">
        <f>BK81</f>
        <v>500000</v>
      </c>
      <c r="K81" s="166"/>
      <c r="L81" s="171"/>
      <c r="M81" s="172"/>
      <c r="N81" s="173"/>
      <c r="O81" s="173"/>
      <c r="P81" s="174">
        <f>SUM(P82:P90)</f>
        <v>0</v>
      </c>
      <c r="Q81" s="173"/>
      <c r="R81" s="174">
        <f>SUM(R82:R90)</f>
        <v>0</v>
      </c>
      <c r="S81" s="173"/>
      <c r="T81" s="175">
        <f>SUM(T82:T90)</f>
        <v>0</v>
      </c>
      <c r="AR81" s="176" t="s">
        <v>212</v>
      </c>
      <c r="AT81" s="177" t="s">
        <v>71</v>
      </c>
      <c r="AU81" s="177" t="s">
        <v>72</v>
      </c>
      <c r="AY81" s="176" t="s">
        <v>180</v>
      </c>
      <c r="BK81" s="178">
        <f>SUM(BK82:BK90)</f>
        <v>500000</v>
      </c>
    </row>
    <row r="82" spans="1:65" s="2" customFormat="1" ht="24.2" customHeight="1">
      <c r="A82" s="37"/>
      <c r="B82" s="38"/>
      <c r="C82" s="181" t="s">
        <v>79</v>
      </c>
      <c r="D82" s="181" t="s">
        <v>183</v>
      </c>
      <c r="E82" s="182" t="s">
        <v>2308</v>
      </c>
      <c r="F82" s="183" t="s">
        <v>2309</v>
      </c>
      <c r="G82" s="184" t="s">
        <v>1250</v>
      </c>
      <c r="H82" s="185">
        <v>1</v>
      </c>
      <c r="I82" s="186"/>
      <c r="J82" s="187">
        <f aca="true" t="shared" si="0" ref="J82:J90">ROUND(I82*H82,2)</f>
        <v>0</v>
      </c>
      <c r="K82" s="183" t="s">
        <v>19</v>
      </c>
      <c r="L82" s="42"/>
      <c r="M82" s="188" t="s">
        <v>19</v>
      </c>
      <c r="N82" s="189" t="s">
        <v>43</v>
      </c>
      <c r="O82" s="67"/>
      <c r="P82" s="190">
        <f aca="true" t="shared" si="1" ref="P82:P90">O82*H82</f>
        <v>0</v>
      </c>
      <c r="Q82" s="190">
        <v>0</v>
      </c>
      <c r="R82" s="190">
        <f aca="true" t="shared" si="2" ref="R82:R90">Q82*H82</f>
        <v>0</v>
      </c>
      <c r="S82" s="190">
        <v>0</v>
      </c>
      <c r="T82" s="191">
        <f aca="true" t="shared" si="3" ref="T82:T90">S82*H82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R82" s="192" t="s">
        <v>188</v>
      </c>
      <c r="AT82" s="192" t="s">
        <v>183</v>
      </c>
      <c r="AU82" s="192" t="s">
        <v>79</v>
      </c>
      <c r="AY82" s="20" t="s">
        <v>180</v>
      </c>
      <c r="BE82" s="193">
        <f aca="true" t="shared" si="4" ref="BE82:BE90">IF(N82="základní",J82,0)</f>
        <v>0</v>
      </c>
      <c r="BF82" s="193">
        <f aca="true" t="shared" si="5" ref="BF82:BF90">IF(N82="snížená",J82,0)</f>
        <v>0</v>
      </c>
      <c r="BG82" s="193">
        <f aca="true" t="shared" si="6" ref="BG82:BG90">IF(N82="zákl. přenesená",J82,0)</f>
        <v>0</v>
      </c>
      <c r="BH82" s="193">
        <f aca="true" t="shared" si="7" ref="BH82:BH90">IF(N82="sníž. přenesená",J82,0)</f>
        <v>0</v>
      </c>
      <c r="BI82" s="193">
        <f aca="true" t="shared" si="8" ref="BI82:BI90">IF(N82="nulová",J82,0)</f>
        <v>0</v>
      </c>
      <c r="BJ82" s="20" t="s">
        <v>79</v>
      </c>
      <c r="BK82" s="193">
        <f aca="true" t="shared" si="9" ref="BK82:BK90">ROUND(I82*H82,2)</f>
        <v>0</v>
      </c>
      <c r="BL82" s="20" t="s">
        <v>188</v>
      </c>
      <c r="BM82" s="192" t="s">
        <v>2310</v>
      </c>
    </row>
    <row r="83" spans="1:65" s="2" customFormat="1" ht="37.9" customHeight="1">
      <c r="A83" s="37"/>
      <c r="B83" s="38"/>
      <c r="C83" s="181" t="s">
        <v>81</v>
      </c>
      <c r="D83" s="181" t="s">
        <v>183</v>
      </c>
      <c r="E83" s="182" t="s">
        <v>2311</v>
      </c>
      <c r="F83" s="183" t="s">
        <v>2312</v>
      </c>
      <c r="G83" s="184" t="s">
        <v>1250</v>
      </c>
      <c r="H83" s="185">
        <v>1</v>
      </c>
      <c r="I83" s="186"/>
      <c r="J83" s="187">
        <f t="shared" si="0"/>
        <v>0</v>
      </c>
      <c r="K83" s="183" t="s">
        <v>19</v>
      </c>
      <c r="L83" s="42"/>
      <c r="M83" s="188" t="s">
        <v>19</v>
      </c>
      <c r="N83" s="189" t="s">
        <v>43</v>
      </c>
      <c r="O83" s="67"/>
      <c r="P83" s="190">
        <f t="shared" si="1"/>
        <v>0</v>
      </c>
      <c r="Q83" s="190">
        <v>0</v>
      </c>
      <c r="R83" s="190">
        <f t="shared" si="2"/>
        <v>0</v>
      </c>
      <c r="S83" s="190">
        <v>0</v>
      </c>
      <c r="T83" s="191">
        <f t="shared" si="3"/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R83" s="192" t="s">
        <v>188</v>
      </c>
      <c r="AT83" s="192" t="s">
        <v>183</v>
      </c>
      <c r="AU83" s="192" t="s">
        <v>79</v>
      </c>
      <c r="AY83" s="20" t="s">
        <v>180</v>
      </c>
      <c r="BE83" s="193">
        <f t="shared" si="4"/>
        <v>0</v>
      </c>
      <c r="BF83" s="193">
        <f t="shared" si="5"/>
        <v>0</v>
      </c>
      <c r="BG83" s="193">
        <f t="shared" si="6"/>
        <v>0</v>
      </c>
      <c r="BH83" s="193">
        <f t="shared" si="7"/>
        <v>0</v>
      </c>
      <c r="BI83" s="193">
        <f t="shared" si="8"/>
        <v>0</v>
      </c>
      <c r="BJ83" s="20" t="s">
        <v>79</v>
      </c>
      <c r="BK83" s="193">
        <f t="shared" si="9"/>
        <v>0</v>
      </c>
      <c r="BL83" s="20" t="s">
        <v>188</v>
      </c>
      <c r="BM83" s="192" t="s">
        <v>2313</v>
      </c>
    </row>
    <row r="84" spans="1:65" s="2" customFormat="1" ht="16.5" customHeight="1">
      <c r="A84" s="37"/>
      <c r="B84" s="38"/>
      <c r="C84" s="181" t="s">
        <v>92</v>
      </c>
      <c r="D84" s="181" t="s">
        <v>183</v>
      </c>
      <c r="E84" s="182" t="s">
        <v>2314</v>
      </c>
      <c r="F84" s="183" t="s">
        <v>2315</v>
      </c>
      <c r="G84" s="184" t="s">
        <v>1250</v>
      </c>
      <c r="H84" s="185">
        <v>1</v>
      </c>
      <c r="I84" s="186"/>
      <c r="J84" s="187">
        <f t="shared" si="0"/>
        <v>0</v>
      </c>
      <c r="K84" s="183" t="s">
        <v>19</v>
      </c>
      <c r="L84" s="42"/>
      <c r="M84" s="188" t="s">
        <v>19</v>
      </c>
      <c r="N84" s="189" t="s">
        <v>43</v>
      </c>
      <c r="O84" s="67"/>
      <c r="P84" s="190">
        <f t="shared" si="1"/>
        <v>0</v>
      </c>
      <c r="Q84" s="190">
        <v>0</v>
      </c>
      <c r="R84" s="190">
        <f t="shared" si="2"/>
        <v>0</v>
      </c>
      <c r="S84" s="190">
        <v>0</v>
      </c>
      <c r="T84" s="191">
        <f t="shared" si="3"/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192" t="s">
        <v>188</v>
      </c>
      <c r="AT84" s="192" t="s">
        <v>183</v>
      </c>
      <c r="AU84" s="192" t="s">
        <v>79</v>
      </c>
      <c r="AY84" s="20" t="s">
        <v>180</v>
      </c>
      <c r="BE84" s="193">
        <f t="shared" si="4"/>
        <v>0</v>
      </c>
      <c r="BF84" s="193">
        <f t="shared" si="5"/>
        <v>0</v>
      </c>
      <c r="BG84" s="193">
        <f t="shared" si="6"/>
        <v>0</v>
      </c>
      <c r="BH84" s="193">
        <f t="shared" si="7"/>
        <v>0</v>
      </c>
      <c r="BI84" s="193">
        <f t="shared" si="8"/>
        <v>0</v>
      </c>
      <c r="BJ84" s="20" t="s">
        <v>79</v>
      </c>
      <c r="BK84" s="193">
        <f t="shared" si="9"/>
        <v>0</v>
      </c>
      <c r="BL84" s="20" t="s">
        <v>188</v>
      </c>
      <c r="BM84" s="192" t="s">
        <v>2316</v>
      </c>
    </row>
    <row r="85" spans="1:65" s="2" customFormat="1" ht="16.5" customHeight="1">
      <c r="A85" s="37"/>
      <c r="B85" s="38"/>
      <c r="C85" s="181" t="s">
        <v>188</v>
      </c>
      <c r="D85" s="181" t="s">
        <v>183</v>
      </c>
      <c r="E85" s="182" t="s">
        <v>2317</v>
      </c>
      <c r="F85" s="183" t="s">
        <v>2318</v>
      </c>
      <c r="G85" s="184" t="s">
        <v>1250</v>
      </c>
      <c r="H85" s="185">
        <v>1</v>
      </c>
      <c r="I85" s="186"/>
      <c r="J85" s="187">
        <f t="shared" si="0"/>
        <v>0</v>
      </c>
      <c r="K85" s="183" t="s">
        <v>19</v>
      </c>
      <c r="L85" s="42"/>
      <c r="M85" s="188" t="s">
        <v>19</v>
      </c>
      <c r="N85" s="189" t="s">
        <v>43</v>
      </c>
      <c r="O85" s="67"/>
      <c r="P85" s="190">
        <f t="shared" si="1"/>
        <v>0</v>
      </c>
      <c r="Q85" s="190">
        <v>0</v>
      </c>
      <c r="R85" s="190">
        <f t="shared" si="2"/>
        <v>0</v>
      </c>
      <c r="S85" s="190">
        <v>0</v>
      </c>
      <c r="T85" s="191">
        <f t="shared" si="3"/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192" t="s">
        <v>188</v>
      </c>
      <c r="AT85" s="192" t="s">
        <v>183</v>
      </c>
      <c r="AU85" s="192" t="s">
        <v>79</v>
      </c>
      <c r="AY85" s="20" t="s">
        <v>180</v>
      </c>
      <c r="BE85" s="193">
        <f t="shared" si="4"/>
        <v>0</v>
      </c>
      <c r="BF85" s="193">
        <f t="shared" si="5"/>
        <v>0</v>
      </c>
      <c r="BG85" s="193">
        <f t="shared" si="6"/>
        <v>0</v>
      </c>
      <c r="BH85" s="193">
        <f t="shared" si="7"/>
        <v>0</v>
      </c>
      <c r="BI85" s="193">
        <f t="shared" si="8"/>
        <v>0</v>
      </c>
      <c r="BJ85" s="20" t="s">
        <v>79</v>
      </c>
      <c r="BK85" s="193">
        <f t="shared" si="9"/>
        <v>0</v>
      </c>
      <c r="BL85" s="20" t="s">
        <v>188</v>
      </c>
      <c r="BM85" s="192" t="s">
        <v>2319</v>
      </c>
    </row>
    <row r="86" spans="1:65" s="2" customFormat="1" ht="16.5" customHeight="1">
      <c r="A86" s="37"/>
      <c r="B86" s="38"/>
      <c r="C86" s="181" t="s">
        <v>212</v>
      </c>
      <c r="D86" s="181" t="s">
        <v>183</v>
      </c>
      <c r="E86" s="182" t="s">
        <v>2320</v>
      </c>
      <c r="F86" s="183" t="s">
        <v>2321</v>
      </c>
      <c r="G86" s="184" t="s">
        <v>1250</v>
      </c>
      <c r="H86" s="185">
        <v>1</v>
      </c>
      <c r="I86" s="186"/>
      <c r="J86" s="187">
        <f t="shared" si="0"/>
        <v>0</v>
      </c>
      <c r="K86" s="183" t="s">
        <v>19</v>
      </c>
      <c r="L86" s="42"/>
      <c r="M86" s="188" t="s">
        <v>19</v>
      </c>
      <c r="N86" s="189" t="s">
        <v>43</v>
      </c>
      <c r="O86" s="67"/>
      <c r="P86" s="190">
        <f t="shared" si="1"/>
        <v>0</v>
      </c>
      <c r="Q86" s="190">
        <v>0</v>
      </c>
      <c r="R86" s="190">
        <f t="shared" si="2"/>
        <v>0</v>
      </c>
      <c r="S86" s="190">
        <v>0</v>
      </c>
      <c r="T86" s="191">
        <f t="shared" si="3"/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92" t="s">
        <v>2322</v>
      </c>
      <c r="AT86" s="192" t="s">
        <v>183</v>
      </c>
      <c r="AU86" s="192" t="s">
        <v>79</v>
      </c>
      <c r="AY86" s="20" t="s">
        <v>180</v>
      </c>
      <c r="BE86" s="193">
        <f t="shared" si="4"/>
        <v>0</v>
      </c>
      <c r="BF86" s="193">
        <f t="shared" si="5"/>
        <v>0</v>
      </c>
      <c r="BG86" s="193">
        <f t="shared" si="6"/>
        <v>0</v>
      </c>
      <c r="BH86" s="193">
        <f t="shared" si="7"/>
        <v>0</v>
      </c>
      <c r="BI86" s="193">
        <f t="shared" si="8"/>
        <v>0</v>
      </c>
      <c r="BJ86" s="20" t="s">
        <v>79</v>
      </c>
      <c r="BK86" s="193">
        <f t="shared" si="9"/>
        <v>0</v>
      </c>
      <c r="BL86" s="20" t="s">
        <v>2322</v>
      </c>
      <c r="BM86" s="192" t="s">
        <v>2323</v>
      </c>
    </row>
    <row r="87" spans="1:65" s="2" customFormat="1" ht="24.2" customHeight="1">
      <c r="A87" s="37"/>
      <c r="B87" s="38"/>
      <c r="C87" s="181" t="s">
        <v>219</v>
      </c>
      <c r="D87" s="181" t="s">
        <v>183</v>
      </c>
      <c r="E87" s="182" t="s">
        <v>2324</v>
      </c>
      <c r="F87" s="183" t="s">
        <v>2325</v>
      </c>
      <c r="G87" s="184" t="s">
        <v>1250</v>
      </c>
      <c r="H87" s="185">
        <v>1</v>
      </c>
      <c r="I87" s="186"/>
      <c r="J87" s="187">
        <f t="shared" si="0"/>
        <v>0</v>
      </c>
      <c r="K87" s="183" t="s">
        <v>19</v>
      </c>
      <c r="L87" s="42"/>
      <c r="M87" s="188" t="s">
        <v>19</v>
      </c>
      <c r="N87" s="189" t="s">
        <v>43</v>
      </c>
      <c r="O87" s="67"/>
      <c r="P87" s="190">
        <f t="shared" si="1"/>
        <v>0</v>
      </c>
      <c r="Q87" s="190">
        <v>0</v>
      </c>
      <c r="R87" s="190">
        <f t="shared" si="2"/>
        <v>0</v>
      </c>
      <c r="S87" s="190">
        <v>0</v>
      </c>
      <c r="T87" s="191">
        <f t="shared" si="3"/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92" t="s">
        <v>188</v>
      </c>
      <c r="AT87" s="192" t="s">
        <v>183</v>
      </c>
      <c r="AU87" s="192" t="s">
        <v>79</v>
      </c>
      <c r="AY87" s="20" t="s">
        <v>180</v>
      </c>
      <c r="BE87" s="193">
        <f t="shared" si="4"/>
        <v>0</v>
      </c>
      <c r="BF87" s="193">
        <f t="shared" si="5"/>
        <v>0</v>
      </c>
      <c r="BG87" s="193">
        <f t="shared" si="6"/>
        <v>0</v>
      </c>
      <c r="BH87" s="193">
        <f t="shared" si="7"/>
        <v>0</v>
      </c>
      <c r="BI87" s="193">
        <f t="shared" si="8"/>
        <v>0</v>
      </c>
      <c r="BJ87" s="20" t="s">
        <v>79</v>
      </c>
      <c r="BK87" s="193">
        <f t="shared" si="9"/>
        <v>0</v>
      </c>
      <c r="BL87" s="20" t="s">
        <v>188</v>
      </c>
      <c r="BM87" s="192" t="s">
        <v>2326</v>
      </c>
    </row>
    <row r="88" spans="1:65" s="2" customFormat="1" ht="16.5" customHeight="1">
      <c r="A88" s="37"/>
      <c r="B88" s="38"/>
      <c r="C88" s="181" t="s">
        <v>226</v>
      </c>
      <c r="D88" s="181" t="s">
        <v>183</v>
      </c>
      <c r="E88" s="182" t="s">
        <v>2327</v>
      </c>
      <c r="F88" s="183" t="s">
        <v>2328</v>
      </c>
      <c r="G88" s="184" t="s">
        <v>1250</v>
      </c>
      <c r="H88" s="185">
        <v>1</v>
      </c>
      <c r="I88" s="186"/>
      <c r="J88" s="187">
        <f t="shared" si="0"/>
        <v>0</v>
      </c>
      <c r="K88" s="183" t="s">
        <v>19</v>
      </c>
      <c r="L88" s="42"/>
      <c r="M88" s="188" t="s">
        <v>19</v>
      </c>
      <c r="N88" s="189" t="s">
        <v>43</v>
      </c>
      <c r="O88" s="67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92" t="s">
        <v>188</v>
      </c>
      <c r="AT88" s="192" t="s">
        <v>183</v>
      </c>
      <c r="AU88" s="192" t="s">
        <v>79</v>
      </c>
      <c r="AY88" s="20" t="s">
        <v>180</v>
      </c>
      <c r="BE88" s="193">
        <f t="shared" si="4"/>
        <v>0</v>
      </c>
      <c r="BF88" s="193">
        <f t="shared" si="5"/>
        <v>0</v>
      </c>
      <c r="BG88" s="193">
        <f t="shared" si="6"/>
        <v>0</v>
      </c>
      <c r="BH88" s="193">
        <f t="shared" si="7"/>
        <v>0</v>
      </c>
      <c r="BI88" s="193">
        <f t="shared" si="8"/>
        <v>0</v>
      </c>
      <c r="BJ88" s="20" t="s">
        <v>79</v>
      </c>
      <c r="BK88" s="193">
        <f t="shared" si="9"/>
        <v>0</v>
      </c>
      <c r="BL88" s="20" t="s">
        <v>188</v>
      </c>
      <c r="BM88" s="192" t="s">
        <v>2329</v>
      </c>
    </row>
    <row r="89" spans="1:65" s="2" customFormat="1" ht="24.2" customHeight="1">
      <c r="A89" s="37"/>
      <c r="B89" s="38"/>
      <c r="C89" s="181" t="s">
        <v>235</v>
      </c>
      <c r="D89" s="181" t="s">
        <v>183</v>
      </c>
      <c r="E89" s="182" t="s">
        <v>2330</v>
      </c>
      <c r="F89" s="183" t="s">
        <v>2331</v>
      </c>
      <c r="G89" s="184" t="s">
        <v>1250</v>
      </c>
      <c r="H89" s="185">
        <v>1</v>
      </c>
      <c r="I89" s="186"/>
      <c r="J89" s="187">
        <f t="shared" si="0"/>
        <v>0</v>
      </c>
      <c r="K89" s="183" t="s">
        <v>19</v>
      </c>
      <c r="L89" s="42"/>
      <c r="M89" s="188" t="s">
        <v>19</v>
      </c>
      <c r="N89" s="189" t="s">
        <v>43</v>
      </c>
      <c r="O89" s="67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92" t="s">
        <v>188</v>
      </c>
      <c r="AT89" s="192" t="s">
        <v>183</v>
      </c>
      <c r="AU89" s="192" t="s">
        <v>79</v>
      </c>
      <c r="AY89" s="20" t="s">
        <v>180</v>
      </c>
      <c r="BE89" s="193">
        <f t="shared" si="4"/>
        <v>0</v>
      </c>
      <c r="BF89" s="193">
        <f t="shared" si="5"/>
        <v>0</v>
      </c>
      <c r="BG89" s="193">
        <f t="shared" si="6"/>
        <v>0</v>
      </c>
      <c r="BH89" s="193">
        <f t="shared" si="7"/>
        <v>0</v>
      </c>
      <c r="BI89" s="193">
        <f t="shared" si="8"/>
        <v>0</v>
      </c>
      <c r="BJ89" s="20" t="s">
        <v>79</v>
      </c>
      <c r="BK89" s="193">
        <f t="shared" si="9"/>
        <v>0</v>
      </c>
      <c r="BL89" s="20" t="s">
        <v>188</v>
      </c>
      <c r="BM89" s="192" t="s">
        <v>2332</v>
      </c>
    </row>
    <row r="90" spans="1:65" s="2" customFormat="1" ht="16.5" customHeight="1">
      <c r="A90" s="37"/>
      <c r="B90" s="38"/>
      <c r="C90" s="181" t="s">
        <v>244</v>
      </c>
      <c r="D90" s="181" t="s">
        <v>183</v>
      </c>
      <c r="E90" s="182" t="s">
        <v>2333</v>
      </c>
      <c r="F90" s="183" t="s">
        <v>2334</v>
      </c>
      <c r="G90" s="184" t="s">
        <v>1250</v>
      </c>
      <c r="H90" s="185">
        <v>1</v>
      </c>
      <c r="I90" s="414">
        <v>500000</v>
      </c>
      <c r="J90" s="187">
        <f t="shared" si="0"/>
        <v>500000</v>
      </c>
      <c r="K90" s="183" t="s">
        <v>19</v>
      </c>
      <c r="L90" s="42"/>
      <c r="M90" s="256" t="s">
        <v>19</v>
      </c>
      <c r="N90" s="257" t="s">
        <v>43</v>
      </c>
      <c r="O90" s="258"/>
      <c r="P90" s="259">
        <f t="shared" si="1"/>
        <v>0</v>
      </c>
      <c r="Q90" s="259">
        <v>0</v>
      </c>
      <c r="R90" s="259">
        <f t="shared" si="2"/>
        <v>0</v>
      </c>
      <c r="S90" s="259">
        <v>0</v>
      </c>
      <c r="T90" s="260">
        <f t="shared" si="3"/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92" t="s">
        <v>2322</v>
      </c>
      <c r="AT90" s="192" t="s">
        <v>183</v>
      </c>
      <c r="AU90" s="192" t="s">
        <v>79</v>
      </c>
      <c r="AY90" s="20" t="s">
        <v>180</v>
      </c>
      <c r="BE90" s="193">
        <f t="shared" si="4"/>
        <v>500000</v>
      </c>
      <c r="BF90" s="193">
        <f t="shared" si="5"/>
        <v>0</v>
      </c>
      <c r="BG90" s="193">
        <f t="shared" si="6"/>
        <v>0</v>
      </c>
      <c r="BH90" s="193">
        <f t="shared" si="7"/>
        <v>0</v>
      </c>
      <c r="BI90" s="193">
        <f t="shared" si="8"/>
        <v>0</v>
      </c>
      <c r="BJ90" s="20" t="s">
        <v>79</v>
      </c>
      <c r="BK90" s="193">
        <f t="shared" si="9"/>
        <v>500000</v>
      </c>
      <c r="BL90" s="20" t="s">
        <v>2322</v>
      </c>
      <c r="BM90" s="192" t="s">
        <v>2335</v>
      </c>
    </row>
    <row r="91" spans="1:31" s="2" customFormat="1" ht="6.95" customHeight="1">
      <c r="A91" s="37"/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42"/>
      <c r="M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</sheetData>
  <sheetProtection algorithmName="SHA-512" hashValue="VVNjO7/c2Y8sYCnoimcy9Lzg9QQ53h7TvCFhCf0xSlVjB193mVAGbkx23nrdi4jHU2JfmQcRkgay/WfrEFHa4g==" saltValue="eWpESPqal+HPSxGLYWvkow==" spinCount="100000" sheet="1" objects="1" scenarios="1" formatColumns="0" formatRows="0" autoFilter="0"/>
  <autoFilter ref="C79:K90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2" customWidth="1"/>
    <col min="2" max="2" width="1.7109375" style="262" customWidth="1"/>
    <col min="3" max="4" width="5.00390625" style="262" customWidth="1"/>
    <col min="5" max="5" width="11.7109375" style="262" customWidth="1"/>
    <col min="6" max="6" width="9.140625" style="262" customWidth="1"/>
    <col min="7" max="7" width="5.00390625" style="262" customWidth="1"/>
    <col min="8" max="8" width="77.8515625" style="262" customWidth="1"/>
    <col min="9" max="10" width="20.00390625" style="262" customWidth="1"/>
    <col min="11" max="11" width="1.7109375" style="262" customWidth="1"/>
  </cols>
  <sheetData>
    <row r="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7" customFormat="1" ht="45" customHeight="1">
      <c r="B3" s="266"/>
      <c r="C3" s="408" t="s">
        <v>2336</v>
      </c>
      <c r="D3" s="408"/>
      <c r="E3" s="408"/>
      <c r="F3" s="408"/>
      <c r="G3" s="408"/>
      <c r="H3" s="408"/>
      <c r="I3" s="408"/>
      <c r="J3" s="408"/>
      <c r="K3" s="267"/>
    </row>
    <row r="4" spans="2:11" s="1" customFormat="1" ht="25.5" customHeight="1">
      <c r="B4" s="268"/>
      <c r="C4" s="407" t="s">
        <v>2337</v>
      </c>
      <c r="D4" s="407"/>
      <c r="E4" s="407"/>
      <c r="F4" s="407"/>
      <c r="G4" s="407"/>
      <c r="H4" s="407"/>
      <c r="I4" s="407"/>
      <c r="J4" s="407"/>
      <c r="K4" s="269"/>
    </row>
    <row r="5" spans="2:11" s="1" customFormat="1" ht="5.25" customHeight="1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8"/>
      <c r="C6" s="406" t="s">
        <v>2338</v>
      </c>
      <c r="D6" s="406"/>
      <c r="E6" s="406"/>
      <c r="F6" s="406"/>
      <c r="G6" s="406"/>
      <c r="H6" s="406"/>
      <c r="I6" s="406"/>
      <c r="J6" s="406"/>
      <c r="K6" s="269"/>
    </row>
    <row r="7" spans="2:11" s="1" customFormat="1" ht="15" customHeight="1">
      <c r="B7" s="272"/>
      <c r="C7" s="406" t="s">
        <v>2339</v>
      </c>
      <c r="D7" s="406"/>
      <c r="E7" s="406"/>
      <c r="F7" s="406"/>
      <c r="G7" s="406"/>
      <c r="H7" s="406"/>
      <c r="I7" s="406"/>
      <c r="J7" s="406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406" t="s">
        <v>2340</v>
      </c>
      <c r="D9" s="406"/>
      <c r="E9" s="406"/>
      <c r="F9" s="406"/>
      <c r="G9" s="406"/>
      <c r="H9" s="406"/>
      <c r="I9" s="406"/>
      <c r="J9" s="406"/>
      <c r="K9" s="269"/>
    </row>
    <row r="10" spans="2:11" s="1" customFormat="1" ht="15" customHeight="1">
      <c r="B10" s="272"/>
      <c r="C10" s="271"/>
      <c r="D10" s="406" t="s">
        <v>2341</v>
      </c>
      <c r="E10" s="406"/>
      <c r="F10" s="406"/>
      <c r="G10" s="406"/>
      <c r="H10" s="406"/>
      <c r="I10" s="406"/>
      <c r="J10" s="406"/>
      <c r="K10" s="269"/>
    </row>
    <row r="11" spans="2:11" s="1" customFormat="1" ht="15" customHeight="1">
      <c r="B11" s="272"/>
      <c r="C11" s="273"/>
      <c r="D11" s="406" t="s">
        <v>2342</v>
      </c>
      <c r="E11" s="406"/>
      <c r="F11" s="406"/>
      <c r="G11" s="406"/>
      <c r="H11" s="406"/>
      <c r="I11" s="406"/>
      <c r="J11" s="406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2343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406" t="s">
        <v>2344</v>
      </c>
      <c r="E15" s="406"/>
      <c r="F15" s="406"/>
      <c r="G15" s="406"/>
      <c r="H15" s="406"/>
      <c r="I15" s="406"/>
      <c r="J15" s="406"/>
      <c r="K15" s="269"/>
    </row>
    <row r="16" spans="2:11" s="1" customFormat="1" ht="15" customHeight="1">
      <c r="B16" s="272"/>
      <c r="C16" s="273"/>
      <c r="D16" s="406" t="s">
        <v>2345</v>
      </c>
      <c r="E16" s="406"/>
      <c r="F16" s="406"/>
      <c r="G16" s="406"/>
      <c r="H16" s="406"/>
      <c r="I16" s="406"/>
      <c r="J16" s="406"/>
      <c r="K16" s="269"/>
    </row>
    <row r="17" spans="2:11" s="1" customFormat="1" ht="15" customHeight="1">
      <c r="B17" s="272"/>
      <c r="C17" s="273"/>
      <c r="D17" s="406" t="s">
        <v>2346</v>
      </c>
      <c r="E17" s="406"/>
      <c r="F17" s="406"/>
      <c r="G17" s="406"/>
      <c r="H17" s="406"/>
      <c r="I17" s="406"/>
      <c r="J17" s="406"/>
      <c r="K17" s="269"/>
    </row>
    <row r="18" spans="2:11" s="1" customFormat="1" ht="15" customHeight="1">
      <c r="B18" s="272"/>
      <c r="C18" s="273"/>
      <c r="D18" s="273"/>
      <c r="E18" s="275" t="s">
        <v>78</v>
      </c>
      <c r="F18" s="406" t="s">
        <v>2347</v>
      </c>
      <c r="G18" s="406"/>
      <c r="H18" s="406"/>
      <c r="I18" s="406"/>
      <c r="J18" s="406"/>
      <c r="K18" s="269"/>
    </row>
    <row r="19" spans="2:11" s="1" customFormat="1" ht="15" customHeight="1">
      <c r="B19" s="272"/>
      <c r="C19" s="273"/>
      <c r="D19" s="273"/>
      <c r="E19" s="275" t="s">
        <v>2348</v>
      </c>
      <c r="F19" s="406" t="s">
        <v>2349</v>
      </c>
      <c r="G19" s="406"/>
      <c r="H19" s="406"/>
      <c r="I19" s="406"/>
      <c r="J19" s="406"/>
      <c r="K19" s="269"/>
    </row>
    <row r="20" spans="2:11" s="1" customFormat="1" ht="15" customHeight="1">
      <c r="B20" s="272"/>
      <c r="C20" s="273"/>
      <c r="D20" s="273"/>
      <c r="E20" s="275" t="s">
        <v>2350</v>
      </c>
      <c r="F20" s="406" t="s">
        <v>2351</v>
      </c>
      <c r="G20" s="406"/>
      <c r="H20" s="406"/>
      <c r="I20" s="406"/>
      <c r="J20" s="406"/>
      <c r="K20" s="269"/>
    </row>
    <row r="21" spans="2:11" s="1" customFormat="1" ht="15" customHeight="1">
      <c r="B21" s="272"/>
      <c r="C21" s="273"/>
      <c r="D21" s="273"/>
      <c r="E21" s="275" t="s">
        <v>133</v>
      </c>
      <c r="F21" s="406" t="s">
        <v>2352</v>
      </c>
      <c r="G21" s="406"/>
      <c r="H21" s="406"/>
      <c r="I21" s="406"/>
      <c r="J21" s="406"/>
      <c r="K21" s="269"/>
    </row>
    <row r="22" spans="2:11" s="1" customFormat="1" ht="15" customHeight="1">
      <c r="B22" s="272"/>
      <c r="C22" s="273"/>
      <c r="D22" s="273"/>
      <c r="E22" s="275" t="s">
        <v>2353</v>
      </c>
      <c r="F22" s="406" t="s">
        <v>1257</v>
      </c>
      <c r="G22" s="406"/>
      <c r="H22" s="406"/>
      <c r="I22" s="406"/>
      <c r="J22" s="406"/>
      <c r="K22" s="269"/>
    </row>
    <row r="23" spans="2:11" s="1" customFormat="1" ht="15" customHeight="1">
      <c r="B23" s="272"/>
      <c r="C23" s="273"/>
      <c r="D23" s="273"/>
      <c r="E23" s="275" t="s">
        <v>85</v>
      </c>
      <c r="F23" s="406" t="s">
        <v>2354</v>
      </c>
      <c r="G23" s="406"/>
      <c r="H23" s="406"/>
      <c r="I23" s="406"/>
      <c r="J23" s="406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406" t="s">
        <v>2355</v>
      </c>
      <c r="D25" s="406"/>
      <c r="E25" s="406"/>
      <c r="F25" s="406"/>
      <c r="G25" s="406"/>
      <c r="H25" s="406"/>
      <c r="I25" s="406"/>
      <c r="J25" s="406"/>
      <c r="K25" s="269"/>
    </row>
    <row r="26" spans="2:11" s="1" customFormat="1" ht="15" customHeight="1">
      <c r="B26" s="272"/>
      <c r="C26" s="406" t="s">
        <v>2356</v>
      </c>
      <c r="D26" s="406"/>
      <c r="E26" s="406"/>
      <c r="F26" s="406"/>
      <c r="G26" s="406"/>
      <c r="H26" s="406"/>
      <c r="I26" s="406"/>
      <c r="J26" s="406"/>
      <c r="K26" s="269"/>
    </row>
    <row r="27" spans="2:11" s="1" customFormat="1" ht="15" customHeight="1">
      <c r="B27" s="272"/>
      <c r="C27" s="271"/>
      <c r="D27" s="406" t="s">
        <v>2357</v>
      </c>
      <c r="E27" s="406"/>
      <c r="F27" s="406"/>
      <c r="G27" s="406"/>
      <c r="H27" s="406"/>
      <c r="I27" s="406"/>
      <c r="J27" s="406"/>
      <c r="K27" s="269"/>
    </row>
    <row r="28" spans="2:11" s="1" customFormat="1" ht="15" customHeight="1">
      <c r="B28" s="272"/>
      <c r="C28" s="273"/>
      <c r="D28" s="406" t="s">
        <v>2358</v>
      </c>
      <c r="E28" s="406"/>
      <c r="F28" s="406"/>
      <c r="G28" s="406"/>
      <c r="H28" s="406"/>
      <c r="I28" s="406"/>
      <c r="J28" s="406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406" t="s">
        <v>2359</v>
      </c>
      <c r="E30" s="406"/>
      <c r="F30" s="406"/>
      <c r="G30" s="406"/>
      <c r="H30" s="406"/>
      <c r="I30" s="406"/>
      <c r="J30" s="406"/>
      <c r="K30" s="269"/>
    </row>
    <row r="31" spans="2:11" s="1" customFormat="1" ht="15" customHeight="1">
      <c r="B31" s="272"/>
      <c r="C31" s="273"/>
      <c r="D31" s="406" t="s">
        <v>2360</v>
      </c>
      <c r="E31" s="406"/>
      <c r="F31" s="406"/>
      <c r="G31" s="406"/>
      <c r="H31" s="406"/>
      <c r="I31" s="406"/>
      <c r="J31" s="406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406" t="s">
        <v>2361</v>
      </c>
      <c r="E33" s="406"/>
      <c r="F33" s="406"/>
      <c r="G33" s="406"/>
      <c r="H33" s="406"/>
      <c r="I33" s="406"/>
      <c r="J33" s="406"/>
      <c r="K33" s="269"/>
    </row>
    <row r="34" spans="2:11" s="1" customFormat="1" ht="15" customHeight="1">
      <c r="B34" s="272"/>
      <c r="C34" s="273"/>
      <c r="D34" s="406" t="s">
        <v>2362</v>
      </c>
      <c r="E34" s="406"/>
      <c r="F34" s="406"/>
      <c r="G34" s="406"/>
      <c r="H34" s="406"/>
      <c r="I34" s="406"/>
      <c r="J34" s="406"/>
      <c r="K34" s="269"/>
    </row>
    <row r="35" spans="2:11" s="1" customFormat="1" ht="15" customHeight="1">
      <c r="B35" s="272"/>
      <c r="C35" s="273"/>
      <c r="D35" s="406" t="s">
        <v>2363</v>
      </c>
      <c r="E35" s="406"/>
      <c r="F35" s="406"/>
      <c r="G35" s="406"/>
      <c r="H35" s="406"/>
      <c r="I35" s="406"/>
      <c r="J35" s="406"/>
      <c r="K35" s="269"/>
    </row>
    <row r="36" spans="2:11" s="1" customFormat="1" ht="15" customHeight="1">
      <c r="B36" s="272"/>
      <c r="C36" s="273"/>
      <c r="D36" s="271"/>
      <c r="E36" s="274" t="s">
        <v>166</v>
      </c>
      <c r="F36" s="271"/>
      <c r="G36" s="406" t="s">
        <v>2364</v>
      </c>
      <c r="H36" s="406"/>
      <c r="I36" s="406"/>
      <c r="J36" s="406"/>
      <c r="K36" s="269"/>
    </row>
    <row r="37" spans="2:11" s="1" customFormat="1" ht="30.75" customHeight="1">
      <c r="B37" s="272"/>
      <c r="C37" s="273"/>
      <c r="D37" s="271"/>
      <c r="E37" s="274" t="s">
        <v>2365</v>
      </c>
      <c r="F37" s="271"/>
      <c r="G37" s="406" t="s">
        <v>2366</v>
      </c>
      <c r="H37" s="406"/>
      <c r="I37" s="406"/>
      <c r="J37" s="406"/>
      <c r="K37" s="269"/>
    </row>
    <row r="38" spans="2:11" s="1" customFormat="1" ht="15" customHeight="1">
      <c r="B38" s="272"/>
      <c r="C38" s="273"/>
      <c r="D38" s="271"/>
      <c r="E38" s="274" t="s">
        <v>53</v>
      </c>
      <c r="F38" s="271"/>
      <c r="G38" s="406" t="s">
        <v>2367</v>
      </c>
      <c r="H38" s="406"/>
      <c r="I38" s="406"/>
      <c r="J38" s="406"/>
      <c r="K38" s="269"/>
    </row>
    <row r="39" spans="2:11" s="1" customFormat="1" ht="15" customHeight="1">
      <c r="B39" s="272"/>
      <c r="C39" s="273"/>
      <c r="D39" s="271"/>
      <c r="E39" s="274" t="s">
        <v>54</v>
      </c>
      <c r="F39" s="271"/>
      <c r="G39" s="406" t="s">
        <v>2368</v>
      </c>
      <c r="H39" s="406"/>
      <c r="I39" s="406"/>
      <c r="J39" s="406"/>
      <c r="K39" s="269"/>
    </row>
    <row r="40" spans="2:11" s="1" customFormat="1" ht="15" customHeight="1">
      <c r="B40" s="272"/>
      <c r="C40" s="273"/>
      <c r="D40" s="271"/>
      <c r="E40" s="274" t="s">
        <v>167</v>
      </c>
      <c r="F40" s="271"/>
      <c r="G40" s="406" t="s">
        <v>2369</v>
      </c>
      <c r="H40" s="406"/>
      <c r="I40" s="406"/>
      <c r="J40" s="406"/>
      <c r="K40" s="269"/>
    </row>
    <row r="41" spans="2:11" s="1" customFormat="1" ht="15" customHeight="1">
      <c r="B41" s="272"/>
      <c r="C41" s="273"/>
      <c r="D41" s="271"/>
      <c r="E41" s="274" t="s">
        <v>168</v>
      </c>
      <c r="F41" s="271"/>
      <c r="G41" s="406" t="s">
        <v>2370</v>
      </c>
      <c r="H41" s="406"/>
      <c r="I41" s="406"/>
      <c r="J41" s="406"/>
      <c r="K41" s="269"/>
    </row>
    <row r="42" spans="2:11" s="1" customFormat="1" ht="15" customHeight="1">
      <c r="B42" s="272"/>
      <c r="C42" s="273"/>
      <c r="D42" s="271"/>
      <c r="E42" s="274" t="s">
        <v>2371</v>
      </c>
      <c r="F42" s="271"/>
      <c r="G42" s="406" t="s">
        <v>2372</v>
      </c>
      <c r="H42" s="406"/>
      <c r="I42" s="406"/>
      <c r="J42" s="406"/>
      <c r="K42" s="269"/>
    </row>
    <row r="43" spans="2:11" s="1" customFormat="1" ht="15" customHeight="1">
      <c r="B43" s="272"/>
      <c r="C43" s="273"/>
      <c r="D43" s="271"/>
      <c r="E43" s="274"/>
      <c r="F43" s="271"/>
      <c r="G43" s="406" t="s">
        <v>2373</v>
      </c>
      <c r="H43" s="406"/>
      <c r="I43" s="406"/>
      <c r="J43" s="406"/>
      <c r="K43" s="269"/>
    </row>
    <row r="44" spans="2:11" s="1" customFormat="1" ht="15" customHeight="1">
      <c r="B44" s="272"/>
      <c r="C44" s="273"/>
      <c r="D44" s="271"/>
      <c r="E44" s="274" t="s">
        <v>2374</v>
      </c>
      <c r="F44" s="271"/>
      <c r="G44" s="406" t="s">
        <v>2375</v>
      </c>
      <c r="H44" s="406"/>
      <c r="I44" s="406"/>
      <c r="J44" s="406"/>
      <c r="K44" s="269"/>
    </row>
    <row r="45" spans="2:11" s="1" customFormat="1" ht="15" customHeight="1">
      <c r="B45" s="272"/>
      <c r="C45" s="273"/>
      <c r="D45" s="271"/>
      <c r="E45" s="274" t="s">
        <v>170</v>
      </c>
      <c r="F45" s="271"/>
      <c r="G45" s="406" t="s">
        <v>2376</v>
      </c>
      <c r="H45" s="406"/>
      <c r="I45" s="406"/>
      <c r="J45" s="406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406" t="s">
        <v>2377</v>
      </c>
      <c r="E47" s="406"/>
      <c r="F47" s="406"/>
      <c r="G47" s="406"/>
      <c r="H47" s="406"/>
      <c r="I47" s="406"/>
      <c r="J47" s="406"/>
      <c r="K47" s="269"/>
    </row>
    <row r="48" spans="2:11" s="1" customFormat="1" ht="15" customHeight="1">
      <c r="B48" s="272"/>
      <c r="C48" s="273"/>
      <c r="D48" s="273"/>
      <c r="E48" s="406" t="s">
        <v>2378</v>
      </c>
      <c r="F48" s="406"/>
      <c r="G48" s="406"/>
      <c r="H48" s="406"/>
      <c r="I48" s="406"/>
      <c r="J48" s="406"/>
      <c r="K48" s="269"/>
    </row>
    <row r="49" spans="2:11" s="1" customFormat="1" ht="15" customHeight="1">
      <c r="B49" s="272"/>
      <c r="C49" s="273"/>
      <c r="D49" s="273"/>
      <c r="E49" s="406" t="s">
        <v>2379</v>
      </c>
      <c r="F49" s="406"/>
      <c r="G49" s="406"/>
      <c r="H49" s="406"/>
      <c r="I49" s="406"/>
      <c r="J49" s="406"/>
      <c r="K49" s="269"/>
    </row>
    <row r="50" spans="2:11" s="1" customFormat="1" ht="15" customHeight="1">
      <c r="B50" s="272"/>
      <c r="C50" s="273"/>
      <c r="D50" s="273"/>
      <c r="E50" s="406" t="s">
        <v>2380</v>
      </c>
      <c r="F50" s="406"/>
      <c r="G50" s="406"/>
      <c r="H50" s="406"/>
      <c r="I50" s="406"/>
      <c r="J50" s="406"/>
      <c r="K50" s="269"/>
    </row>
    <row r="51" spans="2:11" s="1" customFormat="1" ht="15" customHeight="1">
      <c r="B51" s="272"/>
      <c r="C51" s="273"/>
      <c r="D51" s="406" t="s">
        <v>2381</v>
      </c>
      <c r="E51" s="406"/>
      <c r="F51" s="406"/>
      <c r="G51" s="406"/>
      <c r="H51" s="406"/>
      <c r="I51" s="406"/>
      <c r="J51" s="406"/>
      <c r="K51" s="269"/>
    </row>
    <row r="52" spans="2:11" s="1" customFormat="1" ht="25.5" customHeight="1">
      <c r="B52" s="268"/>
      <c r="C52" s="407" t="s">
        <v>2382</v>
      </c>
      <c r="D52" s="407"/>
      <c r="E52" s="407"/>
      <c r="F52" s="407"/>
      <c r="G52" s="407"/>
      <c r="H52" s="407"/>
      <c r="I52" s="407"/>
      <c r="J52" s="407"/>
      <c r="K52" s="269"/>
    </row>
    <row r="53" spans="2:11" s="1" customFormat="1" ht="5.25" customHeight="1">
      <c r="B53" s="268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8"/>
      <c r="C54" s="406" t="s">
        <v>2383</v>
      </c>
      <c r="D54" s="406"/>
      <c r="E54" s="406"/>
      <c r="F54" s="406"/>
      <c r="G54" s="406"/>
      <c r="H54" s="406"/>
      <c r="I54" s="406"/>
      <c r="J54" s="406"/>
      <c r="K54" s="269"/>
    </row>
    <row r="55" spans="2:11" s="1" customFormat="1" ht="15" customHeight="1">
      <c r="B55" s="268"/>
      <c r="C55" s="406" t="s">
        <v>2384</v>
      </c>
      <c r="D55" s="406"/>
      <c r="E55" s="406"/>
      <c r="F55" s="406"/>
      <c r="G55" s="406"/>
      <c r="H55" s="406"/>
      <c r="I55" s="406"/>
      <c r="J55" s="406"/>
      <c r="K55" s="269"/>
    </row>
    <row r="56" spans="2:11" s="1" customFormat="1" ht="12.75" customHeight="1">
      <c r="B56" s="268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8"/>
      <c r="C57" s="406" t="s">
        <v>2385</v>
      </c>
      <c r="D57" s="406"/>
      <c r="E57" s="406"/>
      <c r="F57" s="406"/>
      <c r="G57" s="406"/>
      <c r="H57" s="406"/>
      <c r="I57" s="406"/>
      <c r="J57" s="406"/>
      <c r="K57" s="269"/>
    </row>
    <row r="58" spans="2:11" s="1" customFormat="1" ht="15" customHeight="1">
      <c r="B58" s="268"/>
      <c r="C58" s="273"/>
      <c r="D58" s="406" t="s">
        <v>2386</v>
      </c>
      <c r="E58" s="406"/>
      <c r="F58" s="406"/>
      <c r="G58" s="406"/>
      <c r="H58" s="406"/>
      <c r="I58" s="406"/>
      <c r="J58" s="406"/>
      <c r="K58" s="269"/>
    </row>
    <row r="59" spans="2:11" s="1" customFormat="1" ht="15" customHeight="1">
      <c r="B59" s="268"/>
      <c r="C59" s="273"/>
      <c r="D59" s="406" t="s">
        <v>2387</v>
      </c>
      <c r="E59" s="406"/>
      <c r="F59" s="406"/>
      <c r="G59" s="406"/>
      <c r="H59" s="406"/>
      <c r="I59" s="406"/>
      <c r="J59" s="406"/>
      <c r="K59" s="269"/>
    </row>
    <row r="60" spans="2:11" s="1" customFormat="1" ht="15" customHeight="1">
      <c r="B60" s="268"/>
      <c r="C60" s="273"/>
      <c r="D60" s="406" t="s">
        <v>2388</v>
      </c>
      <c r="E60" s="406"/>
      <c r="F60" s="406"/>
      <c r="G60" s="406"/>
      <c r="H60" s="406"/>
      <c r="I60" s="406"/>
      <c r="J60" s="406"/>
      <c r="K60" s="269"/>
    </row>
    <row r="61" spans="2:11" s="1" customFormat="1" ht="15" customHeight="1">
      <c r="B61" s="268"/>
      <c r="C61" s="273"/>
      <c r="D61" s="406" t="s">
        <v>2389</v>
      </c>
      <c r="E61" s="406"/>
      <c r="F61" s="406"/>
      <c r="G61" s="406"/>
      <c r="H61" s="406"/>
      <c r="I61" s="406"/>
      <c r="J61" s="406"/>
      <c r="K61" s="269"/>
    </row>
    <row r="62" spans="2:11" s="1" customFormat="1" ht="15" customHeight="1">
      <c r="B62" s="268"/>
      <c r="C62" s="273"/>
      <c r="D62" s="409" t="s">
        <v>2390</v>
      </c>
      <c r="E62" s="409"/>
      <c r="F62" s="409"/>
      <c r="G62" s="409"/>
      <c r="H62" s="409"/>
      <c r="I62" s="409"/>
      <c r="J62" s="409"/>
      <c r="K62" s="269"/>
    </row>
    <row r="63" spans="2:11" s="1" customFormat="1" ht="15" customHeight="1">
      <c r="B63" s="268"/>
      <c r="C63" s="273"/>
      <c r="D63" s="406" t="s">
        <v>2391</v>
      </c>
      <c r="E63" s="406"/>
      <c r="F63" s="406"/>
      <c r="G63" s="406"/>
      <c r="H63" s="406"/>
      <c r="I63" s="406"/>
      <c r="J63" s="406"/>
      <c r="K63" s="269"/>
    </row>
    <row r="64" spans="2:11" s="1" customFormat="1" ht="12.75" customHeight="1">
      <c r="B64" s="268"/>
      <c r="C64" s="273"/>
      <c r="D64" s="273"/>
      <c r="E64" s="276"/>
      <c r="F64" s="273"/>
      <c r="G64" s="273"/>
      <c r="H64" s="273"/>
      <c r="I64" s="273"/>
      <c r="J64" s="273"/>
      <c r="K64" s="269"/>
    </row>
    <row r="65" spans="2:11" s="1" customFormat="1" ht="15" customHeight="1">
      <c r="B65" s="268"/>
      <c r="C65" s="273"/>
      <c r="D65" s="406" t="s">
        <v>2392</v>
      </c>
      <c r="E65" s="406"/>
      <c r="F65" s="406"/>
      <c r="G65" s="406"/>
      <c r="H65" s="406"/>
      <c r="I65" s="406"/>
      <c r="J65" s="406"/>
      <c r="K65" s="269"/>
    </row>
    <row r="66" spans="2:11" s="1" customFormat="1" ht="15" customHeight="1">
      <c r="B66" s="268"/>
      <c r="C66" s="273"/>
      <c r="D66" s="409" t="s">
        <v>2393</v>
      </c>
      <c r="E66" s="409"/>
      <c r="F66" s="409"/>
      <c r="G66" s="409"/>
      <c r="H66" s="409"/>
      <c r="I66" s="409"/>
      <c r="J66" s="409"/>
      <c r="K66" s="269"/>
    </row>
    <row r="67" spans="2:11" s="1" customFormat="1" ht="15" customHeight="1">
      <c r="B67" s="268"/>
      <c r="C67" s="273"/>
      <c r="D67" s="406" t="s">
        <v>2394</v>
      </c>
      <c r="E67" s="406"/>
      <c r="F67" s="406"/>
      <c r="G67" s="406"/>
      <c r="H67" s="406"/>
      <c r="I67" s="406"/>
      <c r="J67" s="406"/>
      <c r="K67" s="269"/>
    </row>
    <row r="68" spans="2:11" s="1" customFormat="1" ht="15" customHeight="1">
      <c r="B68" s="268"/>
      <c r="C68" s="273"/>
      <c r="D68" s="406" t="s">
        <v>2395</v>
      </c>
      <c r="E68" s="406"/>
      <c r="F68" s="406"/>
      <c r="G68" s="406"/>
      <c r="H68" s="406"/>
      <c r="I68" s="406"/>
      <c r="J68" s="406"/>
      <c r="K68" s="269"/>
    </row>
    <row r="69" spans="2:11" s="1" customFormat="1" ht="15" customHeight="1">
      <c r="B69" s="268"/>
      <c r="C69" s="273"/>
      <c r="D69" s="406" t="s">
        <v>2396</v>
      </c>
      <c r="E69" s="406"/>
      <c r="F69" s="406"/>
      <c r="G69" s="406"/>
      <c r="H69" s="406"/>
      <c r="I69" s="406"/>
      <c r="J69" s="406"/>
      <c r="K69" s="269"/>
    </row>
    <row r="70" spans="2:11" s="1" customFormat="1" ht="15" customHeight="1">
      <c r="B70" s="268"/>
      <c r="C70" s="273"/>
      <c r="D70" s="406" t="s">
        <v>2397</v>
      </c>
      <c r="E70" s="406"/>
      <c r="F70" s="406"/>
      <c r="G70" s="406"/>
      <c r="H70" s="406"/>
      <c r="I70" s="406"/>
      <c r="J70" s="406"/>
      <c r="K70" s="269"/>
    </row>
    <row r="71" spans="2:11" s="1" customFormat="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s="1" customFormat="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s="1" customFormat="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s="1" customFormat="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1" customFormat="1" ht="45" customHeight="1">
      <c r="B75" s="285"/>
      <c r="C75" s="410" t="s">
        <v>2398</v>
      </c>
      <c r="D75" s="410"/>
      <c r="E75" s="410"/>
      <c r="F75" s="410"/>
      <c r="G75" s="410"/>
      <c r="H75" s="410"/>
      <c r="I75" s="410"/>
      <c r="J75" s="410"/>
      <c r="K75" s="286"/>
    </row>
    <row r="76" spans="2:11" s="1" customFormat="1" ht="17.25" customHeight="1">
      <c r="B76" s="285"/>
      <c r="C76" s="287" t="s">
        <v>2399</v>
      </c>
      <c r="D76" s="287"/>
      <c r="E76" s="287"/>
      <c r="F76" s="287" t="s">
        <v>2400</v>
      </c>
      <c r="G76" s="288"/>
      <c r="H76" s="287" t="s">
        <v>54</v>
      </c>
      <c r="I76" s="287" t="s">
        <v>57</v>
      </c>
      <c r="J76" s="287" t="s">
        <v>2401</v>
      </c>
      <c r="K76" s="286"/>
    </row>
    <row r="77" spans="2:11" s="1" customFormat="1" ht="17.25" customHeight="1">
      <c r="B77" s="285"/>
      <c r="C77" s="289" t="s">
        <v>2402</v>
      </c>
      <c r="D77" s="289"/>
      <c r="E77" s="289"/>
      <c r="F77" s="290" t="s">
        <v>2403</v>
      </c>
      <c r="G77" s="291"/>
      <c r="H77" s="289"/>
      <c r="I77" s="289"/>
      <c r="J77" s="289" t="s">
        <v>2404</v>
      </c>
      <c r="K77" s="286"/>
    </row>
    <row r="78" spans="2:11" s="1" customFormat="1" ht="5.25" customHeight="1">
      <c r="B78" s="285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s="1" customFormat="1" ht="15" customHeight="1">
      <c r="B79" s="285"/>
      <c r="C79" s="274" t="s">
        <v>53</v>
      </c>
      <c r="D79" s="294"/>
      <c r="E79" s="294"/>
      <c r="F79" s="295" t="s">
        <v>2405</v>
      </c>
      <c r="G79" s="296"/>
      <c r="H79" s="274" t="s">
        <v>2406</v>
      </c>
      <c r="I79" s="274" t="s">
        <v>2407</v>
      </c>
      <c r="J79" s="274">
        <v>20</v>
      </c>
      <c r="K79" s="286"/>
    </row>
    <row r="80" spans="2:11" s="1" customFormat="1" ht="15" customHeight="1">
      <c r="B80" s="285"/>
      <c r="C80" s="274" t="s">
        <v>2408</v>
      </c>
      <c r="D80" s="274"/>
      <c r="E80" s="274"/>
      <c r="F80" s="295" t="s">
        <v>2405</v>
      </c>
      <c r="G80" s="296"/>
      <c r="H80" s="274" t="s">
        <v>2409</v>
      </c>
      <c r="I80" s="274" t="s">
        <v>2407</v>
      </c>
      <c r="J80" s="274">
        <v>120</v>
      </c>
      <c r="K80" s="286"/>
    </row>
    <row r="81" spans="2:11" s="1" customFormat="1" ht="15" customHeight="1">
      <c r="B81" s="297"/>
      <c r="C81" s="274" t="s">
        <v>2410</v>
      </c>
      <c r="D81" s="274"/>
      <c r="E81" s="274"/>
      <c r="F81" s="295" t="s">
        <v>2411</v>
      </c>
      <c r="G81" s="296"/>
      <c r="H81" s="274" t="s">
        <v>2412</v>
      </c>
      <c r="I81" s="274" t="s">
        <v>2407</v>
      </c>
      <c r="J81" s="274">
        <v>50</v>
      </c>
      <c r="K81" s="286"/>
    </row>
    <row r="82" spans="2:11" s="1" customFormat="1" ht="15" customHeight="1">
      <c r="B82" s="297"/>
      <c r="C82" s="274" t="s">
        <v>2413</v>
      </c>
      <c r="D82" s="274"/>
      <c r="E82" s="274"/>
      <c r="F82" s="295" t="s">
        <v>2405</v>
      </c>
      <c r="G82" s="296"/>
      <c r="H82" s="274" t="s">
        <v>2414</v>
      </c>
      <c r="I82" s="274" t="s">
        <v>2415</v>
      </c>
      <c r="J82" s="274"/>
      <c r="K82" s="286"/>
    </row>
    <row r="83" spans="2:11" s="1" customFormat="1" ht="15" customHeight="1">
      <c r="B83" s="297"/>
      <c r="C83" s="298" t="s">
        <v>2416</v>
      </c>
      <c r="D83" s="298"/>
      <c r="E83" s="298"/>
      <c r="F83" s="299" t="s">
        <v>2411</v>
      </c>
      <c r="G83" s="298"/>
      <c r="H83" s="298" t="s">
        <v>2417</v>
      </c>
      <c r="I83" s="298" t="s">
        <v>2407</v>
      </c>
      <c r="J83" s="298">
        <v>15</v>
      </c>
      <c r="K83" s="286"/>
    </row>
    <row r="84" spans="2:11" s="1" customFormat="1" ht="15" customHeight="1">
      <c r="B84" s="297"/>
      <c r="C84" s="298" t="s">
        <v>2418</v>
      </c>
      <c r="D84" s="298"/>
      <c r="E84" s="298"/>
      <c r="F84" s="299" t="s">
        <v>2411</v>
      </c>
      <c r="G84" s="298"/>
      <c r="H84" s="298" t="s">
        <v>2419</v>
      </c>
      <c r="I84" s="298" t="s">
        <v>2407</v>
      </c>
      <c r="J84" s="298">
        <v>15</v>
      </c>
      <c r="K84" s="286"/>
    </row>
    <row r="85" spans="2:11" s="1" customFormat="1" ht="15" customHeight="1">
      <c r="B85" s="297"/>
      <c r="C85" s="298" t="s">
        <v>2420</v>
      </c>
      <c r="D85" s="298"/>
      <c r="E85" s="298"/>
      <c r="F85" s="299" t="s">
        <v>2411</v>
      </c>
      <c r="G85" s="298"/>
      <c r="H85" s="298" t="s">
        <v>2421</v>
      </c>
      <c r="I85" s="298" t="s">
        <v>2407</v>
      </c>
      <c r="J85" s="298">
        <v>20</v>
      </c>
      <c r="K85" s="286"/>
    </row>
    <row r="86" spans="2:11" s="1" customFormat="1" ht="15" customHeight="1">
      <c r="B86" s="297"/>
      <c r="C86" s="298" t="s">
        <v>2422</v>
      </c>
      <c r="D86" s="298"/>
      <c r="E86" s="298"/>
      <c r="F86" s="299" t="s">
        <v>2411</v>
      </c>
      <c r="G86" s="298"/>
      <c r="H86" s="298" t="s">
        <v>2423</v>
      </c>
      <c r="I86" s="298" t="s">
        <v>2407</v>
      </c>
      <c r="J86" s="298">
        <v>20</v>
      </c>
      <c r="K86" s="286"/>
    </row>
    <row r="87" spans="2:11" s="1" customFormat="1" ht="15" customHeight="1">
      <c r="B87" s="297"/>
      <c r="C87" s="274" t="s">
        <v>2424</v>
      </c>
      <c r="D87" s="274"/>
      <c r="E87" s="274"/>
      <c r="F87" s="295" t="s">
        <v>2411</v>
      </c>
      <c r="G87" s="296"/>
      <c r="H87" s="274" t="s">
        <v>2425</v>
      </c>
      <c r="I87" s="274" t="s">
        <v>2407</v>
      </c>
      <c r="J87" s="274">
        <v>50</v>
      </c>
      <c r="K87" s="286"/>
    </row>
    <row r="88" spans="2:11" s="1" customFormat="1" ht="15" customHeight="1">
      <c r="B88" s="297"/>
      <c r="C88" s="274" t="s">
        <v>2426</v>
      </c>
      <c r="D88" s="274"/>
      <c r="E88" s="274"/>
      <c r="F88" s="295" t="s">
        <v>2411</v>
      </c>
      <c r="G88" s="296"/>
      <c r="H88" s="274" t="s">
        <v>2427</v>
      </c>
      <c r="I88" s="274" t="s">
        <v>2407</v>
      </c>
      <c r="J88" s="274">
        <v>20</v>
      </c>
      <c r="K88" s="286"/>
    </row>
    <row r="89" spans="2:11" s="1" customFormat="1" ht="15" customHeight="1">
      <c r="B89" s="297"/>
      <c r="C89" s="274" t="s">
        <v>2428</v>
      </c>
      <c r="D89" s="274"/>
      <c r="E89" s="274"/>
      <c r="F89" s="295" t="s">
        <v>2411</v>
      </c>
      <c r="G89" s="296"/>
      <c r="H89" s="274" t="s">
        <v>2429</v>
      </c>
      <c r="I89" s="274" t="s">
        <v>2407</v>
      </c>
      <c r="J89" s="274">
        <v>20</v>
      </c>
      <c r="K89" s="286"/>
    </row>
    <row r="90" spans="2:11" s="1" customFormat="1" ht="15" customHeight="1">
      <c r="B90" s="297"/>
      <c r="C90" s="274" t="s">
        <v>2430</v>
      </c>
      <c r="D90" s="274"/>
      <c r="E90" s="274"/>
      <c r="F90" s="295" t="s">
        <v>2411</v>
      </c>
      <c r="G90" s="296"/>
      <c r="H90" s="274" t="s">
        <v>2431</v>
      </c>
      <c r="I90" s="274" t="s">
        <v>2407</v>
      </c>
      <c r="J90" s="274">
        <v>50</v>
      </c>
      <c r="K90" s="286"/>
    </row>
    <row r="91" spans="2:11" s="1" customFormat="1" ht="15" customHeight="1">
      <c r="B91" s="297"/>
      <c r="C91" s="274" t="s">
        <v>2432</v>
      </c>
      <c r="D91" s="274"/>
      <c r="E91" s="274"/>
      <c r="F91" s="295" t="s">
        <v>2411</v>
      </c>
      <c r="G91" s="296"/>
      <c r="H91" s="274" t="s">
        <v>2432</v>
      </c>
      <c r="I91" s="274" t="s">
        <v>2407</v>
      </c>
      <c r="J91" s="274">
        <v>50</v>
      </c>
      <c r="K91" s="286"/>
    </row>
    <row r="92" spans="2:11" s="1" customFormat="1" ht="15" customHeight="1">
      <c r="B92" s="297"/>
      <c r="C92" s="274" t="s">
        <v>2433</v>
      </c>
      <c r="D92" s="274"/>
      <c r="E92" s="274"/>
      <c r="F92" s="295" t="s">
        <v>2411</v>
      </c>
      <c r="G92" s="296"/>
      <c r="H92" s="274" t="s">
        <v>2434</v>
      </c>
      <c r="I92" s="274" t="s">
        <v>2407</v>
      </c>
      <c r="J92" s="274">
        <v>255</v>
      </c>
      <c r="K92" s="286"/>
    </row>
    <row r="93" spans="2:11" s="1" customFormat="1" ht="15" customHeight="1">
      <c r="B93" s="297"/>
      <c r="C93" s="274" t="s">
        <v>2435</v>
      </c>
      <c r="D93" s="274"/>
      <c r="E93" s="274"/>
      <c r="F93" s="295" t="s">
        <v>2405</v>
      </c>
      <c r="G93" s="296"/>
      <c r="H93" s="274" t="s">
        <v>2436</v>
      </c>
      <c r="I93" s="274" t="s">
        <v>2437</v>
      </c>
      <c r="J93" s="274"/>
      <c r="K93" s="286"/>
    </row>
    <row r="94" spans="2:11" s="1" customFormat="1" ht="15" customHeight="1">
      <c r="B94" s="297"/>
      <c r="C94" s="274" t="s">
        <v>2438</v>
      </c>
      <c r="D94" s="274"/>
      <c r="E94" s="274"/>
      <c r="F94" s="295" t="s">
        <v>2405</v>
      </c>
      <c r="G94" s="296"/>
      <c r="H94" s="274" t="s">
        <v>2439</v>
      </c>
      <c r="I94" s="274" t="s">
        <v>2440</v>
      </c>
      <c r="J94" s="274"/>
      <c r="K94" s="286"/>
    </row>
    <row r="95" spans="2:11" s="1" customFormat="1" ht="15" customHeight="1">
      <c r="B95" s="297"/>
      <c r="C95" s="274" t="s">
        <v>2441</v>
      </c>
      <c r="D95" s="274"/>
      <c r="E95" s="274"/>
      <c r="F95" s="295" t="s">
        <v>2405</v>
      </c>
      <c r="G95" s="296"/>
      <c r="H95" s="274" t="s">
        <v>2441</v>
      </c>
      <c r="I95" s="274" t="s">
        <v>2440</v>
      </c>
      <c r="J95" s="274"/>
      <c r="K95" s="286"/>
    </row>
    <row r="96" spans="2:11" s="1" customFormat="1" ht="15" customHeight="1">
      <c r="B96" s="297"/>
      <c r="C96" s="274" t="s">
        <v>38</v>
      </c>
      <c r="D96" s="274"/>
      <c r="E96" s="274"/>
      <c r="F96" s="295" t="s">
        <v>2405</v>
      </c>
      <c r="G96" s="296"/>
      <c r="H96" s="274" t="s">
        <v>2442</v>
      </c>
      <c r="I96" s="274" t="s">
        <v>2440</v>
      </c>
      <c r="J96" s="274"/>
      <c r="K96" s="286"/>
    </row>
    <row r="97" spans="2:11" s="1" customFormat="1" ht="15" customHeight="1">
      <c r="B97" s="297"/>
      <c r="C97" s="274" t="s">
        <v>48</v>
      </c>
      <c r="D97" s="274"/>
      <c r="E97" s="274"/>
      <c r="F97" s="295" t="s">
        <v>2405</v>
      </c>
      <c r="G97" s="296"/>
      <c r="H97" s="274" t="s">
        <v>2443</v>
      </c>
      <c r="I97" s="274" t="s">
        <v>2440</v>
      </c>
      <c r="J97" s="274"/>
      <c r="K97" s="286"/>
    </row>
    <row r="98" spans="2:11" s="1" customFormat="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pans="2:11" s="1" customFormat="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pans="2:11" s="1" customFormat="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s="1" customFormat="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s="1" customFormat="1" ht="45" customHeight="1">
      <c r="B102" s="285"/>
      <c r="C102" s="410" t="s">
        <v>2444</v>
      </c>
      <c r="D102" s="410"/>
      <c r="E102" s="410"/>
      <c r="F102" s="410"/>
      <c r="G102" s="410"/>
      <c r="H102" s="410"/>
      <c r="I102" s="410"/>
      <c r="J102" s="410"/>
      <c r="K102" s="286"/>
    </row>
    <row r="103" spans="2:11" s="1" customFormat="1" ht="17.25" customHeight="1">
      <c r="B103" s="285"/>
      <c r="C103" s="287" t="s">
        <v>2399</v>
      </c>
      <c r="D103" s="287"/>
      <c r="E103" s="287"/>
      <c r="F103" s="287" t="s">
        <v>2400</v>
      </c>
      <c r="G103" s="288"/>
      <c r="H103" s="287" t="s">
        <v>54</v>
      </c>
      <c r="I103" s="287" t="s">
        <v>57</v>
      </c>
      <c r="J103" s="287" t="s">
        <v>2401</v>
      </c>
      <c r="K103" s="286"/>
    </row>
    <row r="104" spans="2:11" s="1" customFormat="1" ht="17.25" customHeight="1">
      <c r="B104" s="285"/>
      <c r="C104" s="289" t="s">
        <v>2402</v>
      </c>
      <c r="D104" s="289"/>
      <c r="E104" s="289"/>
      <c r="F104" s="290" t="s">
        <v>2403</v>
      </c>
      <c r="G104" s="291"/>
      <c r="H104" s="289"/>
      <c r="I104" s="289"/>
      <c r="J104" s="289" t="s">
        <v>2404</v>
      </c>
      <c r="K104" s="286"/>
    </row>
    <row r="105" spans="2:11" s="1" customFormat="1" ht="5.25" customHeight="1">
      <c r="B105" s="285"/>
      <c r="C105" s="287"/>
      <c r="D105" s="287"/>
      <c r="E105" s="287"/>
      <c r="F105" s="287"/>
      <c r="G105" s="305"/>
      <c r="H105" s="287"/>
      <c r="I105" s="287"/>
      <c r="J105" s="287"/>
      <c r="K105" s="286"/>
    </row>
    <row r="106" spans="2:11" s="1" customFormat="1" ht="15" customHeight="1">
      <c r="B106" s="285"/>
      <c r="C106" s="274" t="s">
        <v>53</v>
      </c>
      <c r="D106" s="294"/>
      <c r="E106" s="294"/>
      <c r="F106" s="295" t="s">
        <v>2405</v>
      </c>
      <c r="G106" s="274"/>
      <c r="H106" s="274" t="s">
        <v>2445</v>
      </c>
      <c r="I106" s="274" t="s">
        <v>2407</v>
      </c>
      <c r="J106" s="274">
        <v>20</v>
      </c>
      <c r="K106" s="286"/>
    </row>
    <row r="107" spans="2:11" s="1" customFormat="1" ht="15" customHeight="1">
      <c r="B107" s="285"/>
      <c r="C107" s="274" t="s">
        <v>2408</v>
      </c>
      <c r="D107" s="274"/>
      <c r="E107" s="274"/>
      <c r="F107" s="295" t="s">
        <v>2405</v>
      </c>
      <c r="G107" s="274"/>
      <c r="H107" s="274" t="s">
        <v>2445</v>
      </c>
      <c r="I107" s="274" t="s">
        <v>2407</v>
      </c>
      <c r="J107" s="274">
        <v>120</v>
      </c>
      <c r="K107" s="286"/>
    </row>
    <row r="108" spans="2:11" s="1" customFormat="1" ht="15" customHeight="1">
      <c r="B108" s="297"/>
      <c r="C108" s="274" t="s">
        <v>2410</v>
      </c>
      <c r="D108" s="274"/>
      <c r="E108" s="274"/>
      <c r="F108" s="295" t="s">
        <v>2411</v>
      </c>
      <c r="G108" s="274"/>
      <c r="H108" s="274" t="s">
        <v>2445</v>
      </c>
      <c r="I108" s="274" t="s">
        <v>2407</v>
      </c>
      <c r="J108" s="274">
        <v>50</v>
      </c>
      <c r="K108" s="286"/>
    </row>
    <row r="109" spans="2:11" s="1" customFormat="1" ht="15" customHeight="1">
      <c r="B109" s="297"/>
      <c r="C109" s="274" t="s">
        <v>2413</v>
      </c>
      <c r="D109" s="274"/>
      <c r="E109" s="274"/>
      <c r="F109" s="295" t="s">
        <v>2405</v>
      </c>
      <c r="G109" s="274"/>
      <c r="H109" s="274" t="s">
        <v>2445</v>
      </c>
      <c r="I109" s="274" t="s">
        <v>2415</v>
      </c>
      <c r="J109" s="274"/>
      <c r="K109" s="286"/>
    </row>
    <row r="110" spans="2:11" s="1" customFormat="1" ht="15" customHeight="1">
      <c r="B110" s="297"/>
      <c r="C110" s="274" t="s">
        <v>2424</v>
      </c>
      <c r="D110" s="274"/>
      <c r="E110" s="274"/>
      <c r="F110" s="295" t="s">
        <v>2411</v>
      </c>
      <c r="G110" s="274"/>
      <c r="H110" s="274" t="s">
        <v>2445</v>
      </c>
      <c r="I110" s="274" t="s">
        <v>2407</v>
      </c>
      <c r="J110" s="274">
        <v>50</v>
      </c>
      <c r="K110" s="286"/>
    </row>
    <row r="111" spans="2:11" s="1" customFormat="1" ht="15" customHeight="1">
      <c r="B111" s="297"/>
      <c r="C111" s="274" t="s">
        <v>2432</v>
      </c>
      <c r="D111" s="274"/>
      <c r="E111" s="274"/>
      <c r="F111" s="295" t="s">
        <v>2411</v>
      </c>
      <c r="G111" s="274"/>
      <c r="H111" s="274" t="s">
        <v>2445</v>
      </c>
      <c r="I111" s="274" t="s">
        <v>2407</v>
      </c>
      <c r="J111" s="274">
        <v>50</v>
      </c>
      <c r="K111" s="286"/>
    </row>
    <row r="112" spans="2:11" s="1" customFormat="1" ht="15" customHeight="1">
      <c r="B112" s="297"/>
      <c r="C112" s="274" t="s">
        <v>2430</v>
      </c>
      <c r="D112" s="274"/>
      <c r="E112" s="274"/>
      <c r="F112" s="295" t="s">
        <v>2411</v>
      </c>
      <c r="G112" s="274"/>
      <c r="H112" s="274" t="s">
        <v>2445</v>
      </c>
      <c r="I112" s="274" t="s">
        <v>2407</v>
      </c>
      <c r="J112" s="274">
        <v>50</v>
      </c>
      <c r="K112" s="286"/>
    </row>
    <row r="113" spans="2:11" s="1" customFormat="1" ht="15" customHeight="1">
      <c r="B113" s="297"/>
      <c r="C113" s="274" t="s">
        <v>53</v>
      </c>
      <c r="D113" s="274"/>
      <c r="E113" s="274"/>
      <c r="F113" s="295" t="s">
        <v>2405</v>
      </c>
      <c r="G113" s="274"/>
      <c r="H113" s="274" t="s">
        <v>2446</v>
      </c>
      <c r="I113" s="274" t="s">
        <v>2407</v>
      </c>
      <c r="J113" s="274">
        <v>20</v>
      </c>
      <c r="K113" s="286"/>
    </row>
    <row r="114" spans="2:11" s="1" customFormat="1" ht="15" customHeight="1">
      <c r="B114" s="297"/>
      <c r="C114" s="274" t="s">
        <v>2447</v>
      </c>
      <c r="D114" s="274"/>
      <c r="E114" s="274"/>
      <c r="F114" s="295" t="s">
        <v>2405</v>
      </c>
      <c r="G114" s="274"/>
      <c r="H114" s="274" t="s">
        <v>2448</v>
      </c>
      <c r="I114" s="274" t="s">
        <v>2407</v>
      </c>
      <c r="J114" s="274">
        <v>120</v>
      </c>
      <c r="K114" s="286"/>
    </row>
    <row r="115" spans="2:11" s="1" customFormat="1" ht="15" customHeight="1">
      <c r="B115" s="297"/>
      <c r="C115" s="274" t="s">
        <v>38</v>
      </c>
      <c r="D115" s="274"/>
      <c r="E115" s="274"/>
      <c r="F115" s="295" t="s">
        <v>2405</v>
      </c>
      <c r="G115" s="274"/>
      <c r="H115" s="274" t="s">
        <v>2449</v>
      </c>
      <c r="I115" s="274" t="s">
        <v>2440</v>
      </c>
      <c r="J115" s="274"/>
      <c r="K115" s="286"/>
    </row>
    <row r="116" spans="2:11" s="1" customFormat="1" ht="15" customHeight="1">
      <c r="B116" s="297"/>
      <c r="C116" s="274" t="s">
        <v>48</v>
      </c>
      <c r="D116" s="274"/>
      <c r="E116" s="274"/>
      <c r="F116" s="295" t="s">
        <v>2405</v>
      </c>
      <c r="G116" s="274"/>
      <c r="H116" s="274" t="s">
        <v>2450</v>
      </c>
      <c r="I116" s="274" t="s">
        <v>2440</v>
      </c>
      <c r="J116" s="274"/>
      <c r="K116" s="286"/>
    </row>
    <row r="117" spans="2:11" s="1" customFormat="1" ht="15" customHeight="1">
      <c r="B117" s="297"/>
      <c r="C117" s="274" t="s">
        <v>57</v>
      </c>
      <c r="D117" s="274"/>
      <c r="E117" s="274"/>
      <c r="F117" s="295" t="s">
        <v>2405</v>
      </c>
      <c r="G117" s="274"/>
      <c r="H117" s="274" t="s">
        <v>2451</v>
      </c>
      <c r="I117" s="274" t="s">
        <v>2452</v>
      </c>
      <c r="J117" s="274"/>
      <c r="K117" s="286"/>
    </row>
    <row r="118" spans="2:11" s="1" customFormat="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pans="2:11" s="1" customFormat="1" ht="18.75" customHeight="1">
      <c r="B119" s="307"/>
      <c r="C119" s="308"/>
      <c r="D119" s="308"/>
      <c r="E119" s="308"/>
      <c r="F119" s="309"/>
      <c r="G119" s="308"/>
      <c r="H119" s="308"/>
      <c r="I119" s="308"/>
      <c r="J119" s="308"/>
      <c r="K119" s="307"/>
    </row>
    <row r="120" spans="2:11" s="1" customFormat="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s="1" customFormat="1" ht="7.5" customHeight="1">
      <c r="B121" s="310"/>
      <c r="C121" s="311"/>
      <c r="D121" s="311"/>
      <c r="E121" s="311"/>
      <c r="F121" s="311"/>
      <c r="G121" s="311"/>
      <c r="H121" s="311"/>
      <c r="I121" s="311"/>
      <c r="J121" s="311"/>
      <c r="K121" s="312"/>
    </row>
    <row r="122" spans="2:11" s="1" customFormat="1" ht="45" customHeight="1">
      <c r="B122" s="313"/>
      <c r="C122" s="408" t="s">
        <v>2453</v>
      </c>
      <c r="D122" s="408"/>
      <c r="E122" s="408"/>
      <c r="F122" s="408"/>
      <c r="G122" s="408"/>
      <c r="H122" s="408"/>
      <c r="I122" s="408"/>
      <c r="J122" s="408"/>
      <c r="K122" s="314"/>
    </row>
    <row r="123" spans="2:11" s="1" customFormat="1" ht="17.25" customHeight="1">
      <c r="B123" s="315"/>
      <c r="C123" s="287" t="s">
        <v>2399</v>
      </c>
      <c r="D123" s="287"/>
      <c r="E123" s="287"/>
      <c r="F123" s="287" t="s">
        <v>2400</v>
      </c>
      <c r="G123" s="288"/>
      <c r="H123" s="287" t="s">
        <v>54</v>
      </c>
      <c r="I123" s="287" t="s">
        <v>57</v>
      </c>
      <c r="J123" s="287" t="s">
        <v>2401</v>
      </c>
      <c r="K123" s="316"/>
    </row>
    <row r="124" spans="2:11" s="1" customFormat="1" ht="17.25" customHeight="1">
      <c r="B124" s="315"/>
      <c r="C124" s="289" t="s">
        <v>2402</v>
      </c>
      <c r="D124" s="289"/>
      <c r="E124" s="289"/>
      <c r="F124" s="290" t="s">
        <v>2403</v>
      </c>
      <c r="G124" s="291"/>
      <c r="H124" s="289"/>
      <c r="I124" s="289"/>
      <c r="J124" s="289" t="s">
        <v>2404</v>
      </c>
      <c r="K124" s="316"/>
    </row>
    <row r="125" spans="2:11" s="1" customFormat="1" ht="5.25" customHeight="1">
      <c r="B125" s="317"/>
      <c r="C125" s="292"/>
      <c r="D125" s="292"/>
      <c r="E125" s="292"/>
      <c r="F125" s="292"/>
      <c r="G125" s="318"/>
      <c r="H125" s="292"/>
      <c r="I125" s="292"/>
      <c r="J125" s="292"/>
      <c r="K125" s="319"/>
    </row>
    <row r="126" spans="2:11" s="1" customFormat="1" ht="15" customHeight="1">
      <c r="B126" s="317"/>
      <c r="C126" s="274" t="s">
        <v>2408</v>
      </c>
      <c r="D126" s="294"/>
      <c r="E126" s="294"/>
      <c r="F126" s="295" t="s">
        <v>2405</v>
      </c>
      <c r="G126" s="274"/>
      <c r="H126" s="274" t="s">
        <v>2445</v>
      </c>
      <c r="I126" s="274" t="s">
        <v>2407</v>
      </c>
      <c r="J126" s="274">
        <v>120</v>
      </c>
      <c r="K126" s="320"/>
    </row>
    <row r="127" spans="2:11" s="1" customFormat="1" ht="15" customHeight="1">
      <c r="B127" s="317"/>
      <c r="C127" s="274" t="s">
        <v>2454</v>
      </c>
      <c r="D127" s="274"/>
      <c r="E127" s="274"/>
      <c r="F127" s="295" t="s">
        <v>2405</v>
      </c>
      <c r="G127" s="274"/>
      <c r="H127" s="274" t="s">
        <v>2455</v>
      </c>
      <c r="I127" s="274" t="s">
        <v>2407</v>
      </c>
      <c r="J127" s="274" t="s">
        <v>2456</v>
      </c>
      <c r="K127" s="320"/>
    </row>
    <row r="128" spans="2:11" s="1" customFormat="1" ht="15" customHeight="1">
      <c r="B128" s="317"/>
      <c r="C128" s="274" t="s">
        <v>85</v>
      </c>
      <c r="D128" s="274"/>
      <c r="E128" s="274"/>
      <c r="F128" s="295" t="s">
        <v>2405</v>
      </c>
      <c r="G128" s="274"/>
      <c r="H128" s="274" t="s">
        <v>2457</v>
      </c>
      <c r="I128" s="274" t="s">
        <v>2407</v>
      </c>
      <c r="J128" s="274" t="s">
        <v>2456</v>
      </c>
      <c r="K128" s="320"/>
    </row>
    <row r="129" spans="2:11" s="1" customFormat="1" ht="15" customHeight="1">
      <c r="B129" s="317"/>
      <c r="C129" s="274" t="s">
        <v>2416</v>
      </c>
      <c r="D129" s="274"/>
      <c r="E129" s="274"/>
      <c r="F129" s="295" t="s">
        <v>2411</v>
      </c>
      <c r="G129" s="274"/>
      <c r="H129" s="274" t="s">
        <v>2417</v>
      </c>
      <c r="I129" s="274" t="s">
        <v>2407</v>
      </c>
      <c r="J129" s="274">
        <v>15</v>
      </c>
      <c r="K129" s="320"/>
    </row>
    <row r="130" spans="2:11" s="1" customFormat="1" ht="15" customHeight="1">
      <c r="B130" s="317"/>
      <c r="C130" s="298" t="s">
        <v>2418</v>
      </c>
      <c r="D130" s="298"/>
      <c r="E130" s="298"/>
      <c r="F130" s="299" t="s">
        <v>2411</v>
      </c>
      <c r="G130" s="298"/>
      <c r="H130" s="298" t="s">
        <v>2419</v>
      </c>
      <c r="I130" s="298" t="s">
        <v>2407</v>
      </c>
      <c r="J130" s="298">
        <v>15</v>
      </c>
      <c r="K130" s="320"/>
    </row>
    <row r="131" spans="2:11" s="1" customFormat="1" ht="15" customHeight="1">
      <c r="B131" s="317"/>
      <c r="C131" s="298" t="s">
        <v>2420</v>
      </c>
      <c r="D131" s="298"/>
      <c r="E131" s="298"/>
      <c r="F131" s="299" t="s">
        <v>2411</v>
      </c>
      <c r="G131" s="298"/>
      <c r="H131" s="298" t="s">
        <v>2421</v>
      </c>
      <c r="I131" s="298" t="s">
        <v>2407</v>
      </c>
      <c r="J131" s="298">
        <v>20</v>
      </c>
      <c r="K131" s="320"/>
    </row>
    <row r="132" spans="2:11" s="1" customFormat="1" ht="15" customHeight="1">
      <c r="B132" s="317"/>
      <c r="C132" s="298" t="s">
        <v>2422</v>
      </c>
      <c r="D132" s="298"/>
      <c r="E132" s="298"/>
      <c r="F132" s="299" t="s">
        <v>2411</v>
      </c>
      <c r="G132" s="298"/>
      <c r="H132" s="298" t="s">
        <v>2423</v>
      </c>
      <c r="I132" s="298" t="s">
        <v>2407</v>
      </c>
      <c r="J132" s="298">
        <v>20</v>
      </c>
      <c r="K132" s="320"/>
    </row>
    <row r="133" spans="2:11" s="1" customFormat="1" ht="15" customHeight="1">
      <c r="B133" s="317"/>
      <c r="C133" s="274" t="s">
        <v>2410</v>
      </c>
      <c r="D133" s="274"/>
      <c r="E133" s="274"/>
      <c r="F133" s="295" t="s">
        <v>2411</v>
      </c>
      <c r="G133" s="274"/>
      <c r="H133" s="274" t="s">
        <v>2445</v>
      </c>
      <c r="I133" s="274" t="s">
        <v>2407</v>
      </c>
      <c r="J133" s="274">
        <v>50</v>
      </c>
      <c r="K133" s="320"/>
    </row>
    <row r="134" spans="2:11" s="1" customFormat="1" ht="15" customHeight="1">
      <c r="B134" s="317"/>
      <c r="C134" s="274" t="s">
        <v>2424</v>
      </c>
      <c r="D134" s="274"/>
      <c r="E134" s="274"/>
      <c r="F134" s="295" t="s">
        <v>2411</v>
      </c>
      <c r="G134" s="274"/>
      <c r="H134" s="274" t="s">
        <v>2445</v>
      </c>
      <c r="I134" s="274" t="s">
        <v>2407</v>
      </c>
      <c r="J134" s="274">
        <v>50</v>
      </c>
      <c r="K134" s="320"/>
    </row>
    <row r="135" spans="2:11" s="1" customFormat="1" ht="15" customHeight="1">
      <c r="B135" s="317"/>
      <c r="C135" s="274" t="s">
        <v>2430</v>
      </c>
      <c r="D135" s="274"/>
      <c r="E135" s="274"/>
      <c r="F135" s="295" t="s">
        <v>2411</v>
      </c>
      <c r="G135" s="274"/>
      <c r="H135" s="274" t="s">
        <v>2445</v>
      </c>
      <c r="I135" s="274" t="s">
        <v>2407</v>
      </c>
      <c r="J135" s="274">
        <v>50</v>
      </c>
      <c r="K135" s="320"/>
    </row>
    <row r="136" spans="2:11" s="1" customFormat="1" ht="15" customHeight="1">
      <c r="B136" s="317"/>
      <c r="C136" s="274" t="s">
        <v>2432</v>
      </c>
      <c r="D136" s="274"/>
      <c r="E136" s="274"/>
      <c r="F136" s="295" t="s">
        <v>2411</v>
      </c>
      <c r="G136" s="274"/>
      <c r="H136" s="274" t="s">
        <v>2445</v>
      </c>
      <c r="I136" s="274" t="s">
        <v>2407</v>
      </c>
      <c r="J136" s="274">
        <v>50</v>
      </c>
      <c r="K136" s="320"/>
    </row>
    <row r="137" spans="2:11" s="1" customFormat="1" ht="15" customHeight="1">
      <c r="B137" s="317"/>
      <c r="C137" s="274" t="s">
        <v>2433</v>
      </c>
      <c r="D137" s="274"/>
      <c r="E137" s="274"/>
      <c r="F137" s="295" t="s">
        <v>2411</v>
      </c>
      <c r="G137" s="274"/>
      <c r="H137" s="274" t="s">
        <v>2458</v>
      </c>
      <c r="I137" s="274" t="s">
        <v>2407</v>
      </c>
      <c r="J137" s="274">
        <v>255</v>
      </c>
      <c r="K137" s="320"/>
    </row>
    <row r="138" spans="2:11" s="1" customFormat="1" ht="15" customHeight="1">
      <c r="B138" s="317"/>
      <c r="C138" s="274" t="s">
        <v>2435</v>
      </c>
      <c r="D138" s="274"/>
      <c r="E138" s="274"/>
      <c r="F138" s="295" t="s">
        <v>2405</v>
      </c>
      <c r="G138" s="274"/>
      <c r="H138" s="274" t="s">
        <v>2459</v>
      </c>
      <c r="I138" s="274" t="s">
        <v>2437</v>
      </c>
      <c r="J138" s="274"/>
      <c r="K138" s="320"/>
    </row>
    <row r="139" spans="2:11" s="1" customFormat="1" ht="15" customHeight="1">
      <c r="B139" s="317"/>
      <c r="C139" s="274" t="s">
        <v>2438</v>
      </c>
      <c r="D139" s="274"/>
      <c r="E139" s="274"/>
      <c r="F139" s="295" t="s">
        <v>2405</v>
      </c>
      <c r="G139" s="274"/>
      <c r="H139" s="274" t="s">
        <v>2460</v>
      </c>
      <c r="I139" s="274" t="s">
        <v>2440</v>
      </c>
      <c r="J139" s="274"/>
      <c r="K139" s="320"/>
    </row>
    <row r="140" spans="2:11" s="1" customFormat="1" ht="15" customHeight="1">
      <c r="B140" s="317"/>
      <c r="C140" s="274" t="s">
        <v>2441</v>
      </c>
      <c r="D140" s="274"/>
      <c r="E140" s="274"/>
      <c r="F140" s="295" t="s">
        <v>2405</v>
      </c>
      <c r="G140" s="274"/>
      <c r="H140" s="274" t="s">
        <v>2441</v>
      </c>
      <c r="I140" s="274" t="s">
        <v>2440</v>
      </c>
      <c r="J140" s="274"/>
      <c r="K140" s="320"/>
    </row>
    <row r="141" spans="2:11" s="1" customFormat="1" ht="15" customHeight="1">
      <c r="B141" s="317"/>
      <c r="C141" s="274" t="s">
        <v>38</v>
      </c>
      <c r="D141" s="274"/>
      <c r="E141" s="274"/>
      <c r="F141" s="295" t="s">
        <v>2405</v>
      </c>
      <c r="G141" s="274"/>
      <c r="H141" s="274" t="s">
        <v>2461</v>
      </c>
      <c r="I141" s="274" t="s">
        <v>2440</v>
      </c>
      <c r="J141" s="274"/>
      <c r="K141" s="320"/>
    </row>
    <row r="142" spans="2:11" s="1" customFormat="1" ht="15" customHeight="1">
      <c r="B142" s="317"/>
      <c r="C142" s="274" t="s">
        <v>2462</v>
      </c>
      <c r="D142" s="274"/>
      <c r="E142" s="274"/>
      <c r="F142" s="295" t="s">
        <v>2405</v>
      </c>
      <c r="G142" s="274"/>
      <c r="H142" s="274" t="s">
        <v>2463</v>
      </c>
      <c r="I142" s="274" t="s">
        <v>2440</v>
      </c>
      <c r="J142" s="274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308"/>
      <c r="C144" s="308"/>
      <c r="D144" s="308"/>
      <c r="E144" s="308"/>
      <c r="F144" s="309"/>
      <c r="G144" s="308"/>
      <c r="H144" s="308"/>
      <c r="I144" s="308"/>
      <c r="J144" s="308"/>
      <c r="K144" s="308"/>
    </row>
    <row r="145" spans="2:11" s="1" customFormat="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s="1" customFormat="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s="1" customFormat="1" ht="45" customHeight="1">
      <c r="B147" s="285"/>
      <c r="C147" s="410" t="s">
        <v>2464</v>
      </c>
      <c r="D147" s="410"/>
      <c r="E147" s="410"/>
      <c r="F147" s="410"/>
      <c r="G147" s="410"/>
      <c r="H147" s="410"/>
      <c r="I147" s="410"/>
      <c r="J147" s="410"/>
      <c r="K147" s="286"/>
    </row>
    <row r="148" spans="2:11" s="1" customFormat="1" ht="17.25" customHeight="1">
      <c r="B148" s="285"/>
      <c r="C148" s="287" t="s">
        <v>2399</v>
      </c>
      <c r="D148" s="287"/>
      <c r="E148" s="287"/>
      <c r="F148" s="287" t="s">
        <v>2400</v>
      </c>
      <c r="G148" s="288"/>
      <c r="H148" s="287" t="s">
        <v>54</v>
      </c>
      <c r="I148" s="287" t="s">
        <v>57</v>
      </c>
      <c r="J148" s="287" t="s">
        <v>2401</v>
      </c>
      <c r="K148" s="286"/>
    </row>
    <row r="149" spans="2:11" s="1" customFormat="1" ht="17.25" customHeight="1">
      <c r="B149" s="285"/>
      <c r="C149" s="289" t="s">
        <v>2402</v>
      </c>
      <c r="D149" s="289"/>
      <c r="E149" s="289"/>
      <c r="F149" s="290" t="s">
        <v>2403</v>
      </c>
      <c r="G149" s="291"/>
      <c r="H149" s="289"/>
      <c r="I149" s="289"/>
      <c r="J149" s="289" t="s">
        <v>2404</v>
      </c>
      <c r="K149" s="286"/>
    </row>
    <row r="150" spans="2:11" s="1" customFormat="1" ht="5.25" customHeight="1">
      <c r="B150" s="297"/>
      <c r="C150" s="292"/>
      <c r="D150" s="292"/>
      <c r="E150" s="292"/>
      <c r="F150" s="292"/>
      <c r="G150" s="293"/>
      <c r="H150" s="292"/>
      <c r="I150" s="292"/>
      <c r="J150" s="292"/>
      <c r="K150" s="320"/>
    </row>
    <row r="151" spans="2:11" s="1" customFormat="1" ht="15" customHeight="1">
      <c r="B151" s="297"/>
      <c r="C151" s="324" t="s">
        <v>2408</v>
      </c>
      <c r="D151" s="274"/>
      <c r="E151" s="274"/>
      <c r="F151" s="325" t="s">
        <v>2405</v>
      </c>
      <c r="G151" s="274"/>
      <c r="H151" s="324" t="s">
        <v>2445</v>
      </c>
      <c r="I151" s="324" t="s">
        <v>2407</v>
      </c>
      <c r="J151" s="324">
        <v>120</v>
      </c>
      <c r="K151" s="320"/>
    </row>
    <row r="152" spans="2:11" s="1" customFormat="1" ht="15" customHeight="1">
      <c r="B152" s="297"/>
      <c r="C152" s="324" t="s">
        <v>2454</v>
      </c>
      <c r="D152" s="274"/>
      <c r="E152" s="274"/>
      <c r="F152" s="325" t="s">
        <v>2405</v>
      </c>
      <c r="G152" s="274"/>
      <c r="H152" s="324" t="s">
        <v>2465</v>
      </c>
      <c r="I152" s="324" t="s">
        <v>2407</v>
      </c>
      <c r="J152" s="324" t="s">
        <v>2456</v>
      </c>
      <c r="K152" s="320"/>
    </row>
    <row r="153" spans="2:11" s="1" customFormat="1" ht="15" customHeight="1">
      <c r="B153" s="297"/>
      <c r="C153" s="324" t="s">
        <v>85</v>
      </c>
      <c r="D153" s="274"/>
      <c r="E153" s="274"/>
      <c r="F153" s="325" t="s">
        <v>2405</v>
      </c>
      <c r="G153" s="274"/>
      <c r="H153" s="324" t="s">
        <v>2466</v>
      </c>
      <c r="I153" s="324" t="s">
        <v>2407</v>
      </c>
      <c r="J153" s="324" t="s">
        <v>2456</v>
      </c>
      <c r="K153" s="320"/>
    </row>
    <row r="154" spans="2:11" s="1" customFormat="1" ht="15" customHeight="1">
      <c r="B154" s="297"/>
      <c r="C154" s="324" t="s">
        <v>2410</v>
      </c>
      <c r="D154" s="274"/>
      <c r="E154" s="274"/>
      <c r="F154" s="325" t="s">
        <v>2411</v>
      </c>
      <c r="G154" s="274"/>
      <c r="H154" s="324" t="s">
        <v>2445</v>
      </c>
      <c r="I154" s="324" t="s">
        <v>2407</v>
      </c>
      <c r="J154" s="324">
        <v>50</v>
      </c>
      <c r="K154" s="320"/>
    </row>
    <row r="155" spans="2:11" s="1" customFormat="1" ht="15" customHeight="1">
      <c r="B155" s="297"/>
      <c r="C155" s="324" t="s">
        <v>2413</v>
      </c>
      <c r="D155" s="274"/>
      <c r="E155" s="274"/>
      <c r="F155" s="325" t="s">
        <v>2405</v>
      </c>
      <c r="G155" s="274"/>
      <c r="H155" s="324" t="s">
        <v>2445</v>
      </c>
      <c r="I155" s="324" t="s">
        <v>2415</v>
      </c>
      <c r="J155" s="324"/>
      <c r="K155" s="320"/>
    </row>
    <row r="156" spans="2:11" s="1" customFormat="1" ht="15" customHeight="1">
      <c r="B156" s="297"/>
      <c r="C156" s="324" t="s">
        <v>2424</v>
      </c>
      <c r="D156" s="274"/>
      <c r="E156" s="274"/>
      <c r="F156" s="325" t="s">
        <v>2411</v>
      </c>
      <c r="G156" s="274"/>
      <c r="H156" s="324" t="s">
        <v>2445</v>
      </c>
      <c r="I156" s="324" t="s">
        <v>2407</v>
      </c>
      <c r="J156" s="324">
        <v>50</v>
      </c>
      <c r="K156" s="320"/>
    </row>
    <row r="157" spans="2:11" s="1" customFormat="1" ht="15" customHeight="1">
      <c r="B157" s="297"/>
      <c r="C157" s="324" t="s">
        <v>2432</v>
      </c>
      <c r="D157" s="274"/>
      <c r="E157" s="274"/>
      <c r="F157" s="325" t="s">
        <v>2411</v>
      </c>
      <c r="G157" s="274"/>
      <c r="H157" s="324" t="s">
        <v>2445</v>
      </c>
      <c r="I157" s="324" t="s">
        <v>2407</v>
      </c>
      <c r="J157" s="324">
        <v>50</v>
      </c>
      <c r="K157" s="320"/>
    </row>
    <row r="158" spans="2:11" s="1" customFormat="1" ht="15" customHeight="1">
      <c r="B158" s="297"/>
      <c r="C158" s="324" t="s">
        <v>2430</v>
      </c>
      <c r="D158" s="274"/>
      <c r="E158" s="274"/>
      <c r="F158" s="325" t="s">
        <v>2411</v>
      </c>
      <c r="G158" s="274"/>
      <c r="H158" s="324" t="s">
        <v>2445</v>
      </c>
      <c r="I158" s="324" t="s">
        <v>2407</v>
      </c>
      <c r="J158" s="324">
        <v>50</v>
      </c>
      <c r="K158" s="320"/>
    </row>
    <row r="159" spans="2:11" s="1" customFormat="1" ht="15" customHeight="1">
      <c r="B159" s="297"/>
      <c r="C159" s="324" t="s">
        <v>143</v>
      </c>
      <c r="D159" s="274"/>
      <c r="E159" s="274"/>
      <c r="F159" s="325" t="s">
        <v>2405</v>
      </c>
      <c r="G159" s="274"/>
      <c r="H159" s="324" t="s">
        <v>2467</v>
      </c>
      <c r="I159" s="324" t="s">
        <v>2407</v>
      </c>
      <c r="J159" s="324" t="s">
        <v>2468</v>
      </c>
      <c r="K159" s="320"/>
    </row>
    <row r="160" spans="2:11" s="1" customFormat="1" ht="15" customHeight="1">
      <c r="B160" s="297"/>
      <c r="C160" s="324" t="s">
        <v>2469</v>
      </c>
      <c r="D160" s="274"/>
      <c r="E160" s="274"/>
      <c r="F160" s="325" t="s">
        <v>2405</v>
      </c>
      <c r="G160" s="274"/>
      <c r="H160" s="324" t="s">
        <v>2470</v>
      </c>
      <c r="I160" s="324" t="s">
        <v>2440</v>
      </c>
      <c r="J160" s="324"/>
      <c r="K160" s="320"/>
    </row>
    <row r="161" spans="2:11" s="1" customFormat="1" ht="15" customHeight="1">
      <c r="B161" s="326"/>
      <c r="C161" s="306"/>
      <c r="D161" s="306"/>
      <c r="E161" s="306"/>
      <c r="F161" s="306"/>
      <c r="G161" s="306"/>
      <c r="H161" s="306"/>
      <c r="I161" s="306"/>
      <c r="J161" s="306"/>
      <c r="K161" s="327"/>
    </row>
    <row r="162" spans="2:11" s="1" customFormat="1" ht="18.75" customHeight="1">
      <c r="B162" s="308"/>
      <c r="C162" s="318"/>
      <c r="D162" s="318"/>
      <c r="E162" s="318"/>
      <c r="F162" s="328"/>
      <c r="G162" s="318"/>
      <c r="H162" s="318"/>
      <c r="I162" s="318"/>
      <c r="J162" s="318"/>
      <c r="K162" s="308"/>
    </row>
    <row r="163" spans="2:11" s="1" customFormat="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408" t="s">
        <v>2471</v>
      </c>
      <c r="D165" s="408"/>
      <c r="E165" s="408"/>
      <c r="F165" s="408"/>
      <c r="G165" s="408"/>
      <c r="H165" s="408"/>
      <c r="I165" s="408"/>
      <c r="J165" s="408"/>
      <c r="K165" s="267"/>
    </row>
    <row r="166" spans="2:11" s="1" customFormat="1" ht="17.25" customHeight="1">
      <c r="B166" s="266"/>
      <c r="C166" s="287" t="s">
        <v>2399</v>
      </c>
      <c r="D166" s="287"/>
      <c r="E166" s="287"/>
      <c r="F166" s="287" t="s">
        <v>2400</v>
      </c>
      <c r="G166" s="329"/>
      <c r="H166" s="330" t="s">
        <v>54</v>
      </c>
      <c r="I166" s="330" t="s">
        <v>57</v>
      </c>
      <c r="J166" s="287" t="s">
        <v>2401</v>
      </c>
      <c r="K166" s="267"/>
    </row>
    <row r="167" spans="2:11" s="1" customFormat="1" ht="17.25" customHeight="1">
      <c r="B167" s="268"/>
      <c r="C167" s="289" t="s">
        <v>2402</v>
      </c>
      <c r="D167" s="289"/>
      <c r="E167" s="289"/>
      <c r="F167" s="290" t="s">
        <v>2403</v>
      </c>
      <c r="G167" s="331"/>
      <c r="H167" s="332"/>
      <c r="I167" s="332"/>
      <c r="J167" s="289" t="s">
        <v>2404</v>
      </c>
      <c r="K167" s="269"/>
    </row>
    <row r="168" spans="2:11" s="1" customFormat="1" ht="5.25" customHeight="1">
      <c r="B168" s="297"/>
      <c r="C168" s="292"/>
      <c r="D168" s="292"/>
      <c r="E168" s="292"/>
      <c r="F168" s="292"/>
      <c r="G168" s="293"/>
      <c r="H168" s="292"/>
      <c r="I168" s="292"/>
      <c r="J168" s="292"/>
      <c r="K168" s="320"/>
    </row>
    <row r="169" spans="2:11" s="1" customFormat="1" ht="15" customHeight="1">
      <c r="B169" s="297"/>
      <c r="C169" s="274" t="s">
        <v>2408</v>
      </c>
      <c r="D169" s="274"/>
      <c r="E169" s="274"/>
      <c r="F169" s="295" t="s">
        <v>2405</v>
      </c>
      <c r="G169" s="274"/>
      <c r="H169" s="274" t="s">
        <v>2445</v>
      </c>
      <c r="I169" s="274" t="s">
        <v>2407</v>
      </c>
      <c r="J169" s="274">
        <v>120</v>
      </c>
      <c r="K169" s="320"/>
    </row>
    <row r="170" spans="2:11" s="1" customFormat="1" ht="15" customHeight="1">
      <c r="B170" s="297"/>
      <c r="C170" s="274" t="s">
        <v>2454</v>
      </c>
      <c r="D170" s="274"/>
      <c r="E170" s="274"/>
      <c r="F170" s="295" t="s">
        <v>2405</v>
      </c>
      <c r="G170" s="274"/>
      <c r="H170" s="274" t="s">
        <v>2455</v>
      </c>
      <c r="I170" s="274" t="s">
        <v>2407</v>
      </c>
      <c r="J170" s="274" t="s">
        <v>2456</v>
      </c>
      <c r="K170" s="320"/>
    </row>
    <row r="171" spans="2:11" s="1" customFormat="1" ht="15" customHeight="1">
      <c r="B171" s="297"/>
      <c r="C171" s="274" t="s">
        <v>85</v>
      </c>
      <c r="D171" s="274"/>
      <c r="E171" s="274"/>
      <c r="F171" s="295" t="s">
        <v>2405</v>
      </c>
      <c r="G171" s="274"/>
      <c r="H171" s="274" t="s">
        <v>2472</v>
      </c>
      <c r="I171" s="274" t="s">
        <v>2407</v>
      </c>
      <c r="J171" s="274" t="s">
        <v>2456</v>
      </c>
      <c r="K171" s="320"/>
    </row>
    <row r="172" spans="2:11" s="1" customFormat="1" ht="15" customHeight="1">
      <c r="B172" s="297"/>
      <c r="C172" s="274" t="s">
        <v>2410</v>
      </c>
      <c r="D172" s="274"/>
      <c r="E172" s="274"/>
      <c r="F172" s="295" t="s">
        <v>2411</v>
      </c>
      <c r="G172" s="274"/>
      <c r="H172" s="274" t="s">
        <v>2472</v>
      </c>
      <c r="I172" s="274" t="s">
        <v>2407</v>
      </c>
      <c r="J172" s="274">
        <v>50</v>
      </c>
      <c r="K172" s="320"/>
    </row>
    <row r="173" spans="2:11" s="1" customFormat="1" ht="15" customHeight="1">
      <c r="B173" s="297"/>
      <c r="C173" s="274" t="s">
        <v>2413</v>
      </c>
      <c r="D173" s="274"/>
      <c r="E173" s="274"/>
      <c r="F173" s="295" t="s">
        <v>2405</v>
      </c>
      <c r="G173" s="274"/>
      <c r="H173" s="274" t="s">
        <v>2472</v>
      </c>
      <c r="I173" s="274" t="s">
        <v>2415</v>
      </c>
      <c r="J173" s="274"/>
      <c r="K173" s="320"/>
    </row>
    <row r="174" spans="2:11" s="1" customFormat="1" ht="15" customHeight="1">
      <c r="B174" s="297"/>
      <c r="C174" s="274" t="s">
        <v>2424</v>
      </c>
      <c r="D174" s="274"/>
      <c r="E174" s="274"/>
      <c r="F174" s="295" t="s">
        <v>2411</v>
      </c>
      <c r="G174" s="274"/>
      <c r="H174" s="274" t="s">
        <v>2472</v>
      </c>
      <c r="I174" s="274" t="s">
        <v>2407</v>
      </c>
      <c r="J174" s="274">
        <v>50</v>
      </c>
      <c r="K174" s="320"/>
    </row>
    <row r="175" spans="2:11" s="1" customFormat="1" ht="15" customHeight="1">
      <c r="B175" s="297"/>
      <c r="C175" s="274" t="s">
        <v>2432</v>
      </c>
      <c r="D175" s="274"/>
      <c r="E175" s="274"/>
      <c r="F175" s="295" t="s">
        <v>2411</v>
      </c>
      <c r="G175" s="274"/>
      <c r="H175" s="274" t="s">
        <v>2472</v>
      </c>
      <c r="I175" s="274" t="s">
        <v>2407</v>
      </c>
      <c r="J175" s="274">
        <v>50</v>
      </c>
      <c r="K175" s="320"/>
    </row>
    <row r="176" spans="2:11" s="1" customFormat="1" ht="15" customHeight="1">
      <c r="B176" s="297"/>
      <c r="C176" s="274" t="s">
        <v>2430</v>
      </c>
      <c r="D176" s="274"/>
      <c r="E176" s="274"/>
      <c r="F176" s="295" t="s">
        <v>2411</v>
      </c>
      <c r="G176" s="274"/>
      <c r="H176" s="274" t="s">
        <v>2472</v>
      </c>
      <c r="I176" s="274" t="s">
        <v>2407</v>
      </c>
      <c r="J176" s="274">
        <v>50</v>
      </c>
      <c r="K176" s="320"/>
    </row>
    <row r="177" spans="2:11" s="1" customFormat="1" ht="15" customHeight="1">
      <c r="B177" s="297"/>
      <c r="C177" s="274" t="s">
        <v>166</v>
      </c>
      <c r="D177" s="274"/>
      <c r="E177" s="274"/>
      <c r="F177" s="295" t="s">
        <v>2405</v>
      </c>
      <c r="G177" s="274"/>
      <c r="H177" s="274" t="s">
        <v>2473</v>
      </c>
      <c r="I177" s="274" t="s">
        <v>2474</v>
      </c>
      <c r="J177" s="274"/>
      <c r="K177" s="320"/>
    </row>
    <row r="178" spans="2:11" s="1" customFormat="1" ht="15" customHeight="1">
      <c r="B178" s="297"/>
      <c r="C178" s="274" t="s">
        <v>57</v>
      </c>
      <c r="D178" s="274"/>
      <c r="E178" s="274"/>
      <c r="F178" s="295" t="s">
        <v>2405</v>
      </c>
      <c r="G178" s="274"/>
      <c r="H178" s="274" t="s">
        <v>2475</v>
      </c>
      <c r="I178" s="274" t="s">
        <v>2476</v>
      </c>
      <c r="J178" s="274">
        <v>1</v>
      </c>
      <c r="K178" s="320"/>
    </row>
    <row r="179" spans="2:11" s="1" customFormat="1" ht="15" customHeight="1">
      <c r="B179" s="297"/>
      <c r="C179" s="274" t="s">
        <v>53</v>
      </c>
      <c r="D179" s="274"/>
      <c r="E179" s="274"/>
      <c r="F179" s="295" t="s">
        <v>2405</v>
      </c>
      <c r="G179" s="274"/>
      <c r="H179" s="274" t="s">
        <v>2477</v>
      </c>
      <c r="I179" s="274" t="s">
        <v>2407</v>
      </c>
      <c r="J179" s="274">
        <v>20</v>
      </c>
      <c r="K179" s="320"/>
    </row>
    <row r="180" spans="2:11" s="1" customFormat="1" ht="15" customHeight="1">
      <c r="B180" s="297"/>
      <c r="C180" s="274" t="s">
        <v>54</v>
      </c>
      <c r="D180" s="274"/>
      <c r="E180" s="274"/>
      <c r="F180" s="295" t="s">
        <v>2405</v>
      </c>
      <c r="G180" s="274"/>
      <c r="H180" s="274" t="s">
        <v>2478</v>
      </c>
      <c r="I180" s="274" t="s">
        <v>2407</v>
      </c>
      <c r="J180" s="274">
        <v>255</v>
      </c>
      <c r="K180" s="320"/>
    </row>
    <row r="181" spans="2:11" s="1" customFormat="1" ht="15" customHeight="1">
      <c r="B181" s="297"/>
      <c r="C181" s="274" t="s">
        <v>167</v>
      </c>
      <c r="D181" s="274"/>
      <c r="E181" s="274"/>
      <c r="F181" s="295" t="s">
        <v>2405</v>
      </c>
      <c r="G181" s="274"/>
      <c r="H181" s="274" t="s">
        <v>2369</v>
      </c>
      <c r="I181" s="274" t="s">
        <v>2407</v>
      </c>
      <c r="J181" s="274">
        <v>10</v>
      </c>
      <c r="K181" s="320"/>
    </row>
    <row r="182" spans="2:11" s="1" customFormat="1" ht="15" customHeight="1">
      <c r="B182" s="297"/>
      <c r="C182" s="274" t="s">
        <v>168</v>
      </c>
      <c r="D182" s="274"/>
      <c r="E182" s="274"/>
      <c r="F182" s="295" t="s">
        <v>2405</v>
      </c>
      <c r="G182" s="274"/>
      <c r="H182" s="274" t="s">
        <v>2479</v>
      </c>
      <c r="I182" s="274" t="s">
        <v>2440</v>
      </c>
      <c r="J182" s="274"/>
      <c r="K182" s="320"/>
    </row>
    <row r="183" spans="2:11" s="1" customFormat="1" ht="15" customHeight="1">
      <c r="B183" s="297"/>
      <c r="C183" s="274" t="s">
        <v>2480</v>
      </c>
      <c r="D183" s="274"/>
      <c r="E183" s="274"/>
      <c r="F183" s="295" t="s">
        <v>2405</v>
      </c>
      <c r="G183" s="274"/>
      <c r="H183" s="274" t="s">
        <v>2481</v>
      </c>
      <c r="I183" s="274" t="s">
        <v>2440</v>
      </c>
      <c r="J183" s="274"/>
      <c r="K183" s="320"/>
    </row>
    <row r="184" spans="2:11" s="1" customFormat="1" ht="15" customHeight="1">
      <c r="B184" s="297"/>
      <c r="C184" s="274" t="s">
        <v>2469</v>
      </c>
      <c r="D184" s="274"/>
      <c r="E184" s="274"/>
      <c r="F184" s="295" t="s">
        <v>2405</v>
      </c>
      <c r="G184" s="274"/>
      <c r="H184" s="274" t="s">
        <v>2482</v>
      </c>
      <c r="I184" s="274" t="s">
        <v>2440</v>
      </c>
      <c r="J184" s="274"/>
      <c r="K184" s="320"/>
    </row>
    <row r="185" spans="2:11" s="1" customFormat="1" ht="15" customHeight="1">
      <c r="B185" s="297"/>
      <c r="C185" s="274" t="s">
        <v>170</v>
      </c>
      <c r="D185" s="274"/>
      <c r="E185" s="274"/>
      <c r="F185" s="295" t="s">
        <v>2411</v>
      </c>
      <c r="G185" s="274"/>
      <c r="H185" s="274" t="s">
        <v>2483</v>
      </c>
      <c r="I185" s="274" t="s">
        <v>2407</v>
      </c>
      <c r="J185" s="274">
        <v>50</v>
      </c>
      <c r="K185" s="320"/>
    </row>
    <row r="186" spans="2:11" s="1" customFormat="1" ht="15" customHeight="1">
      <c r="B186" s="297"/>
      <c r="C186" s="274" t="s">
        <v>2484</v>
      </c>
      <c r="D186" s="274"/>
      <c r="E186" s="274"/>
      <c r="F186" s="295" t="s">
        <v>2411</v>
      </c>
      <c r="G186" s="274"/>
      <c r="H186" s="274" t="s">
        <v>2485</v>
      </c>
      <c r="I186" s="274" t="s">
        <v>2486</v>
      </c>
      <c r="J186" s="274"/>
      <c r="K186" s="320"/>
    </row>
    <row r="187" spans="2:11" s="1" customFormat="1" ht="15" customHeight="1">
      <c r="B187" s="297"/>
      <c r="C187" s="274" t="s">
        <v>2487</v>
      </c>
      <c r="D187" s="274"/>
      <c r="E187" s="274"/>
      <c r="F187" s="295" t="s">
        <v>2411</v>
      </c>
      <c r="G187" s="274"/>
      <c r="H187" s="274" t="s">
        <v>2488</v>
      </c>
      <c r="I187" s="274" t="s">
        <v>2486</v>
      </c>
      <c r="J187" s="274"/>
      <c r="K187" s="320"/>
    </row>
    <row r="188" spans="2:11" s="1" customFormat="1" ht="15" customHeight="1">
      <c r="B188" s="297"/>
      <c r="C188" s="274" t="s">
        <v>2489</v>
      </c>
      <c r="D188" s="274"/>
      <c r="E188" s="274"/>
      <c r="F188" s="295" t="s">
        <v>2411</v>
      </c>
      <c r="G188" s="274"/>
      <c r="H188" s="274" t="s">
        <v>2490</v>
      </c>
      <c r="I188" s="274" t="s">
        <v>2486</v>
      </c>
      <c r="J188" s="274"/>
      <c r="K188" s="320"/>
    </row>
    <row r="189" spans="2:11" s="1" customFormat="1" ht="15" customHeight="1">
      <c r="B189" s="297"/>
      <c r="C189" s="333" t="s">
        <v>2491</v>
      </c>
      <c r="D189" s="274"/>
      <c r="E189" s="274"/>
      <c r="F189" s="295" t="s">
        <v>2411</v>
      </c>
      <c r="G189" s="274"/>
      <c r="H189" s="274" t="s">
        <v>2492</v>
      </c>
      <c r="I189" s="274" t="s">
        <v>2493</v>
      </c>
      <c r="J189" s="334" t="s">
        <v>2494</v>
      </c>
      <c r="K189" s="320"/>
    </row>
    <row r="190" spans="2:11" s="18" customFormat="1" ht="15" customHeight="1">
      <c r="B190" s="335"/>
      <c r="C190" s="336" t="s">
        <v>2495</v>
      </c>
      <c r="D190" s="337"/>
      <c r="E190" s="337"/>
      <c r="F190" s="338" t="s">
        <v>2411</v>
      </c>
      <c r="G190" s="337"/>
      <c r="H190" s="337" t="s">
        <v>2496</v>
      </c>
      <c r="I190" s="337" t="s">
        <v>2493</v>
      </c>
      <c r="J190" s="339" t="s">
        <v>2494</v>
      </c>
      <c r="K190" s="340"/>
    </row>
    <row r="191" spans="2:11" s="1" customFormat="1" ht="15" customHeight="1">
      <c r="B191" s="297"/>
      <c r="C191" s="333" t="s">
        <v>42</v>
      </c>
      <c r="D191" s="274"/>
      <c r="E191" s="274"/>
      <c r="F191" s="295" t="s">
        <v>2405</v>
      </c>
      <c r="G191" s="274"/>
      <c r="H191" s="271" t="s">
        <v>2497</v>
      </c>
      <c r="I191" s="274" t="s">
        <v>2498</v>
      </c>
      <c r="J191" s="274"/>
      <c r="K191" s="320"/>
    </row>
    <row r="192" spans="2:11" s="1" customFormat="1" ht="15" customHeight="1">
      <c r="B192" s="297"/>
      <c r="C192" s="333" t="s">
        <v>2499</v>
      </c>
      <c r="D192" s="274"/>
      <c r="E192" s="274"/>
      <c r="F192" s="295" t="s">
        <v>2405</v>
      </c>
      <c r="G192" s="274"/>
      <c r="H192" s="274" t="s">
        <v>2500</v>
      </c>
      <c r="I192" s="274" t="s">
        <v>2440</v>
      </c>
      <c r="J192" s="274"/>
      <c r="K192" s="320"/>
    </row>
    <row r="193" spans="2:11" s="1" customFormat="1" ht="15" customHeight="1">
      <c r="B193" s="297"/>
      <c r="C193" s="333" t="s">
        <v>2501</v>
      </c>
      <c r="D193" s="274"/>
      <c r="E193" s="274"/>
      <c r="F193" s="295" t="s">
        <v>2405</v>
      </c>
      <c r="G193" s="274"/>
      <c r="H193" s="274" t="s">
        <v>2502</v>
      </c>
      <c r="I193" s="274" t="s">
        <v>2440</v>
      </c>
      <c r="J193" s="274"/>
      <c r="K193" s="320"/>
    </row>
    <row r="194" spans="2:11" s="1" customFormat="1" ht="15" customHeight="1">
      <c r="B194" s="297"/>
      <c r="C194" s="333" t="s">
        <v>2503</v>
      </c>
      <c r="D194" s="274"/>
      <c r="E194" s="274"/>
      <c r="F194" s="295" t="s">
        <v>2411</v>
      </c>
      <c r="G194" s="274"/>
      <c r="H194" s="274" t="s">
        <v>2504</v>
      </c>
      <c r="I194" s="274" t="s">
        <v>2440</v>
      </c>
      <c r="J194" s="274"/>
      <c r="K194" s="320"/>
    </row>
    <row r="195" spans="2:11" s="1" customFormat="1" ht="15" customHeight="1">
      <c r="B195" s="326"/>
      <c r="C195" s="341"/>
      <c r="D195" s="306"/>
      <c r="E195" s="306"/>
      <c r="F195" s="306"/>
      <c r="G195" s="306"/>
      <c r="H195" s="306"/>
      <c r="I195" s="306"/>
      <c r="J195" s="306"/>
      <c r="K195" s="327"/>
    </row>
    <row r="196" spans="2:11" s="1" customFormat="1" ht="18.75" customHeight="1">
      <c r="B196" s="308"/>
      <c r="C196" s="318"/>
      <c r="D196" s="318"/>
      <c r="E196" s="318"/>
      <c r="F196" s="328"/>
      <c r="G196" s="318"/>
      <c r="H196" s="318"/>
      <c r="I196" s="318"/>
      <c r="J196" s="318"/>
      <c r="K196" s="308"/>
    </row>
    <row r="197" spans="2:11" s="1" customFormat="1" ht="18.75" customHeight="1">
      <c r="B197" s="308"/>
      <c r="C197" s="318"/>
      <c r="D197" s="318"/>
      <c r="E197" s="318"/>
      <c r="F197" s="328"/>
      <c r="G197" s="318"/>
      <c r="H197" s="318"/>
      <c r="I197" s="318"/>
      <c r="J197" s="318"/>
      <c r="K197" s="308"/>
    </row>
    <row r="198" spans="2:11" s="1" customFormat="1" ht="18.75" customHeight="1"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</row>
    <row r="199" spans="2:11" s="1" customFormat="1" ht="13.5">
      <c r="B199" s="263"/>
      <c r="C199" s="264"/>
      <c r="D199" s="264"/>
      <c r="E199" s="264"/>
      <c r="F199" s="264"/>
      <c r="G199" s="264"/>
      <c r="H199" s="264"/>
      <c r="I199" s="264"/>
      <c r="J199" s="264"/>
      <c r="K199" s="265"/>
    </row>
    <row r="200" spans="2:11" s="1" customFormat="1" ht="21">
      <c r="B200" s="266"/>
      <c r="C200" s="408" t="s">
        <v>2505</v>
      </c>
      <c r="D200" s="408"/>
      <c r="E200" s="408"/>
      <c r="F200" s="408"/>
      <c r="G200" s="408"/>
      <c r="H200" s="408"/>
      <c r="I200" s="408"/>
      <c r="J200" s="408"/>
      <c r="K200" s="267"/>
    </row>
    <row r="201" spans="2:11" s="1" customFormat="1" ht="25.5" customHeight="1">
      <c r="B201" s="266"/>
      <c r="C201" s="342" t="s">
        <v>2506</v>
      </c>
      <c r="D201" s="342"/>
      <c r="E201" s="342"/>
      <c r="F201" s="342" t="s">
        <v>2507</v>
      </c>
      <c r="G201" s="343"/>
      <c r="H201" s="411" t="s">
        <v>2508</v>
      </c>
      <c r="I201" s="411"/>
      <c r="J201" s="411"/>
      <c r="K201" s="267"/>
    </row>
    <row r="202" spans="2:11" s="1" customFormat="1" ht="5.25" customHeight="1">
      <c r="B202" s="297"/>
      <c r="C202" s="292"/>
      <c r="D202" s="292"/>
      <c r="E202" s="292"/>
      <c r="F202" s="292"/>
      <c r="G202" s="318"/>
      <c r="H202" s="292"/>
      <c r="I202" s="292"/>
      <c r="J202" s="292"/>
      <c r="K202" s="320"/>
    </row>
    <row r="203" spans="2:11" s="1" customFormat="1" ht="15" customHeight="1">
      <c r="B203" s="297"/>
      <c r="C203" s="274" t="s">
        <v>2498</v>
      </c>
      <c r="D203" s="274"/>
      <c r="E203" s="274"/>
      <c r="F203" s="295" t="s">
        <v>43</v>
      </c>
      <c r="G203" s="274"/>
      <c r="H203" s="412" t="s">
        <v>2509</v>
      </c>
      <c r="I203" s="412"/>
      <c r="J203" s="412"/>
      <c r="K203" s="320"/>
    </row>
    <row r="204" spans="2:11" s="1" customFormat="1" ht="15" customHeight="1">
      <c r="B204" s="297"/>
      <c r="C204" s="274"/>
      <c r="D204" s="274"/>
      <c r="E204" s="274"/>
      <c r="F204" s="295" t="s">
        <v>44</v>
      </c>
      <c r="G204" s="274"/>
      <c r="H204" s="412" t="s">
        <v>2510</v>
      </c>
      <c r="I204" s="412"/>
      <c r="J204" s="412"/>
      <c r="K204" s="320"/>
    </row>
    <row r="205" spans="2:11" s="1" customFormat="1" ht="15" customHeight="1">
      <c r="B205" s="297"/>
      <c r="C205" s="274"/>
      <c r="D205" s="274"/>
      <c r="E205" s="274"/>
      <c r="F205" s="295" t="s">
        <v>47</v>
      </c>
      <c r="G205" s="274"/>
      <c r="H205" s="412" t="s">
        <v>2511</v>
      </c>
      <c r="I205" s="412"/>
      <c r="J205" s="412"/>
      <c r="K205" s="320"/>
    </row>
    <row r="206" spans="2:11" s="1" customFormat="1" ht="15" customHeight="1">
      <c r="B206" s="297"/>
      <c r="C206" s="274"/>
      <c r="D206" s="274"/>
      <c r="E206" s="274"/>
      <c r="F206" s="295" t="s">
        <v>45</v>
      </c>
      <c r="G206" s="274"/>
      <c r="H206" s="412" t="s">
        <v>2512</v>
      </c>
      <c r="I206" s="412"/>
      <c r="J206" s="412"/>
      <c r="K206" s="320"/>
    </row>
    <row r="207" spans="2:11" s="1" customFormat="1" ht="15" customHeight="1">
      <c r="B207" s="297"/>
      <c r="C207" s="274"/>
      <c r="D207" s="274"/>
      <c r="E207" s="274"/>
      <c r="F207" s="295" t="s">
        <v>46</v>
      </c>
      <c r="G207" s="274"/>
      <c r="H207" s="412" t="s">
        <v>2513</v>
      </c>
      <c r="I207" s="412"/>
      <c r="J207" s="412"/>
      <c r="K207" s="320"/>
    </row>
    <row r="208" spans="2:11" s="1" customFormat="1" ht="15" customHeight="1">
      <c r="B208" s="297"/>
      <c r="C208" s="274"/>
      <c r="D208" s="274"/>
      <c r="E208" s="274"/>
      <c r="F208" s="295"/>
      <c r="G208" s="274"/>
      <c r="H208" s="274"/>
      <c r="I208" s="274"/>
      <c r="J208" s="274"/>
      <c r="K208" s="320"/>
    </row>
    <row r="209" spans="2:11" s="1" customFormat="1" ht="15" customHeight="1">
      <c r="B209" s="297"/>
      <c r="C209" s="274" t="s">
        <v>2452</v>
      </c>
      <c r="D209" s="274"/>
      <c r="E209" s="274"/>
      <c r="F209" s="295" t="s">
        <v>78</v>
      </c>
      <c r="G209" s="274"/>
      <c r="H209" s="412" t="s">
        <v>2514</v>
      </c>
      <c r="I209" s="412"/>
      <c r="J209" s="412"/>
      <c r="K209" s="320"/>
    </row>
    <row r="210" spans="2:11" s="1" customFormat="1" ht="15" customHeight="1">
      <c r="B210" s="297"/>
      <c r="C210" s="274"/>
      <c r="D210" s="274"/>
      <c r="E210" s="274"/>
      <c r="F210" s="295" t="s">
        <v>2350</v>
      </c>
      <c r="G210" s="274"/>
      <c r="H210" s="412" t="s">
        <v>2351</v>
      </c>
      <c r="I210" s="412"/>
      <c r="J210" s="412"/>
      <c r="K210" s="320"/>
    </row>
    <row r="211" spans="2:11" s="1" customFormat="1" ht="15" customHeight="1">
      <c r="B211" s="297"/>
      <c r="C211" s="274"/>
      <c r="D211" s="274"/>
      <c r="E211" s="274"/>
      <c r="F211" s="295" t="s">
        <v>2348</v>
      </c>
      <c r="G211" s="274"/>
      <c r="H211" s="412" t="s">
        <v>2515</v>
      </c>
      <c r="I211" s="412"/>
      <c r="J211" s="412"/>
      <c r="K211" s="320"/>
    </row>
    <row r="212" spans="2:11" s="1" customFormat="1" ht="15" customHeight="1">
      <c r="B212" s="344"/>
      <c r="C212" s="274"/>
      <c r="D212" s="274"/>
      <c r="E212" s="274"/>
      <c r="F212" s="295" t="s">
        <v>133</v>
      </c>
      <c r="G212" s="333"/>
      <c r="H212" s="413" t="s">
        <v>2352</v>
      </c>
      <c r="I212" s="413"/>
      <c r="J212" s="413"/>
      <c r="K212" s="345"/>
    </row>
    <row r="213" spans="2:11" s="1" customFormat="1" ht="15" customHeight="1">
      <c r="B213" s="344"/>
      <c r="C213" s="274"/>
      <c r="D213" s="274"/>
      <c r="E213" s="274"/>
      <c r="F213" s="295" t="s">
        <v>2353</v>
      </c>
      <c r="G213" s="333"/>
      <c r="H213" s="413" t="s">
        <v>2516</v>
      </c>
      <c r="I213" s="413"/>
      <c r="J213" s="413"/>
      <c r="K213" s="345"/>
    </row>
    <row r="214" spans="2:11" s="1" customFormat="1" ht="15" customHeight="1">
      <c r="B214" s="344"/>
      <c r="C214" s="274"/>
      <c r="D214" s="274"/>
      <c r="E214" s="274"/>
      <c r="F214" s="295"/>
      <c r="G214" s="333"/>
      <c r="H214" s="324"/>
      <c r="I214" s="324"/>
      <c r="J214" s="324"/>
      <c r="K214" s="345"/>
    </row>
    <row r="215" spans="2:11" s="1" customFormat="1" ht="15" customHeight="1">
      <c r="B215" s="344"/>
      <c r="C215" s="274" t="s">
        <v>2476</v>
      </c>
      <c r="D215" s="274"/>
      <c r="E215" s="274"/>
      <c r="F215" s="295">
        <v>1</v>
      </c>
      <c r="G215" s="333"/>
      <c r="H215" s="413" t="s">
        <v>2517</v>
      </c>
      <c r="I215" s="413"/>
      <c r="J215" s="413"/>
      <c r="K215" s="345"/>
    </row>
    <row r="216" spans="2:11" s="1" customFormat="1" ht="15" customHeight="1">
      <c r="B216" s="344"/>
      <c r="C216" s="274"/>
      <c r="D216" s="274"/>
      <c r="E216" s="274"/>
      <c r="F216" s="295">
        <v>2</v>
      </c>
      <c r="G216" s="333"/>
      <c r="H216" s="413" t="s">
        <v>2518</v>
      </c>
      <c r="I216" s="413"/>
      <c r="J216" s="413"/>
      <c r="K216" s="345"/>
    </row>
    <row r="217" spans="2:11" s="1" customFormat="1" ht="15" customHeight="1">
      <c r="B217" s="344"/>
      <c r="C217" s="274"/>
      <c r="D217" s="274"/>
      <c r="E217" s="274"/>
      <c r="F217" s="295">
        <v>3</v>
      </c>
      <c r="G217" s="333"/>
      <c r="H217" s="413" t="s">
        <v>2519</v>
      </c>
      <c r="I217" s="413"/>
      <c r="J217" s="413"/>
      <c r="K217" s="345"/>
    </row>
    <row r="218" spans="2:11" s="1" customFormat="1" ht="15" customHeight="1">
      <c r="B218" s="344"/>
      <c r="C218" s="274"/>
      <c r="D218" s="274"/>
      <c r="E218" s="274"/>
      <c r="F218" s="295">
        <v>4</v>
      </c>
      <c r="G218" s="333"/>
      <c r="H218" s="413" t="s">
        <v>2520</v>
      </c>
      <c r="I218" s="413"/>
      <c r="J218" s="413"/>
      <c r="K218" s="345"/>
    </row>
    <row r="219" spans="2:11" s="1" customFormat="1" ht="12.75" customHeight="1">
      <c r="B219" s="346"/>
      <c r="C219" s="347"/>
      <c r="D219" s="347"/>
      <c r="E219" s="347"/>
      <c r="F219" s="347"/>
      <c r="G219" s="347"/>
      <c r="H219" s="347"/>
      <c r="I219" s="347"/>
      <c r="J219" s="347"/>
      <c r="K219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20" t="s">
        <v>86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4" t="str">
        <f>'Rekapitulace stavby'!K6</f>
        <v>ZŠ Opava, Šrámkova 4 - zařízení silnoproudé a slaboproudé elektrotechniky a stavební úpravy</v>
      </c>
      <c r="F7" s="395"/>
      <c r="G7" s="395"/>
      <c r="H7" s="395"/>
      <c r="L7" s="23"/>
    </row>
    <row r="8" spans="2:12" s="1" customFormat="1" ht="12" customHeight="1">
      <c r="B8" s="23"/>
      <c r="D8" s="115" t="s">
        <v>137</v>
      </c>
      <c r="L8" s="23"/>
    </row>
    <row r="9" spans="1:31" s="2" customFormat="1" ht="16.5" customHeight="1">
      <c r="A9" s="37"/>
      <c r="B9" s="42"/>
      <c r="C9" s="37"/>
      <c r="D9" s="37"/>
      <c r="E9" s="394" t="s">
        <v>138</v>
      </c>
      <c r="F9" s="396"/>
      <c r="G9" s="396"/>
      <c r="H9" s="396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139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7" t="s">
        <v>140</v>
      </c>
      <c r="F11" s="396"/>
      <c r="G11" s="396"/>
      <c r="H11" s="396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22</v>
      </c>
      <c r="G14" s="37"/>
      <c r="H14" s="37"/>
      <c r="I14" s="115" t="s">
        <v>23</v>
      </c>
      <c r="J14" s="117" t="str">
        <f>'Rekapitulace stavby'!AN8</f>
        <v>5. 2. 2024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25</v>
      </c>
      <c r="E16" s="37"/>
      <c r="F16" s="37"/>
      <c r="G16" s="37"/>
      <c r="H16" s="37"/>
      <c r="I16" s="115" t="s">
        <v>26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27</v>
      </c>
      <c r="F17" s="37"/>
      <c r="G17" s="37"/>
      <c r="H17" s="37"/>
      <c r="I17" s="115" t="s">
        <v>28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29</v>
      </c>
      <c r="E19" s="37"/>
      <c r="F19" s="37"/>
      <c r="G19" s="37"/>
      <c r="H19" s="37"/>
      <c r="I19" s="115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8" t="str">
        <f>'Rekapitulace stavby'!E14</f>
        <v>Vyplň údaj</v>
      </c>
      <c r="F20" s="399"/>
      <c r="G20" s="399"/>
      <c r="H20" s="399"/>
      <c r="I20" s="115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31</v>
      </c>
      <c r="E22" s="37"/>
      <c r="F22" s="37"/>
      <c r="G22" s="37"/>
      <c r="H22" s="37"/>
      <c r="I22" s="115" t="s">
        <v>26</v>
      </c>
      <c r="J22" s="106" t="s">
        <v>19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32</v>
      </c>
      <c r="F23" s="37"/>
      <c r="G23" s="37"/>
      <c r="H23" s="37"/>
      <c r="I23" s="115" t="s">
        <v>28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34</v>
      </c>
      <c r="E25" s="37"/>
      <c r="F25" s="37"/>
      <c r="G25" s="37"/>
      <c r="H25" s="37"/>
      <c r="I25" s="115" t="s">
        <v>26</v>
      </c>
      <c r="J25" s="106" t="str">
        <f>IF('Rekapitulace stavby'!AN19="","",'Rekapitulace stavby'!AN19)</f>
        <v/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tr">
        <f>IF('Rekapitulace stavby'!E20="","",'Rekapitulace stavby'!E20)</f>
        <v xml:space="preserve"> </v>
      </c>
      <c r="F26" s="37"/>
      <c r="G26" s="37"/>
      <c r="H26" s="37"/>
      <c r="I26" s="115" t="s">
        <v>28</v>
      </c>
      <c r="J26" s="106" t="str">
        <f>IF('Rekapitulace stavby'!AN20="","",'Rekapitulace stavby'!AN20)</f>
        <v/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36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298.5" customHeight="1">
      <c r="A29" s="118"/>
      <c r="B29" s="119"/>
      <c r="C29" s="118"/>
      <c r="D29" s="118"/>
      <c r="E29" s="400" t="s">
        <v>141</v>
      </c>
      <c r="F29" s="400"/>
      <c r="G29" s="400"/>
      <c r="H29" s="40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38</v>
      </c>
      <c r="E32" s="37"/>
      <c r="F32" s="37"/>
      <c r="G32" s="37"/>
      <c r="H32" s="37"/>
      <c r="I32" s="37"/>
      <c r="J32" s="123">
        <f>ROUND(J104,2)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40</v>
      </c>
      <c r="G34" s="37"/>
      <c r="H34" s="37"/>
      <c r="I34" s="124" t="s">
        <v>39</v>
      </c>
      <c r="J34" s="124" t="s">
        <v>41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42</v>
      </c>
      <c r="E35" s="115" t="s">
        <v>43</v>
      </c>
      <c r="F35" s="126">
        <f>ROUND((SUM(BE104:BE378)),2)</f>
        <v>0</v>
      </c>
      <c r="G35" s="37"/>
      <c r="H35" s="37"/>
      <c r="I35" s="127">
        <v>0.21</v>
      </c>
      <c r="J35" s="126">
        <f>ROUND(((SUM(BE104:BE378))*I35),2)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44</v>
      </c>
      <c r="F36" s="126">
        <f>ROUND((SUM(BF104:BF378)),2)</f>
        <v>0</v>
      </c>
      <c r="G36" s="37"/>
      <c r="H36" s="37"/>
      <c r="I36" s="127">
        <v>0.12</v>
      </c>
      <c r="J36" s="126">
        <f>ROUND(((SUM(BF104:BF378))*I36),2)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ROUND((SUM(BG104:BG378)),2)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46</v>
      </c>
      <c r="F38" s="126">
        <f>ROUND((SUM(BH104:BH378)),2)</f>
        <v>0</v>
      </c>
      <c r="G38" s="37"/>
      <c r="H38" s="37"/>
      <c r="I38" s="127">
        <v>0.12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47</v>
      </c>
      <c r="F39" s="126">
        <f>ROUND((SUM(BI104:BI378)),2)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48</v>
      </c>
      <c r="E41" s="130"/>
      <c r="F41" s="130"/>
      <c r="G41" s="131" t="s">
        <v>49</v>
      </c>
      <c r="H41" s="132" t="s">
        <v>50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142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1" t="str">
        <f>E7</f>
        <v>ZŠ Opava, Šrámkova 4 - zařízení silnoproudé a slaboproudé elektrotechniky a stavební úpravy</v>
      </c>
      <c r="F50" s="402"/>
      <c r="G50" s="402"/>
      <c r="H50" s="402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137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1" t="s">
        <v>138</v>
      </c>
      <c r="F52" s="403"/>
      <c r="G52" s="403"/>
      <c r="H52" s="403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139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54" t="str">
        <f>E11</f>
        <v>D.1.4.1 - Silnoproudá elektrotechnika</v>
      </c>
      <c r="F54" s="403"/>
      <c r="G54" s="403"/>
      <c r="H54" s="403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k.ú. Kateřinky u Opavy</v>
      </c>
      <c r="G56" s="39"/>
      <c r="H56" s="39"/>
      <c r="I56" s="32" t="s">
        <v>23</v>
      </c>
      <c r="J56" s="62" t="str">
        <f>IF(J14="","",J14)</f>
        <v>5. 2. 2024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2" customHeight="1">
      <c r="A58" s="37"/>
      <c r="B58" s="38"/>
      <c r="C58" s="32" t="s">
        <v>25</v>
      </c>
      <c r="D58" s="39"/>
      <c r="E58" s="39"/>
      <c r="F58" s="30" t="str">
        <f>E17</f>
        <v xml:space="preserve">ZŠ Opava, Šrámkova 4, příspěvková organizace </v>
      </c>
      <c r="G58" s="39"/>
      <c r="H58" s="39"/>
      <c r="I58" s="32" t="s">
        <v>31</v>
      </c>
      <c r="J58" s="35" t="str">
        <f>E23</f>
        <v>INDETAIL s.r.o.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32" t="s">
        <v>34</v>
      </c>
      <c r="J59" s="35" t="str">
        <f>E26</f>
        <v xml:space="preserve"> 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143</v>
      </c>
      <c r="D61" s="140"/>
      <c r="E61" s="140"/>
      <c r="F61" s="140"/>
      <c r="G61" s="140"/>
      <c r="H61" s="140"/>
      <c r="I61" s="140"/>
      <c r="J61" s="141" t="s">
        <v>144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70</v>
      </c>
      <c r="D63" s="39"/>
      <c r="E63" s="39"/>
      <c r="F63" s="39"/>
      <c r="G63" s="39"/>
      <c r="H63" s="39"/>
      <c r="I63" s="39"/>
      <c r="J63" s="80">
        <f>J104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145</v>
      </c>
    </row>
    <row r="64" spans="2:12" s="9" customFormat="1" ht="24.95" customHeight="1">
      <c r="B64" s="143"/>
      <c r="C64" s="144"/>
      <c r="D64" s="145" t="s">
        <v>146</v>
      </c>
      <c r="E64" s="146"/>
      <c r="F64" s="146"/>
      <c r="G64" s="146"/>
      <c r="H64" s="146"/>
      <c r="I64" s="146"/>
      <c r="J64" s="147">
        <f>J105</f>
        <v>0</v>
      </c>
      <c r="K64" s="144"/>
      <c r="L64" s="148"/>
    </row>
    <row r="65" spans="2:12" s="10" customFormat="1" ht="19.9" customHeight="1">
      <c r="B65" s="149"/>
      <c r="C65" s="100"/>
      <c r="D65" s="150" t="s">
        <v>147</v>
      </c>
      <c r="E65" s="151"/>
      <c r="F65" s="151"/>
      <c r="G65" s="151"/>
      <c r="H65" s="151"/>
      <c r="I65" s="151"/>
      <c r="J65" s="152">
        <f>J106</f>
        <v>0</v>
      </c>
      <c r="K65" s="100"/>
      <c r="L65" s="153"/>
    </row>
    <row r="66" spans="2:12" s="10" customFormat="1" ht="19.9" customHeight="1">
      <c r="B66" s="149"/>
      <c r="C66" s="100"/>
      <c r="D66" s="150" t="s">
        <v>148</v>
      </c>
      <c r="E66" s="151"/>
      <c r="F66" s="151"/>
      <c r="G66" s="151"/>
      <c r="H66" s="151"/>
      <c r="I66" s="151"/>
      <c r="J66" s="152">
        <f>J147</f>
        <v>0</v>
      </c>
      <c r="K66" s="100"/>
      <c r="L66" s="153"/>
    </row>
    <row r="67" spans="2:12" s="10" customFormat="1" ht="19.9" customHeight="1">
      <c r="B67" s="149"/>
      <c r="C67" s="100"/>
      <c r="D67" s="150" t="s">
        <v>149</v>
      </c>
      <c r="E67" s="151"/>
      <c r="F67" s="151"/>
      <c r="G67" s="151"/>
      <c r="H67" s="151"/>
      <c r="I67" s="151"/>
      <c r="J67" s="152">
        <f>J150</f>
        <v>0</v>
      </c>
      <c r="K67" s="100"/>
      <c r="L67" s="153"/>
    </row>
    <row r="68" spans="2:12" s="10" customFormat="1" ht="19.9" customHeight="1">
      <c r="B68" s="149"/>
      <c r="C68" s="100"/>
      <c r="D68" s="150" t="s">
        <v>150</v>
      </c>
      <c r="E68" s="151"/>
      <c r="F68" s="151"/>
      <c r="G68" s="151"/>
      <c r="H68" s="151"/>
      <c r="I68" s="151"/>
      <c r="J68" s="152">
        <f>J184</f>
        <v>0</v>
      </c>
      <c r="K68" s="100"/>
      <c r="L68" s="153"/>
    </row>
    <row r="69" spans="2:12" s="10" customFormat="1" ht="19.9" customHeight="1">
      <c r="B69" s="149"/>
      <c r="C69" s="100"/>
      <c r="D69" s="150" t="s">
        <v>151</v>
      </c>
      <c r="E69" s="151"/>
      <c r="F69" s="151"/>
      <c r="G69" s="151"/>
      <c r="H69" s="151"/>
      <c r="I69" s="151"/>
      <c r="J69" s="152">
        <f>J194</f>
        <v>0</v>
      </c>
      <c r="K69" s="100"/>
      <c r="L69" s="153"/>
    </row>
    <row r="70" spans="2:12" s="9" customFormat="1" ht="24.95" customHeight="1">
      <c r="B70" s="143"/>
      <c r="C70" s="144"/>
      <c r="D70" s="145" t="s">
        <v>152</v>
      </c>
      <c r="E70" s="146"/>
      <c r="F70" s="146"/>
      <c r="G70" s="146"/>
      <c r="H70" s="146"/>
      <c r="I70" s="146"/>
      <c r="J70" s="147">
        <f>J197</f>
        <v>0</v>
      </c>
      <c r="K70" s="144"/>
      <c r="L70" s="148"/>
    </row>
    <row r="71" spans="2:12" s="10" customFormat="1" ht="19.9" customHeight="1">
      <c r="B71" s="149"/>
      <c r="C71" s="100"/>
      <c r="D71" s="150" t="s">
        <v>153</v>
      </c>
      <c r="E71" s="151"/>
      <c r="F71" s="151"/>
      <c r="G71" s="151"/>
      <c r="H71" s="151"/>
      <c r="I71" s="151"/>
      <c r="J71" s="152">
        <f>J198</f>
        <v>0</v>
      </c>
      <c r="K71" s="100"/>
      <c r="L71" s="153"/>
    </row>
    <row r="72" spans="2:12" s="10" customFormat="1" ht="14.85" customHeight="1">
      <c r="B72" s="149"/>
      <c r="C72" s="100"/>
      <c r="D72" s="150" t="s">
        <v>154</v>
      </c>
      <c r="E72" s="151"/>
      <c r="F72" s="151"/>
      <c r="G72" s="151"/>
      <c r="H72" s="151"/>
      <c r="I72" s="151"/>
      <c r="J72" s="152">
        <f>J199</f>
        <v>0</v>
      </c>
      <c r="K72" s="100"/>
      <c r="L72" s="153"/>
    </row>
    <row r="73" spans="2:12" s="10" customFormat="1" ht="14.85" customHeight="1">
      <c r="B73" s="149"/>
      <c r="C73" s="100"/>
      <c r="D73" s="150" t="s">
        <v>155</v>
      </c>
      <c r="E73" s="151"/>
      <c r="F73" s="151"/>
      <c r="G73" s="151"/>
      <c r="H73" s="151"/>
      <c r="I73" s="151"/>
      <c r="J73" s="152">
        <f>J208</f>
        <v>0</v>
      </c>
      <c r="K73" s="100"/>
      <c r="L73" s="153"/>
    </row>
    <row r="74" spans="2:12" s="10" customFormat="1" ht="14.85" customHeight="1">
      <c r="B74" s="149"/>
      <c r="C74" s="100"/>
      <c r="D74" s="150" t="s">
        <v>156</v>
      </c>
      <c r="E74" s="151"/>
      <c r="F74" s="151"/>
      <c r="G74" s="151"/>
      <c r="H74" s="151"/>
      <c r="I74" s="151"/>
      <c r="J74" s="152">
        <f>J252</f>
        <v>0</v>
      </c>
      <c r="K74" s="100"/>
      <c r="L74" s="153"/>
    </row>
    <row r="75" spans="2:12" s="10" customFormat="1" ht="14.85" customHeight="1">
      <c r="B75" s="149"/>
      <c r="C75" s="100"/>
      <c r="D75" s="150" t="s">
        <v>157</v>
      </c>
      <c r="E75" s="151"/>
      <c r="F75" s="151"/>
      <c r="G75" s="151"/>
      <c r="H75" s="151"/>
      <c r="I75" s="151"/>
      <c r="J75" s="152">
        <f>J270</f>
        <v>0</v>
      </c>
      <c r="K75" s="100"/>
      <c r="L75" s="153"/>
    </row>
    <row r="76" spans="2:12" s="10" customFormat="1" ht="19.9" customHeight="1">
      <c r="B76" s="149"/>
      <c r="C76" s="100"/>
      <c r="D76" s="150" t="s">
        <v>158</v>
      </c>
      <c r="E76" s="151"/>
      <c r="F76" s="151"/>
      <c r="G76" s="151"/>
      <c r="H76" s="151"/>
      <c r="I76" s="151"/>
      <c r="J76" s="152">
        <f>J285</f>
        <v>0</v>
      </c>
      <c r="K76" s="100"/>
      <c r="L76" s="153"/>
    </row>
    <row r="77" spans="2:12" s="10" customFormat="1" ht="14.85" customHeight="1">
      <c r="B77" s="149"/>
      <c r="C77" s="100"/>
      <c r="D77" s="150" t="s">
        <v>159</v>
      </c>
      <c r="E77" s="151"/>
      <c r="F77" s="151"/>
      <c r="G77" s="151"/>
      <c r="H77" s="151"/>
      <c r="I77" s="151"/>
      <c r="J77" s="152">
        <f>J286</f>
        <v>0</v>
      </c>
      <c r="K77" s="100"/>
      <c r="L77" s="153"/>
    </row>
    <row r="78" spans="2:12" s="10" customFormat="1" ht="14.85" customHeight="1">
      <c r="B78" s="149"/>
      <c r="C78" s="100"/>
      <c r="D78" s="150" t="s">
        <v>160</v>
      </c>
      <c r="E78" s="151"/>
      <c r="F78" s="151"/>
      <c r="G78" s="151"/>
      <c r="H78" s="151"/>
      <c r="I78" s="151"/>
      <c r="J78" s="152">
        <f>J295</f>
        <v>0</v>
      </c>
      <c r="K78" s="100"/>
      <c r="L78" s="153"/>
    </row>
    <row r="79" spans="2:12" s="10" customFormat="1" ht="14.85" customHeight="1">
      <c r="B79" s="149"/>
      <c r="C79" s="100"/>
      <c r="D79" s="150" t="s">
        <v>161</v>
      </c>
      <c r="E79" s="151"/>
      <c r="F79" s="151"/>
      <c r="G79" s="151"/>
      <c r="H79" s="151"/>
      <c r="I79" s="151"/>
      <c r="J79" s="152">
        <f>J330</f>
        <v>0</v>
      </c>
      <c r="K79" s="100"/>
      <c r="L79" s="153"/>
    </row>
    <row r="80" spans="2:12" s="10" customFormat="1" ht="14.85" customHeight="1">
      <c r="B80" s="149"/>
      <c r="C80" s="100"/>
      <c r="D80" s="150" t="s">
        <v>162</v>
      </c>
      <c r="E80" s="151"/>
      <c r="F80" s="151"/>
      <c r="G80" s="151"/>
      <c r="H80" s="151"/>
      <c r="I80" s="151"/>
      <c r="J80" s="152">
        <f>J333</f>
        <v>0</v>
      </c>
      <c r="K80" s="100"/>
      <c r="L80" s="153"/>
    </row>
    <row r="81" spans="2:12" s="10" customFormat="1" ht="14.85" customHeight="1">
      <c r="B81" s="149"/>
      <c r="C81" s="100"/>
      <c r="D81" s="150" t="s">
        <v>163</v>
      </c>
      <c r="E81" s="151"/>
      <c r="F81" s="151"/>
      <c r="G81" s="151"/>
      <c r="H81" s="151"/>
      <c r="I81" s="151"/>
      <c r="J81" s="152">
        <f>J348</f>
        <v>0</v>
      </c>
      <c r="K81" s="100"/>
      <c r="L81" s="153"/>
    </row>
    <row r="82" spans="2:12" s="10" customFormat="1" ht="19.9" customHeight="1">
      <c r="B82" s="149"/>
      <c r="C82" s="100"/>
      <c r="D82" s="150" t="s">
        <v>164</v>
      </c>
      <c r="E82" s="151"/>
      <c r="F82" s="151"/>
      <c r="G82" s="151"/>
      <c r="H82" s="151"/>
      <c r="I82" s="151"/>
      <c r="J82" s="152">
        <f>J359</f>
        <v>0</v>
      </c>
      <c r="K82" s="100"/>
      <c r="L82" s="153"/>
    </row>
    <row r="83" spans="1:31" s="2" customFormat="1" ht="21.7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8" spans="1:31" s="2" customFormat="1" ht="6.95" customHeight="1">
      <c r="A88" s="37"/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24.95" customHeight="1">
      <c r="A89" s="37"/>
      <c r="B89" s="38"/>
      <c r="C89" s="26" t="s">
        <v>165</v>
      </c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2" t="s">
        <v>16</v>
      </c>
      <c r="D91" s="39"/>
      <c r="E91" s="39"/>
      <c r="F91" s="39"/>
      <c r="G91" s="39"/>
      <c r="H91" s="39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6.5" customHeight="1">
      <c r="A92" s="37"/>
      <c r="B92" s="38"/>
      <c r="C92" s="39"/>
      <c r="D92" s="39"/>
      <c r="E92" s="401" t="str">
        <f>E7</f>
        <v>ZŠ Opava, Šrámkova 4 - zařízení silnoproudé a slaboproudé elektrotechniky a stavební úpravy</v>
      </c>
      <c r="F92" s="402"/>
      <c r="G92" s="402"/>
      <c r="H92" s="402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2:12" s="1" customFormat="1" ht="12" customHeight="1">
      <c r="B93" s="24"/>
      <c r="C93" s="32" t="s">
        <v>137</v>
      </c>
      <c r="D93" s="25"/>
      <c r="E93" s="25"/>
      <c r="F93" s="25"/>
      <c r="G93" s="25"/>
      <c r="H93" s="25"/>
      <c r="I93" s="25"/>
      <c r="J93" s="25"/>
      <c r="K93" s="25"/>
      <c r="L93" s="23"/>
    </row>
    <row r="94" spans="1:31" s="2" customFormat="1" ht="16.5" customHeight="1">
      <c r="A94" s="37"/>
      <c r="B94" s="38"/>
      <c r="C94" s="39"/>
      <c r="D94" s="39"/>
      <c r="E94" s="401" t="s">
        <v>138</v>
      </c>
      <c r="F94" s="403"/>
      <c r="G94" s="403"/>
      <c r="H94" s="403"/>
      <c r="I94" s="39"/>
      <c r="J94" s="39"/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2" customHeight="1">
      <c r="A95" s="37"/>
      <c r="B95" s="38"/>
      <c r="C95" s="32" t="s">
        <v>139</v>
      </c>
      <c r="D95" s="39"/>
      <c r="E95" s="39"/>
      <c r="F95" s="39"/>
      <c r="G95" s="39"/>
      <c r="H95" s="39"/>
      <c r="I95" s="39"/>
      <c r="J95" s="39"/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6.5" customHeight="1">
      <c r="A96" s="37"/>
      <c r="B96" s="38"/>
      <c r="C96" s="39"/>
      <c r="D96" s="39"/>
      <c r="E96" s="354" t="str">
        <f>E11</f>
        <v>D.1.4.1 - Silnoproudá elektrotechnika</v>
      </c>
      <c r="F96" s="403"/>
      <c r="G96" s="403"/>
      <c r="H96" s="403"/>
      <c r="I96" s="39"/>
      <c r="J96" s="39"/>
      <c r="K96" s="39"/>
      <c r="L96" s="11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6.95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116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12" customHeight="1">
      <c r="A98" s="37"/>
      <c r="B98" s="38"/>
      <c r="C98" s="32" t="s">
        <v>21</v>
      </c>
      <c r="D98" s="39"/>
      <c r="E98" s="39"/>
      <c r="F98" s="30" t="str">
        <f>F14</f>
        <v>k.ú. Kateřinky u Opavy</v>
      </c>
      <c r="G98" s="39"/>
      <c r="H98" s="39"/>
      <c r="I98" s="32" t="s">
        <v>23</v>
      </c>
      <c r="J98" s="62" t="str">
        <f>IF(J14="","",J14)</f>
        <v>5. 2. 2024</v>
      </c>
      <c r="K98" s="39"/>
      <c r="L98" s="116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116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15.2" customHeight="1">
      <c r="A100" s="37"/>
      <c r="B100" s="38"/>
      <c r="C100" s="32" t="s">
        <v>25</v>
      </c>
      <c r="D100" s="39"/>
      <c r="E100" s="39"/>
      <c r="F100" s="30" t="str">
        <f>E17</f>
        <v xml:space="preserve">ZŠ Opava, Šrámkova 4, příspěvková organizace </v>
      </c>
      <c r="G100" s="39"/>
      <c r="H100" s="39"/>
      <c r="I100" s="32" t="s">
        <v>31</v>
      </c>
      <c r="J100" s="35" t="str">
        <f>E23</f>
        <v>INDETAIL s.r.o.</v>
      </c>
      <c r="K100" s="39"/>
      <c r="L100" s="116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15.2" customHeight="1">
      <c r="A101" s="37"/>
      <c r="B101" s="38"/>
      <c r="C101" s="32" t="s">
        <v>29</v>
      </c>
      <c r="D101" s="39"/>
      <c r="E101" s="39"/>
      <c r="F101" s="30" t="str">
        <f>IF(E20="","",E20)</f>
        <v>Vyplň údaj</v>
      </c>
      <c r="G101" s="39"/>
      <c r="H101" s="39"/>
      <c r="I101" s="32" t="s">
        <v>34</v>
      </c>
      <c r="J101" s="35" t="str">
        <f>E26</f>
        <v xml:space="preserve"> </v>
      </c>
      <c r="K101" s="39"/>
      <c r="L101" s="116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10.35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116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11" customFormat="1" ht="29.25" customHeight="1">
      <c r="A103" s="154"/>
      <c r="B103" s="155"/>
      <c r="C103" s="156" t="s">
        <v>166</v>
      </c>
      <c r="D103" s="157" t="s">
        <v>57</v>
      </c>
      <c r="E103" s="157" t="s">
        <v>53</v>
      </c>
      <c r="F103" s="157" t="s">
        <v>54</v>
      </c>
      <c r="G103" s="157" t="s">
        <v>167</v>
      </c>
      <c r="H103" s="157" t="s">
        <v>168</v>
      </c>
      <c r="I103" s="157" t="s">
        <v>169</v>
      </c>
      <c r="J103" s="157" t="s">
        <v>144</v>
      </c>
      <c r="K103" s="158" t="s">
        <v>170</v>
      </c>
      <c r="L103" s="159"/>
      <c r="M103" s="71" t="s">
        <v>19</v>
      </c>
      <c r="N103" s="72" t="s">
        <v>42</v>
      </c>
      <c r="O103" s="72" t="s">
        <v>171</v>
      </c>
      <c r="P103" s="72" t="s">
        <v>172</v>
      </c>
      <c r="Q103" s="72" t="s">
        <v>173</v>
      </c>
      <c r="R103" s="72" t="s">
        <v>174</v>
      </c>
      <c r="S103" s="72" t="s">
        <v>175</v>
      </c>
      <c r="T103" s="73" t="s">
        <v>176</v>
      </c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</row>
    <row r="104" spans="1:63" s="2" customFormat="1" ht="22.9" customHeight="1">
      <c r="A104" s="37"/>
      <c r="B104" s="38"/>
      <c r="C104" s="78" t="s">
        <v>177</v>
      </c>
      <c r="D104" s="39"/>
      <c r="E104" s="39"/>
      <c r="F104" s="39"/>
      <c r="G104" s="39"/>
      <c r="H104" s="39"/>
      <c r="I104" s="39"/>
      <c r="J104" s="160">
        <f>BK104</f>
        <v>0</v>
      </c>
      <c r="K104" s="39"/>
      <c r="L104" s="42"/>
      <c r="M104" s="74"/>
      <c r="N104" s="161"/>
      <c r="O104" s="75"/>
      <c r="P104" s="162">
        <f>P105+P197</f>
        <v>0</v>
      </c>
      <c r="Q104" s="75"/>
      <c r="R104" s="162">
        <f>R105+R197</f>
        <v>13.55854358</v>
      </c>
      <c r="S104" s="75"/>
      <c r="T104" s="163">
        <f>T105+T197</f>
        <v>8.7569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20" t="s">
        <v>71</v>
      </c>
      <c r="AU104" s="20" t="s">
        <v>145</v>
      </c>
      <c r="BK104" s="164">
        <f>BK105+BK197</f>
        <v>0</v>
      </c>
    </row>
    <row r="105" spans="2:63" s="12" customFormat="1" ht="25.9" customHeight="1">
      <c r="B105" s="165"/>
      <c r="C105" s="166"/>
      <c r="D105" s="167" t="s">
        <v>71</v>
      </c>
      <c r="E105" s="168" t="s">
        <v>178</v>
      </c>
      <c r="F105" s="168" t="s">
        <v>179</v>
      </c>
      <c r="G105" s="166"/>
      <c r="H105" s="166"/>
      <c r="I105" s="169"/>
      <c r="J105" s="170">
        <f>BK105</f>
        <v>0</v>
      </c>
      <c r="K105" s="166"/>
      <c r="L105" s="171"/>
      <c r="M105" s="172"/>
      <c r="N105" s="173"/>
      <c r="O105" s="173"/>
      <c r="P105" s="174">
        <f>P106+P147+P150+P184+P194</f>
        <v>0</v>
      </c>
      <c r="Q105" s="173"/>
      <c r="R105" s="174">
        <f>R106+R147+R150+R184+R194</f>
        <v>12.923717</v>
      </c>
      <c r="S105" s="173"/>
      <c r="T105" s="175">
        <f>T106+T147+T150+T184+T194</f>
        <v>8.7569</v>
      </c>
      <c r="AR105" s="176" t="s">
        <v>79</v>
      </c>
      <c r="AT105" s="177" t="s">
        <v>71</v>
      </c>
      <c r="AU105" s="177" t="s">
        <v>72</v>
      </c>
      <c r="AY105" s="176" t="s">
        <v>180</v>
      </c>
      <c r="BK105" s="178">
        <f>BK106+BK147+BK150+BK184+BK194</f>
        <v>0</v>
      </c>
    </row>
    <row r="106" spans="2:63" s="12" customFormat="1" ht="22.9" customHeight="1">
      <c r="B106" s="165"/>
      <c r="C106" s="166"/>
      <c r="D106" s="167" t="s">
        <v>71</v>
      </c>
      <c r="E106" s="179" t="s">
        <v>181</v>
      </c>
      <c r="F106" s="179" t="s">
        <v>182</v>
      </c>
      <c r="G106" s="166"/>
      <c r="H106" s="166"/>
      <c r="I106" s="169"/>
      <c r="J106" s="180">
        <f>BK106</f>
        <v>0</v>
      </c>
      <c r="K106" s="166"/>
      <c r="L106" s="171"/>
      <c r="M106" s="172"/>
      <c r="N106" s="173"/>
      <c r="O106" s="173"/>
      <c r="P106" s="174">
        <f>SUM(P107:P146)</f>
        <v>0</v>
      </c>
      <c r="Q106" s="173"/>
      <c r="R106" s="174">
        <f>SUM(R107:R146)</f>
        <v>12.556277</v>
      </c>
      <c r="S106" s="173"/>
      <c r="T106" s="175">
        <f>SUM(T107:T146)</f>
        <v>0</v>
      </c>
      <c r="AR106" s="176" t="s">
        <v>79</v>
      </c>
      <c r="AT106" s="177" t="s">
        <v>71</v>
      </c>
      <c r="AU106" s="177" t="s">
        <v>79</v>
      </c>
      <c r="AY106" s="176" t="s">
        <v>180</v>
      </c>
      <c r="BK106" s="178">
        <f>SUM(BK107:BK146)</f>
        <v>0</v>
      </c>
    </row>
    <row r="107" spans="1:65" s="2" customFormat="1" ht="16.5" customHeight="1">
      <c r="A107" s="37"/>
      <c r="B107" s="38"/>
      <c r="C107" s="181" t="s">
        <v>79</v>
      </c>
      <c r="D107" s="181" t="s">
        <v>183</v>
      </c>
      <c r="E107" s="182" t="s">
        <v>184</v>
      </c>
      <c r="F107" s="183" t="s">
        <v>185</v>
      </c>
      <c r="G107" s="184" t="s">
        <v>186</v>
      </c>
      <c r="H107" s="185">
        <v>4.56</v>
      </c>
      <c r="I107" s="186"/>
      <c r="J107" s="187">
        <f>ROUND(I107*H107,2)</f>
        <v>0</v>
      </c>
      <c r="K107" s="183" t="s">
        <v>187</v>
      </c>
      <c r="L107" s="42"/>
      <c r="M107" s="188" t="s">
        <v>19</v>
      </c>
      <c r="N107" s="189" t="s">
        <v>43</v>
      </c>
      <c r="O107" s="67"/>
      <c r="P107" s="190">
        <f>O107*H107</f>
        <v>0</v>
      </c>
      <c r="Q107" s="190">
        <v>0.056</v>
      </c>
      <c r="R107" s="190">
        <f>Q107*H107</f>
        <v>0.25536</v>
      </c>
      <c r="S107" s="190">
        <v>0</v>
      </c>
      <c r="T107" s="191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2" t="s">
        <v>188</v>
      </c>
      <c r="AT107" s="192" t="s">
        <v>183</v>
      </c>
      <c r="AU107" s="192" t="s">
        <v>81</v>
      </c>
      <c r="AY107" s="20" t="s">
        <v>180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20" t="s">
        <v>79</v>
      </c>
      <c r="BK107" s="193">
        <f>ROUND(I107*H107,2)</f>
        <v>0</v>
      </c>
      <c r="BL107" s="20" t="s">
        <v>188</v>
      </c>
      <c r="BM107" s="192" t="s">
        <v>189</v>
      </c>
    </row>
    <row r="108" spans="1:47" s="2" customFormat="1" ht="11.25">
      <c r="A108" s="37"/>
      <c r="B108" s="38"/>
      <c r="C108" s="39"/>
      <c r="D108" s="194" t="s">
        <v>190</v>
      </c>
      <c r="E108" s="39"/>
      <c r="F108" s="195" t="s">
        <v>191</v>
      </c>
      <c r="G108" s="39"/>
      <c r="H108" s="39"/>
      <c r="I108" s="196"/>
      <c r="J108" s="39"/>
      <c r="K108" s="39"/>
      <c r="L108" s="42"/>
      <c r="M108" s="197"/>
      <c r="N108" s="198"/>
      <c r="O108" s="67"/>
      <c r="P108" s="67"/>
      <c r="Q108" s="67"/>
      <c r="R108" s="67"/>
      <c r="S108" s="67"/>
      <c r="T108" s="68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20" t="s">
        <v>190</v>
      </c>
      <c r="AU108" s="20" t="s">
        <v>81</v>
      </c>
    </row>
    <row r="109" spans="2:51" s="13" customFormat="1" ht="11.25">
      <c r="B109" s="199"/>
      <c r="C109" s="200"/>
      <c r="D109" s="201" t="s">
        <v>192</v>
      </c>
      <c r="E109" s="202" t="s">
        <v>19</v>
      </c>
      <c r="F109" s="203" t="s">
        <v>193</v>
      </c>
      <c r="G109" s="200"/>
      <c r="H109" s="204">
        <v>4.56</v>
      </c>
      <c r="I109" s="205"/>
      <c r="J109" s="200"/>
      <c r="K109" s="200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192</v>
      </c>
      <c r="AU109" s="210" t="s">
        <v>81</v>
      </c>
      <c r="AV109" s="13" t="s">
        <v>81</v>
      </c>
      <c r="AW109" s="13" t="s">
        <v>33</v>
      </c>
      <c r="AX109" s="13" t="s">
        <v>79</v>
      </c>
      <c r="AY109" s="210" t="s">
        <v>180</v>
      </c>
    </row>
    <row r="110" spans="1:65" s="2" customFormat="1" ht="16.5" customHeight="1">
      <c r="A110" s="37"/>
      <c r="B110" s="38"/>
      <c r="C110" s="181" t="s">
        <v>81</v>
      </c>
      <c r="D110" s="181" t="s">
        <v>183</v>
      </c>
      <c r="E110" s="182" t="s">
        <v>194</v>
      </c>
      <c r="F110" s="183" t="s">
        <v>195</v>
      </c>
      <c r="G110" s="184" t="s">
        <v>186</v>
      </c>
      <c r="H110" s="185">
        <v>4.56</v>
      </c>
      <c r="I110" s="186"/>
      <c r="J110" s="187">
        <f>ROUND(I110*H110,2)</f>
        <v>0</v>
      </c>
      <c r="K110" s="183" t="s">
        <v>187</v>
      </c>
      <c r="L110" s="42"/>
      <c r="M110" s="188" t="s">
        <v>19</v>
      </c>
      <c r="N110" s="189" t="s">
        <v>43</v>
      </c>
      <c r="O110" s="67"/>
      <c r="P110" s="190">
        <f>O110*H110</f>
        <v>0</v>
      </c>
      <c r="Q110" s="190">
        <v>0.04153</v>
      </c>
      <c r="R110" s="190">
        <f>Q110*H110</f>
        <v>0.18937679999999998</v>
      </c>
      <c r="S110" s="190">
        <v>0</v>
      </c>
      <c r="T110" s="191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2" t="s">
        <v>188</v>
      </c>
      <c r="AT110" s="192" t="s">
        <v>183</v>
      </c>
      <c r="AU110" s="192" t="s">
        <v>81</v>
      </c>
      <c r="AY110" s="20" t="s">
        <v>180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20" t="s">
        <v>79</v>
      </c>
      <c r="BK110" s="193">
        <f>ROUND(I110*H110,2)</f>
        <v>0</v>
      </c>
      <c r="BL110" s="20" t="s">
        <v>188</v>
      </c>
      <c r="BM110" s="192" t="s">
        <v>196</v>
      </c>
    </row>
    <row r="111" spans="1:47" s="2" customFormat="1" ht="11.25">
      <c r="A111" s="37"/>
      <c r="B111" s="38"/>
      <c r="C111" s="39"/>
      <c r="D111" s="194" t="s">
        <v>190</v>
      </c>
      <c r="E111" s="39"/>
      <c r="F111" s="195" t="s">
        <v>197</v>
      </c>
      <c r="G111" s="39"/>
      <c r="H111" s="39"/>
      <c r="I111" s="196"/>
      <c r="J111" s="39"/>
      <c r="K111" s="39"/>
      <c r="L111" s="42"/>
      <c r="M111" s="197"/>
      <c r="N111" s="198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20" t="s">
        <v>190</v>
      </c>
      <c r="AU111" s="20" t="s">
        <v>81</v>
      </c>
    </row>
    <row r="112" spans="2:51" s="13" customFormat="1" ht="11.25">
      <c r="B112" s="199"/>
      <c r="C112" s="200"/>
      <c r="D112" s="201" t="s">
        <v>192</v>
      </c>
      <c r="E112" s="202" t="s">
        <v>19</v>
      </c>
      <c r="F112" s="203" t="s">
        <v>193</v>
      </c>
      <c r="G112" s="200"/>
      <c r="H112" s="204">
        <v>4.56</v>
      </c>
      <c r="I112" s="205"/>
      <c r="J112" s="200"/>
      <c r="K112" s="200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192</v>
      </c>
      <c r="AU112" s="210" t="s">
        <v>81</v>
      </c>
      <c r="AV112" s="13" t="s">
        <v>81</v>
      </c>
      <c r="AW112" s="13" t="s">
        <v>33</v>
      </c>
      <c r="AX112" s="13" t="s">
        <v>79</v>
      </c>
      <c r="AY112" s="210" t="s">
        <v>180</v>
      </c>
    </row>
    <row r="113" spans="1:65" s="2" customFormat="1" ht="21.75" customHeight="1">
      <c r="A113" s="37"/>
      <c r="B113" s="38"/>
      <c r="C113" s="181" t="s">
        <v>92</v>
      </c>
      <c r="D113" s="181" t="s">
        <v>183</v>
      </c>
      <c r="E113" s="182" t="s">
        <v>198</v>
      </c>
      <c r="F113" s="183" t="s">
        <v>199</v>
      </c>
      <c r="G113" s="184" t="s">
        <v>200</v>
      </c>
      <c r="H113" s="185">
        <v>10</v>
      </c>
      <c r="I113" s="186"/>
      <c r="J113" s="187">
        <f>ROUND(I113*H113,2)</f>
        <v>0</v>
      </c>
      <c r="K113" s="183" t="s">
        <v>187</v>
      </c>
      <c r="L113" s="42"/>
      <c r="M113" s="188" t="s">
        <v>19</v>
      </c>
      <c r="N113" s="189" t="s">
        <v>43</v>
      </c>
      <c r="O113" s="67"/>
      <c r="P113" s="190">
        <f>O113*H113</f>
        <v>0</v>
      </c>
      <c r="Q113" s="190">
        <v>0.0037</v>
      </c>
      <c r="R113" s="190">
        <f>Q113*H113</f>
        <v>0.037000000000000005</v>
      </c>
      <c r="S113" s="190">
        <v>0</v>
      </c>
      <c r="T113" s="191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2" t="s">
        <v>188</v>
      </c>
      <c r="AT113" s="192" t="s">
        <v>183</v>
      </c>
      <c r="AU113" s="192" t="s">
        <v>81</v>
      </c>
      <c r="AY113" s="20" t="s">
        <v>180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0" t="s">
        <v>79</v>
      </c>
      <c r="BK113" s="193">
        <f>ROUND(I113*H113,2)</f>
        <v>0</v>
      </c>
      <c r="BL113" s="20" t="s">
        <v>188</v>
      </c>
      <c r="BM113" s="192" t="s">
        <v>201</v>
      </c>
    </row>
    <row r="114" spans="1:47" s="2" customFormat="1" ht="11.25">
      <c r="A114" s="37"/>
      <c r="B114" s="38"/>
      <c r="C114" s="39"/>
      <c r="D114" s="194" t="s">
        <v>190</v>
      </c>
      <c r="E114" s="39"/>
      <c r="F114" s="195" t="s">
        <v>202</v>
      </c>
      <c r="G114" s="39"/>
      <c r="H114" s="39"/>
      <c r="I114" s="196"/>
      <c r="J114" s="39"/>
      <c r="K114" s="39"/>
      <c r="L114" s="42"/>
      <c r="M114" s="197"/>
      <c r="N114" s="198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20" t="s">
        <v>190</v>
      </c>
      <c r="AU114" s="20" t="s">
        <v>81</v>
      </c>
    </row>
    <row r="115" spans="1:65" s="2" customFormat="1" ht="16.5" customHeight="1">
      <c r="A115" s="37"/>
      <c r="B115" s="38"/>
      <c r="C115" s="181" t="s">
        <v>188</v>
      </c>
      <c r="D115" s="181" t="s">
        <v>183</v>
      </c>
      <c r="E115" s="182" t="s">
        <v>203</v>
      </c>
      <c r="F115" s="183" t="s">
        <v>204</v>
      </c>
      <c r="G115" s="184" t="s">
        <v>186</v>
      </c>
      <c r="H115" s="185">
        <v>75.64</v>
      </c>
      <c r="I115" s="186"/>
      <c r="J115" s="187">
        <f>ROUND(I115*H115,2)</f>
        <v>0</v>
      </c>
      <c r="K115" s="183" t="s">
        <v>187</v>
      </c>
      <c r="L115" s="42"/>
      <c r="M115" s="188" t="s">
        <v>19</v>
      </c>
      <c r="N115" s="189" t="s">
        <v>43</v>
      </c>
      <c r="O115" s="67"/>
      <c r="P115" s="190">
        <f>O115*H115</f>
        <v>0</v>
      </c>
      <c r="Q115" s="190">
        <v>0.056</v>
      </c>
      <c r="R115" s="190">
        <f>Q115*H115</f>
        <v>4.2358400000000005</v>
      </c>
      <c r="S115" s="190">
        <v>0</v>
      </c>
      <c r="T115" s="191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2" t="s">
        <v>188</v>
      </c>
      <c r="AT115" s="192" t="s">
        <v>183</v>
      </c>
      <c r="AU115" s="192" t="s">
        <v>81</v>
      </c>
      <c r="AY115" s="20" t="s">
        <v>180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20" t="s">
        <v>79</v>
      </c>
      <c r="BK115" s="193">
        <f>ROUND(I115*H115,2)</f>
        <v>0</v>
      </c>
      <c r="BL115" s="20" t="s">
        <v>188</v>
      </c>
      <c r="BM115" s="192" t="s">
        <v>205</v>
      </c>
    </row>
    <row r="116" spans="1:47" s="2" customFormat="1" ht="11.25">
      <c r="A116" s="37"/>
      <c r="B116" s="38"/>
      <c r="C116" s="39"/>
      <c r="D116" s="194" t="s">
        <v>190</v>
      </c>
      <c r="E116" s="39"/>
      <c r="F116" s="195" t="s">
        <v>206</v>
      </c>
      <c r="G116" s="39"/>
      <c r="H116" s="39"/>
      <c r="I116" s="196"/>
      <c r="J116" s="39"/>
      <c r="K116" s="39"/>
      <c r="L116" s="42"/>
      <c r="M116" s="197"/>
      <c r="N116" s="198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20" t="s">
        <v>190</v>
      </c>
      <c r="AU116" s="20" t="s">
        <v>81</v>
      </c>
    </row>
    <row r="117" spans="2:51" s="13" customFormat="1" ht="11.25">
      <c r="B117" s="199"/>
      <c r="C117" s="200"/>
      <c r="D117" s="201" t="s">
        <v>192</v>
      </c>
      <c r="E117" s="202" t="s">
        <v>19</v>
      </c>
      <c r="F117" s="203" t="s">
        <v>207</v>
      </c>
      <c r="G117" s="200"/>
      <c r="H117" s="204">
        <v>41.04</v>
      </c>
      <c r="I117" s="205"/>
      <c r="J117" s="200"/>
      <c r="K117" s="200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192</v>
      </c>
      <c r="AU117" s="210" t="s">
        <v>81</v>
      </c>
      <c r="AV117" s="13" t="s">
        <v>81</v>
      </c>
      <c r="AW117" s="13" t="s">
        <v>33</v>
      </c>
      <c r="AX117" s="13" t="s">
        <v>72</v>
      </c>
      <c r="AY117" s="210" t="s">
        <v>180</v>
      </c>
    </row>
    <row r="118" spans="2:51" s="13" customFormat="1" ht="11.25">
      <c r="B118" s="199"/>
      <c r="C118" s="200"/>
      <c r="D118" s="201" t="s">
        <v>192</v>
      </c>
      <c r="E118" s="202" t="s">
        <v>19</v>
      </c>
      <c r="F118" s="203" t="s">
        <v>208</v>
      </c>
      <c r="G118" s="200"/>
      <c r="H118" s="204">
        <v>12</v>
      </c>
      <c r="I118" s="205"/>
      <c r="J118" s="200"/>
      <c r="K118" s="200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192</v>
      </c>
      <c r="AU118" s="210" t="s">
        <v>81</v>
      </c>
      <c r="AV118" s="13" t="s">
        <v>81</v>
      </c>
      <c r="AW118" s="13" t="s">
        <v>33</v>
      </c>
      <c r="AX118" s="13" t="s">
        <v>72</v>
      </c>
      <c r="AY118" s="210" t="s">
        <v>180</v>
      </c>
    </row>
    <row r="119" spans="2:51" s="13" customFormat="1" ht="11.25">
      <c r="B119" s="199"/>
      <c r="C119" s="200"/>
      <c r="D119" s="201" t="s">
        <v>192</v>
      </c>
      <c r="E119" s="202" t="s">
        <v>19</v>
      </c>
      <c r="F119" s="203" t="s">
        <v>209</v>
      </c>
      <c r="G119" s="200"/>
      <c r="H119" s="204">
        <v>9.1</v>
      </c>
      <c r="I119" s="205"/>
      <c r="J119" s="200"/>
      <c r="K119" s="200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192</v>
      </c>
      <c r="AU119" s="210" t="s">
        <v>81</v>
      </c>
      <c r="AV119" s="13" t="s">
        <v>81</v>
      </c>
      <c r="AW119" s="13" t="s">
        <v>33</v>
      </c>
      <c r="AX119" s="13" t="s">
        <v>72</v>
      </c>
      <c r="AY119" s="210" t="s">
        <v>180</v>
      </c>
    </row>
    <row r="120" spans="2:51" s="13" customFormat="1" ht="11.25">
      <c r="B120" s="199"/>
      <c r="C120" s="200"/>
      <c r="D120" s="201" t="s">
        <v>192</v>
      </c>
      <c r="E120" s="202" t="s">
        <v>19</v>
      </c>
      <c r="F120" s="203" t="s">
        <v>210</v>
      </c>
      <c r="G120" s="200"/>
      <c r="H120" s="204">
        <v>13.5</v>
      </c>
      <c r="I120" s="205"/>
      <c r="J120" s="200"/>
      <c r="K120" s="200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192</v>
      </c>
      <c r="AU120" s="210" t="s">
        <v>81</v>
      </c>
      <c r="AV120" s="13" t="s">
        <v>81</v>
      </c>
      <c r="AW120" s="13" t="s">
        <v>33</v>
      </c>
      <c r="AX120" s="13" t="s">
        <v>72</v>
      </c>
      <c r="AY120" s="210" t="s">
        <v>180</v>
      </c>
    </row>
    <row r="121" spans="2:51" s="14" customFormat="1" ht="11.25">
      <c r="B121" s="211"/>
      <c r="C121" s="212"/>
      <c r="D121" s="201" t="s">
        <v>192</v>
      </c>
      <c r="E121" s="213" t="s">
        <v>19</v>
      </c>
      <c r="F121" s="214" t="s">
        <v>211</v>
      </c>
      <c r="G121" s="212"/>
      <c r="H121" s="215">
        <v>75.64</v>
      </c>
      <c r="I121" s="216"/>
      <c r="J121" s="212"/>
      <c r="K121" s="212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192</v>
      </c>
      <c r="AU121" s="221" t="s">
        <v>81</v>
      </c>
      <c r="AV121" s="14" t="s">
        <v>188</v>
      </c>
      <c r="AW121" s="14" t="s">
        <v>33</v>
      </c>
      <c r="AX121" s="14" t="s">
        <v>79</v>
      </c>
      <c r="AY121" s="221" t="s">
        <v>180</v>
      </c>
    </row>
    <row r="122" spans="1:65" s="2" customFormat="1" ht="16.5" customHeight="1">
      <c r="A122" s="37"/>
      <c r="B122" s="38"/>
      <c r="C122" s="181" t="s">
        <v>212</v>
      </c>
      <c r="D122" s="181" t="s">
        <v>183</v>
      </c>
      <c r="E122" s="182" t="s">
        <v>213</v>
      </c>
      <c r="F122" s="183" t="s">
        <v>214</v>
      </c>
      <c r="G122" s="184" t="s">
        <v>186</v>
      </c>
      <c r="H122" s="185">
        <v>64.34</v>
      </c>
      <c r="I122" s="186"/>
      <c r="J122" s="187">
        <f>ROUND(I122*H122,2)</f>
        <v>0</v>
      </c>
      <c r="K122" s="183" t="s">
        <v>187</v>
      </c>
      <c r="L122" s="42"/>
      <c r="M122" s="188" t="s">
        <v>19</v>
      </c>
      <c r="N122" s="189" t="s">
        <v>43</v>
      </c>
      <c r="O122" s="67"/>
      <c r="P122" s="190">
        <f>O122*H122</f>
        <v>0</v>
      </c>
      <c r="Q122" s="190">
        <v>0.04153</v>
      </c>
      <c r="R122" s="190">
        <f>Q122*H122</f>
        <v>2.6720402</v>
      </c>
      <c r="S122" s="190">
        <v>0</v>
      </c>
      <c r="T122" s="19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2" t="s">
        <v>188</v>
      </c>
      <c r="AT122" s="192" t="s">
        <v>183</v>
      </c>
      <c r="AU122" s="192" t="s">
        <v>81</v>
      </c>
      <c r="AY122" s="20" t="s">
        <v>180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0" t="s">
        <v>79</v>
      </c>
      <c r="BK122" s="193">
        <f>ROUND(I122*H122,2)</f>
        <v>0</v>
      </c>
      <c r="BL122" s="20" t="s">
        <v>188</v>
      </c>
      <c r="BM122" s="192" t="s">
        <v>215</v>
      </c>
    </row>
    <row r="123" spans="1:47" s="2" customFormat="1" ht="11.25">
      <c r="A123" s="37"/>
      <c r="B123" s="38"/>
      <c r="C123" s="39"/>
      <c r="D123" s="194" t="s">
        <v>190</v>
      </c>
      <c r="E123" s="39"/>
      <c r="F123" s="195" t="s">
        <v>216</v>
      </c>
      <c r="G123" s="39"/>
      <c r="H123" s="39"/>
      <c r="I123" s="196"/>
      <c r="J123" s="39"/>
      <c r="K123" s="39"/>
      <c r="L123" s="42"/>
      <c r="M123" s="197"/>
      <c r="N123" s="198"/>
      <c r="O123" s="67"/>
      <c r="P123" s="67"/>
      <c r="Q123" s="67"/>
      <c r="R123" s="67"/>
      <c r="S123" s="67"/>
      <c r="T123" s="6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20" t="s">
        <v>190</v>
      </c>
      <c r="AU123" s="20" t="s">
        <v>81</v>
      </c>
    </row>
    <row r="124" spans="2:51" s="13" customFormat="1" ht="11.25">
      <c r="B124" s="199"/>
      <c r="C124" s="200"/>
      <c r="D124" s="201" t="s">
        <v>192</v>
      </c>
      <c r="E124" s="202" t="s">
        <v>19</v>
      </c>
      <c r="F124" s="203" t="s">
        <v>207</v>
      </c>
      <c r="G124" s="200"/>
      <c r="H124" s="204">
        <v>41.04</v>
      </c>
      <c r="I124" s="205"/>
      <c r="J124" s="200"/>
      <c r="K124" s="200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192</v>
      </c>
      <c r="AU124" s="210" t="s">
        <v>81</v>
      </c>
      <c r="AV124" s="13" t="s">
        <v>81</v>
      </c>
      <c r="AW124" s="13" t="s">
        <v>33</v>
      </c>
      <c r="AX124" s="13" t="s">
        <v>72</v>
      </c>
      <c r="AY124" s="210" t="s">
        <v>180</v>
      </c>
    </row>
    <row r="125" spans="2:51" s="13" customFormat="1" ht="11.25">
      <c r="B125" s="199"/>
      <c r="C125" s="200"/>
      <c r="D125" s="201" t="s">
        <v>192</v>
      </c>
      <c r="E125" s="202" t="s">
        <v>19</v>
      </c>
      <c r="F125" s="203" t="s">
        <v>208</v>
      </c>
      <c r="G125" s="200"/>
      <c r="H125" s="204">
        <v>12</v>
      </c>
      <c r="I125" s="205"/>
      <c r="J125" s="200"/>
      <c r="K125" s="200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192</v>
      </c>
      <c r="AU125" s="210" t="s">
        <v>81</v>
      </c>
      <c r="AV125" s="13" t="s">
        <v>81</v>
      </c>
      <c r="AW125" s="13" t="s">
        <v>33</v>
      </c>
      <c r="AX125" s="13" t="s">
        <v>72</v>
      </c>
      <c r="AY125" s="210" t="s">
        <v>180</v>
      </c>
    </row>
    <row r="126" spans="2:51" s="13" customFormat="1" ht="11.25">
      <c r="B126" s="199"/>
      <c r="C126" s="200"/>
      <c r="D126" s="201" t="s">
        <v>192</v>
      </c>
      <c r="E126" s="202" t="s">
        <v>19</v>
      </c>
      <c r="F126" s="203" t="s">
        <v>217</v>
      </c>
      <c r="G126" s="200"/>
      <c r="H126" s="204">
        <v>4.55</v>
      </c>
      <c r="I126" s="205"/>
      <c r="J126" s="200"/>
      <c r="K126" s="200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192</v>
      </c>
      <c r="AU126" s="210" t="s">
        <v>81</v>
      </c>
      <c r="AV126" s="13" t="s">
        <v>81</v>
      </c>
      <c r="AW126" s="13" t="s">
        <v>33</v>
      </c>
      <c r="AX126" s="13" t="s">
        <v>72</v>
      </c>
      <c r="AY126" s="210" t="s">
        <v>180</v>
      </c>
    </row>
    <row r="127" spans="2:51" s="13" customFormat="1" ht="11.25">
      <c r="B127" s="199"/>
      <c r="C127" s="200"/>
      <c r="D127" s="201" t="s">
        <v>192</v>
      </c>
      <c r="E127" s="202" t="s">
        <v>19</v>
      </c>
      <c r="F127" s="203" t="s">
        <v>218</v>
      </c>
      <c r="G127" s="200"/>
      <c r="H127" s="204">
        <v>6.75</v>
      </c>
      <c r="I127" s="205"/>
      <c r="J127" s="200"/>
      <c r="K127" s="200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192</v>
      </c>
      <c r="AU127" s="210" t="s">
        <v>81</v>
      </c>
      <c r="AV127" s="13" t="s">
        <v>81</v>
      </c>
      <c r="AW127" s="13" t="s">
        <v>33</v>
      </c>
      <c r="AX127" s="13" t="s">
        <v>72</v>
      </c>
      <c r="AY127" s="210" t="s">
        <v>180</v>
      </c>
    </row>
    <row r="128" spans="2:51" s="14" customFormat="1" ht="11.25">
      <c r="B128" s="211"/>
      <c r="C128" s="212"/>
      <c r="D128" s="201" t="s">
        <v>192</v>
      </c>
      <c r="E128" s="213" t="s">
        <v>19</v>
      </c>
      <c r="F128" s="214" t="s">
        <v>211</v>
      </c>
      <c r="G128" s="212"/>
      <c r="H128" s="215">
        <v>64.34</v>
      </c>
      <c r="I128" s="216"/>
      <c r="J128" s="212"/>
      <c r="K128" s="212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192</v>
      </c>
      <c r="AU128" s="221" t="s">
        <v>81</v>
      </c>
      <c r="AV128" s="14" t="s">
        <v>188</v>
      </c>
      <c r="AW128" s="14" t="s">
        <v>33</v>
      </c>
      <c r="AX128" s="14" t="s">
        <v>79</v>
      </c>
      <c r="AY128" s="221" t="s">
        <v>180</v>
      </c>
    </row>
    <row r="129" spans="1:65" s="2" customFormat="1" ht="21.75" customHeight="1">
      <c r="A129" s="37"/>
      <c r="B129" s="38"/>
      <c r="C129" s="181" t="s">
        <v>219</v>
      </c>
      <c r="D129" s="181" t="s">
        <v>183</v>
      </c>
      <c r="E129" s="182" t="s">
        <v>220</v>
      </c>
      <c r="F129" s="183" t="s">
        <v>221</v>
      </c>
      <c r="G129" s="184" t="s">
        <v>200</v>
      </c>
      <c r="H129" s="185">
        <v>1191</v>
      </c>
      <c r="I129" s="186"/>
      <c r="J129" s="187">
        <f>ROUND(I129*H129,2)</f>
        <v>0</v>
      </c>
      <c r="K129" s="183" t="s">
        <v>187</v>
      </c>
      <c r="L129" s="42"/>
      <c r="M129" s="188" t="s">
        <v>19</v>
      </c>
      <c r="N129" s="189" t="s">
        <v>43</v>
      </c>
      <c r="O129" s="67"/>
      <c r="P129" s="190">
        <f>O129*H129</f>
        <v>0</v>
      </c>
      <c r="Q129" s="190">
        <v>0.00376</v>
      </c>
      <c r="R129" s="190">
        <f>Q129*H129</f>
        <v>4.47816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188</v>
      </c>
      <c r="AT129" s="192" t="s">
        <v>183</v>
      </c>
      <c r="AU129" s="192" t="s">
        <v>81</v>
      </c>
      <c r="AY129" s="20" t="s">
        <v>180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20" t="s">
        <v>79</v>
      </c>
      <c r="BK129" s="193">
        <f>ROUND(I129*H129,2)</f>
        <v>0</v>
      </c>
      <c r="BL129" s="20" t="s">
        <v>188</v>
      </c>
      <c r="BM129" s="192" t="s">
        <v>222</v>
      </c>
    </row>
    <row r="130" spans="1:47" s="2" customFormat="1" ht="11.25">
      <c r="A130" s="37"/>
      <c r="B130" s="38"/>
      <c r="C130" s="39"/>
      <c r="D130" s="194" t="s">
        <v>190</v>
      </c>
      <c r="E130" s="39"/>
      <c r="F130" s="195" t="s">
        <v>223</v>
      </c>
      <c r="G130" s="39"/>
      <c r="H130" s="39"/>
      <c r="I130" s="196"/>
      <c r="J130" s="39"/>
      <c r="K130" s="39"/>
      <c r="L130" s="42"/>
      <c r="M130" s="197"/>
      <c r="N130" s="198"/>
      <c r="O130" s="67"/>
      <c r="P130" s="67"/>
      <c r="Q130" s="67"/>
      <c r="R130" s="67"/>
      <c r="S130" s="67"/>
      <c r="T130" s="6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20" t="s">
        <v>190</v>
      </c>
      <c r="AU130" s="20" t="s">
        <v>81</v>
      </c>
    </row>
    <row r="131" spans="2:51" s="13" customFormat="1" ht="11.25">
      <c r="B131" s="199"/>
      <c r="C131" s="200"/>
      <c r="D131" s="201" t="s">
        <v>192</v>
      </c>
      <c r="E131" s="202" t="s">
        <v>19</v>
      </c>
      <c r="F131" s="203" t="s">
        <v>224</v>
      </c>
      <c r="G131" s="200"/>
      <c r="H131" s="204">
        <v>1019</v>
      </c>
      <c r="I131" s="205"/>
      <c r="J131" s="200"/>
      <c r="K131" s="200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192</v>
      </c>
      <c r="AU131" s="210" t="s">
        <v>81</v>
      </c>
      <c r="AV131" s="13" t="s">
        <v>81</v>
      </c>
      <c r="AW131" s="13" t="s">
        <v>33</v>
      </c>
      <c r="AX131" s="13" t="s">
        <v>72</v>
      </c>
      <c r="AY131" s="210" t="s">
        <v>180</v>
      </c>
    </row>
    <row r="132" spans="2:51" s="13" customFormat="1" ht="11.25">
      <c r="B132" s="199"/>
      <c r="C132" s="200"/>
      <c r="D132" s="201" t="s">
        <v>192</v>
      </c>
      <c r="E132" s="202" t="s">
        <v>19</v>
      </c>
      <c r="F132" s="203" t="s">
        <v>225</v>
      </c>
      <c r="G132" s="200"/>
      <c r="H132" s="204">
        <v>172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192</v>
      </c>
      <c r="AU132" s="210" t="s">
        <v>81</v>
      </c>
      <c r="AV132" s="13" t="s">
        <v>81</v>
      </c>
      <c r="AW132" s="13" t="s">
        <v>33</v>
      </c>
      <c r="AX132" s="13" t="s">
        <v>72</v>
      </c>
      <c r="AY132" s="210" t="s">
        <v>180</v>
      </c>
    </row>
    <row r="133" spans="2:51" s="14" customFormat="1" ht="11.25">
      <c r="B133" s="211"/>
      <c r="C133" s="212"/>
      <c r="D133" s="201" t="s">
        <v>192</v>
      </c>
      <c r="E133" s="213" t="s">
        <v>19</v>
      </c>
      <c r="F133" s="214" t="s">
        <v>211</v>
      </c>
      <c r="G133" s="212"/>
      <c r="H133" s="215">
        <v>1191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192</v>
      </c>
      <c r="AU133" s="221" t="s">
        <v>81</v>
      </c>
      <c r="AV133" s="14" t="s">
        <v>188</v>
      </c>
      <c r="AW133" s="14" t="s">
        <v>33</v>
      </c>
      <c r="AX133" s="14" t="s">
        <v>79</v>
      </c>
      <c r="AY133" s="221" t="s">
        <v>180</v>
      </c>
    </row>
    <row r="134" spans="1:65" s="2" customFormat="1" ht="21.75" customHeight="1">
      <c r="A134" s="37"/>
      <c r="B134" s="38"/>
      <c r="C134" s="181" t="s">
        <v>226</v>
      </c>
      <c r="D134" s="181" t="s">
        <v>183</v>
      </c>
      <c r="E134" s="182" t="s">
        <v>227</v>
      </c>
      <c r="F134" s="183" t="s">
        <v>228</v>
      </c>
      <c r="G134" s="184" t="s">
        <v>200</v>
      </c>
      <c r="H134" s="185">
        <v>9</v>
      </c>
      <c r="I134" s="186"/>
      <c r="J134" s="187">
        <f>ROUND(I134*H134,2)</f>
        <v>0</v>
      </c>
      <c r="K134" s="183" t="s">
        <v>187</v>
      </c>
      <c r="L134" s="42"/>
      <c r="M134" s="188" t="s">
        <v>19</v>
      </c>
      <c r="N134" s="189" t="s">
        <v>43</v>
      </c>
      <c r="O134" s="67"/>
      <c r="P134" s="190">
        <f>O134*H134</f>
        <v>0</v>
      </c>
      <c r="Q134" s="190">
        <v>0.0415</v>
      </c>
      <c r="R134" s="190">
        <f>Q134*H134</f>
        <v>0.3735</v>
      </c>
      <c r="S134" s="190">
        <v>0</v>
      </c>
      <c r="T134" s="19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188</v>
      </c>
      <c r="AT134" s="192" t="s">
        <v>183</v>
      </c>
      <c r="AU134" s="192" t="s">
        <v>81</v>
      </c>
      <c r="AY134" s="20" t="s">
        <v>180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20" t="s">
        <v>79</v>
      </c>
      <c r="BK134" s="193">
        <f>ROUND(I134*H134,2)</f>
        <v>0</v>
      </c>
      <c r="BL134" s="20" t="s">
        <v>188</v>
      </c>
      <c r="BM134" s="192" t="s">
        <v>229</v>
      </c>
    </row>
    <row r="135" spans="1:47" s="2" customFormat="1" ht="11.25">
      <c r="A135" s="37"/>
      <c r="B135" s="38"/>
      <c r="C135" s="39"/>
      <c r="D135" s="194" t="s">
        <v>190</v>
      </c>
      <c r="E135" s="39"/>
      <c r="F135" s="195" t="s">
        <v>230</v>
      </c>
      <c r="G135" s="39"/>
      <c r="H135" s="39"/>
      <c r="I135" s="196"/>
      <c r="J135" s="39"/>
      <c r="K135" s="39"/>
      <c r="L135" s="42"/>
      <c r="M135" s="197"/>
      <c r="N135" s="198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20" t="s">
        <v>190</v>
      </c>
      <c r="AU135" s="20" t="s">
        <v>81</v>
      </c>
    </row>
    <row r="136" spans="2:51" s="15" customFormat="1" ht="11.25">
      <c r="B136" s="222"/>
      <c r="C136" s="223"/>
      <c r="D136" s="201" t="s">
        <v>192</v>
      </c>
      <c r="E136" s="224" t="s">
        <v>19</v>
      </c>
      <c r="F136" s="225" t="s">
        <v>231</v>
      </c>
      <c r="G136" s="223"/>
      <c r="H136" s="224" t="s">
        <v>19</v>
      </c>
      <c r="I136" s="226"/>
      <c r="J136" s="223"/>
      <c r="K136" s="223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192</v>
      </c>
      <c r="AU136" s="231" t="s">
        <v>81</v>
      </c>
      <c r="AV136" s="15" t="s">
        <v>79</v>
      </c>
      <c r="AW136" s="15" t="s">
        <v>33</v>
      </c>
      <c r="AX136" s="15" t="s">
        <v>72</v>
      </c>
      <c r="AY136" s="231" t="s">
        <v>180</v>
      </c>
    </row>
    <row r="137" spans="2:51" s="13" customFormat="1" ht="11.25">
      <c r="B137" s="199"/>
      <c r="C137" s="200"/>
      <c r="D137" s="201" t="s">
        <v>192</v>
      </c>
      <c r="E137" s="202" t="s">
        <v>19</v>
      </c>
      <c r="F137" s="203" t="s">
        <v>232</v>
      </c>
      <c r="G137" s="200"/>
      <c r="H137" s="204">
        <v>3</v>
      </c>
      <c r="I137" s="205"/>
      <c r="J137" s="200"/>
      <c r="K137" s="200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192</v>
      </c>
      <c r="AU137" s="210" t="s">
        <v>81</v>
      </c>
      <c r="AV137" s="13" t="s">
        <v>81</v>
      </c>
      <c r="AW137" s="13" t="s">
        <v>33</v>
      </c>
      <c r="AX137" s="13" t="s">
        <v>72</v>
      </c>
      <c r="AY137" s="210" t="s">
        <v>180</v>
      </c>
    </row>
    <row r="138" spans="2:51" s="13" customFormat="1" ht="11.25">
      <c r="B138" s="199"/>
      <c r="C138" s="200"/>
      <c r="D138" s="201" t="s">
        <v>192</v>
      </c>
      <c r="E138" s="202" t="s">
        <v>19</v>
      </c>
      <c r="F138" s="203" t="s">
        <v>233</v>
      </c>
      <c r="G138" s="200"/>
      <c r="H138" s="204">
        <v>3</v>
      </c>
      <c r="I138" s="205"/>
      <c r="J138" s="200"/>
      <c r="K138" s="200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192</v>
      </c>
      <c r="AU138" s="210" t="s">
        <v>81</v>
      </c>
      <c r="AV138" s="13" t="s">
        <v>81</v>
      </c>
      <c r="AW138" s="13" t="s">
        <v>33</v>
      </c>
      <c r="AX138" s="13" t="s">
        <v>72</v>
      </c>
      <c r="AY138" s="210" t="s">
        <v>180</v>
      </c>
    </row>
    <row r="139" spans="2:51" s="13" customFormat="1" ht="11.25">
      <c r="B139" s="199"/>
      <c r="C139" s="200"/>
      <c r="D139" s="201" t="s">
        <v>192</v>
      </c>
      <c r="E139" s="202" t="s">
        <v>19</v>
      </c>
      <c r="F139" s="203" t="s">
        <v>234</v>
      </c>
      <c r="G139" s="200"/>
      <c r="H139" s="204">
        <v>3</v>
      </c>
      <c r="I139" s="205"/>
      <c r="J139" s="200"/>
      <c r="K139" s="200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192</v>
      </c>
      <c r="AU139" s="210" t="s">
        <v>81</v>
      </c>
      <c r="AV139" s="13" t="s">
        <v>81</v>
      </c>
      <c r="AW139" s="13" t="s">
        <v>33</v>
      </c>
      <c r="AX139" s="13" t="s">
        <v>72</v>
      </c>
      <c r="AY139" s="210" t="s">
        <v>180</v>
      </c>
    </row>
    <row r="140" spans="2:51" s="14" customFormat="1" ht="11.25">
      <c r="B140" s="211"/>
      <c r="C140" s="212"/>
      <c r="D140" s="201" t="s">
        <v>192</v>
      </c>
      <c r="E140" s="213" t="s">
        <v>19</v>
      </c>
      <c r="F140" s="214" t="s">
        <v>211</v>
      </c>
      <c r="G140" s="212"/>
      <c r="H140" s="215">
        <v>9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192</v>
      </c>
      <c r="AU140" s="221" t="s">
        <v>81</v>
      </c>
      <c r="AV140" s="14" t="s">
        <v>188</v>
      </c>
      <c r="AW140" s="14" t="s">
        <v>33</v>
      </c>
      <c r="AX140" s="14" t="s">
        <v>79</v>
      </c>
      <c r="AY140" s="221" t="s">
        <v>180</v>
      </c>
    </row>
    <row r="141" spans="1:65" s="2" customFormat="1" ht="21.75" customHeight="1">
      <c r="A141" s="37"/>
      <c r="B141" s="38"/>
      <c r="C141" s="181" t="s">
        <v>235</v>
      </c>
      <c r="D141" s="181" t="s">
        <v>183</v>
      </c>
      <c r="E141" s="182" t="s">
        <v>236</v>
      </c>
      <c r="F141" s="183" t="s">
        <v>237</v>
      </c>
      <c r="G141" s="184" t="s">
        <v>200</v>
      </c>
      <c r="H141" s="185">
        <v>2</v>
      </c>
      <c r="I141" s="186"/>
      <c r="J141" s="187">
        <f>ROUND(I141*H141,2)</f>
        <v>0</v>
      </c>
      <c r="K141" s="183" t="s">
        <v>187</v>
      </c>
      <c r="L141" s="42"/>
      <c r="M141" s="188" t="s">
        <v>19</v>
      </c>
      <c r="N141" s="189" t="s">
        <v>43</v>
      </c>
      <c r="O141" s="67"/>
      <c r="P141" s="190">
        <f>O141*H141</f>
        <v>0</v>
      </c>
      <c r="Q141" s="190">
        <v>0.1575</v>
      </c>
      <c r="R141" s="190">
        <f>Q141*H141</f>
        <v>0.315</v>
      </c>
      <c r="S141" s="190">
        <v>0</v>
      </c>
      <c r="T141" s="19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188</v>
      </c>
      <c r="AT141" s="192" t="s">
        <v>183</v>
      </c>
      <c r="AU141" s="192" t="s">
        <v>81</v>
      </c>
      <c r="AY141" s="20" t="s">
        <v>180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20" t="s">
        <v>79</v>
      </c>
      <c r="BK141" s="193">
        <f>ROUND(I141*H141,2)</f>
        <v>0</v>
      </c>
      <c r="BL141" s="20" t="s">
        <v>188</v>
      </c>
      <c r="BM141" s="192" t="s">
        <v>238</v>
      </c>
    </row>
    <row r="142" spans="1:47" s="2" customFormat="1" ht="11.25">
      <c r="A142" s="37"/>
      <c r="B142" s="38"/>
      <c r="C142" s="39"/>
      <c r="D142" s="194" t="s">
        <v>190</v>
      </c>
      <c r="E142" s="39"/>
      <c r="F142" s="195" t="s">
        <v>239</v>
      </c>
      <c r="G142" s="39"/>
      <c r="H142" s="39"/>
      <c r="I142" s="196"/>
      <c r="J142" s="39"/>
      <c r="K142" s="39"/>
      <c r="L142" s="42"/>
      <c r="M142" s="197"/>
      <c r="N142" s="198"/>
      <c r="O142" s="67"/>
      <c r="P142" s="67"/>
      <c r="Q142" s="67"/>
      <c r="R142" s="67"/>
      <c r="S142" s="67"/>
      <c r="T142" s="68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20" t="s">
        <v>190</v>
      </c>
      <c r="AU142" s="20" t="s">
        <v>81</v>
      </c>
    </row>
    <row r="143" spans="2:51" s="15" customFormat="1" ht="11.25">
      <c r="B143" s="222"/>
      <c r="C143" s="223"/>
      <c r="D143" s="201" t="s">
        <v>192</v>
      </c>
      <c r="E143" s="224" t="s">
        <v>19</v>
      </c>
      <c r="F143" s="225" t="s">
        <v>231</v>
      </c>
      <c r="G143" s="223"/>
      <c r="H143" s="224" t="s">
        <v>19</v>
      </c>
      <c r="I143" s="226"/>
      <c r="J143" s="223"/>
      <c r="K143" s="223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192</v>
      </c>
      <c r="AU143" s="231" t="s">
        <v>81</v>
      </c>
      <c r="AV143" s="15" t="s">
        <v>79</v>
      </c>
      <c r="AW143" s="15" t="s">
        <v>33</v>
      </c>
      <c r="AX143" s="15" t="s">
        <v>72</v>
      </c>
      <c r="AY143" s="231" t="s">
        <v>180</v>
      </c>
    </row>
    <row r="144" spans="2:51" s="13" customFormat="1" ht="11.25">
      <c r="B144" s="199"/>
      <c r="C144" s="200"/>
      <c r="D144" s="201" t="s">
        <v>192</v>
      </c>
      <c r="E144" s="202" t="s">
        <v>19</v>
      </c>
      <c r="F144" s="203" t="s">
        <v>240</v>
      </c>
      <c r="G144" s="200"/>
      <c r="H144" s="204">
        <v>1</v>
      </c>
      <c r="I144" s="205"/>
      <c r="J144" s="200"/>
      <c r="K144" s="200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192</v>
      </c>
      <c r="AU144" s="210" t="s">
        <v>81</v>
      </c>
      <c r="AV144" s="13" t="s">
        <v>81</v>
      </c>
      <c r="AW144" s="13" t="s">
        <v>33</v>
      </c>
      <c r="AX144" s="13" t="s">
        <v>72</v>
      </c>
      <c r="AY144" s="210" t="s">
        <v>180</v>
      </c>
    </row>
    <row r="145" spans="2:51" s="13" customFormat="1" ht="11.25">
      <c r="B145" s="199"/>
      <c r="C145" s="200"/>
      <c r="D145" s="201" t="s">
        <v>192</v>
      </c>
      <c r="E145" s="202" t="s">
        <v>19</v>
      </c>
      <c r="F145" s="203" t="s">
        <v>241</v>
      </c>
      <c r="G145" s="200"/>
      <c r="H145" s="204">
        <v>1</v>
      </c>
      <c r="I145" s="205"/>
      <c r="J145" s="200"/>
      <c r="K145" s="200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192</v>
      </c>
      <c r="AU145" s="210" t="s">
        <v>81</v>
      </c>
      <c r="AV145" s="13" t="s">
        <v>81</v>
      </c>
      <c r="AW145" s="13" t="s">
        <v>33</v>
      </c>
      <c r="AX145" s="13" t="s">
        <v>72</v>
      </c>
      <c r="AY145" s="210" t="s">
        <v>180</v>
      </c>
    </row>
    <row r="146" spans="2:51" s="14" customFormat="1" ht="11.25">
      <c r="B146" s="211"/>
      <c r="C146" s="212"/>
      <c r="D146" s="201" t="s">
        <v>192</v>
      </c>
      <c r="E146" s="213" t="s">
        <v>19</v>
      </c>
      <c r="F146" s="214" t="s">
        <v>211</v>
      </c>
      <c r="G146" s="212"/>
      <c r="H146" s="215">
        <v>2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192</v>
      </c>
      <c r="AU146" s="221" t="s">
        <v>81</v>
      </c>
      <c r="AV146" s="14" t="s">
        <v>188</v>
      </c>
      <c r="AW146" s="14" t="s">
        <v>33</v>
      </c>
      <c r="AX146" s="14" t="s">
        <v>79</v>
      </c>
      <c r="AY146" s="221" t="s">
        <v>180</v>
      </c>
    </row>
    <row r="147" spans="2:63" s="12" customFormat="1" ht="22.9" customHeight="1">
      <c r="B147" s="165"/>
      <c r="C147" s="166"/>
      <c r="D147" s="167" t="s">
        <v>71</v>
      </c>
      <c r="E147" s="179" t="s">
        <v>242</v>
      </c>
      <c r="F147" s="179" t="s">
        <v>243</v>
      </c>
      <c r="G147" s="166"/>
      <c r="H147" s="166"/>
      <c r="I147" s="169"/>
      <c r="J147" s="180">
        <f>BK147</f>
        <v>0</v>
      </c>
      <c r="K147" s="166"/>
      <c r="L147" s="171"/>
      <c r="M147" s="172"/>
      <c r="N147" s="173"/>
      <c r="O147" s="173"/>
      <c r="P147" s="174">
        <f>SUM(P148:P149)</f>
        <v>0</v>
      </c>
      <c r="Q147" s="173"/>
      <c r="R147" s="174">
        <f>SUM(R148:R149)</f>
        <v>0.3016</v>
      </c>
      <c r="S147" s="173"/>
      <c r="T147" s="175">
        <f>SUM(T148:T149)</f>
        <v>0</v>
      </c>
      <c r="AR147" s="176" t="s">
        <v>79</v>
      </c>
      <c r="AT147" s="177" t="s">
        <v>71</v>
      </c>
      <c r="AU147" s="177" t="s">
        <v>79</v>
      </c>
      <c r="AY147" s="176" t="s">
        <v>180</v>
      </c>
      <c r="BK147" s="178">
        <f>SUM(BK148:BK149)</f>
        <v>0</v>
      </c>
    </row>
    <row r="148" spans="1:65" s="2" customFormat="1" ht="24.2" customHeight="1">
      <c r="A148" s="37"/>
      <c r="B148" s="38"/>
      <c r="C148" s="181" t="s">
        <v>244</v>
      </c>
      <c r="D148" s="181" t="s">
        <v>183</v>
      </c>
      <c r="E148" s="182" t="s">
        <v>245</v>
      </c>
      <c r="F148" s="183" t="s">
        <v>246</v>
      </c>
      <c r="G148" s="184" t="s">
        <v>186</v>
      </c>
      <c r="H148" s="185">
        <v>2320</v>
      </c>
      <c r="I148" s="186"/>
      <c r="J148" s="187">
        <f>ROUND(I148*H148,2)</f>
        <v>0</v>
      </c>
      <c r="K148" s="183" t="s">
        <v>187</v>
      </c>
      <c r="L148" s="42"/>
      <c r="M148" s="188" t="s">
        <v>19</v>
      </c>
      <c r="N148" s="189" t="s">
        <v>43</v>
      </c>
      <c r="O148" s="67"/>
      <c r="P148" s="190">
        <f>O148*H148</f>
        <v>0</v>
      </c>
      <c r="Q148" s="190">
        <v>0.00013</v>
      </c>
      <c r="R148" s="190">
        <f>Q148*H148</f>
        <v>0.3016</v>
      </c>
      <c r="S148" s="190">
        <v>0</v>
      </c>
      <c r="T148" s="19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2" t="s">
        <v>188</v>
      </c>
      <c r="AT148" s="192" t="s">
        <v>183</v>
      </c>
      <c r="AU148" s="192" t="s">
        <v>81</v>
      </c>
      <c r="AY148" s="20" t="s">
        <v>180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20" t="s">
        <v>79</v>
      </c>
      <c r="BK148" s="193">
        <f>ROUND(I148*H148,2)</f>
        <v>0</v>
      </c>
      <c r="BL148" s="20" t="s">
        <v>188</v>
      </c>
      <c r="BM148" s="192" t="s">
        <v>247</v>
      </c>
    </row>
    <row r="149" spans="1:47" s="2" customFormat="1" ht="11.25">
      <c r="A149" s="37"/>
      <c r="B149" s="38"/>
      <c r="C149" s="39"/>
      <c r="D149" s="194" t="s">
        <v>190</v>
      </c>
      <c r="E149" s="39"/>
      <c r="F149" s="195" t="s">
        <v>248</v>
      </c>
      <c r="G149" s="39"/>
      <c r="H149" s="39"/>
      <c r="I149" s="196"/>
      <c r="J149" s="39"/>
      <c r="K149" s="39"/>
      <c r="L149" s="42"/>
      <c r="M149" s="197"/>
      <c r="N149" s="198"/>
      <c r="O149" s="67"/>
      <c r="P149" s="67"/>
      <c r="Q149" s="67"/>
      <c r="R149" s="67"/>
      <c r="S149" s="67"/>
      <c r="T149" s="68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20" t="s">
        <v>190</v>
      </c>
      <c r="AU149" s="20" t="s">
        <v>81</v>
      </c>
    </row>
    <row r="150" spans="2:63" s="12" customFormat="1" ht="22.9" customHeight="1">
      <c r="B150" s="165"/>
      <c r="C150" s="166"/>
      <c r="D150" s="167" t="s">
        <v>71</v>
      </c>
      <c r="E150" s="179" t="s">
        <v>249</v>
      </c>
      <c r="F150" s="179" t="s">
        <v>250</v>
      </c>
      <c r="G150" s="166"/>
      <c r="H150" s="166"/>
      <c r="I150" s="169"/>
      <c r="J150" s="180">
        <f>BK150</f>
        <v>0</v>
      </c>
      <c r="K150" s="166"/>
      <c r="L150" s="171"/>
      <c r="M150" s="172"/>
      <c r="N150" s="173"/>
      <c r="O150" s="173"/>
      <c r="P150" s="174">
        <f>SUM(P151:P183)</f>
        <v>0</v>
      </c>
      <c r="Q150" s="173"/>
      <c r="R150" s="174">
        <f>SUM(R151:R183)</f>
        <v>0.06584000000000001</v>
      </c>
      <c r="S150" s="173"/>
      <c r="T150" s="175">
        <f>SUM(T151:T183)</f>
        <v>8.7569</v>
      </c>
      <c r="AR150" s="176" t="s">
        <v>79</v>
      </c>
      <c r="AT150" s="177" t="s">
        <v>71</v>
      </c>
      <c r="AU150" s="177" t="s">
        <v>79</v>
      </c>
      <c r="AY150" s="176" t="s">
        <v>180</v>
      </c>
      <c r="BK150" s="178">
        <f>SUM(BK151:BK183)</f>
        <v>0</v>
      </c>
    </row>
    <row r="151" spans="1:65" s="2" customFormat="1" ht="16.5" customHeight="1">
      <c r="A151" s="37"/>
      <c r="B151" s="38"/>
      <c r="C151" s="181" t="s">
        <v>251</v>
      </c>
      <c r="D151" s="181" t="s">
        <v>183</v>
      </c>
      <c r="E151" s="182" t="s">
        <v>252</v>
      </c>
      <c r="F151" s="183" t="s">
        <v>253</v>
      </c>
      <c r="G151" s="184" t="s">
        <v>254</v>
      </c>
      <c r="H151" s="185">
        <v>0.975</v>
      </c>
      <c r="I151" s="186"/>
      <c r="J151" s="187">
        <f>ROUND(I151*H151,2)</f>
        <v>0</v>
      </c>
      <c r="K151" s="183" t="s">
        <v>187</v>
      </c>
      <c r="L151" s="42"/>
      <c r="M151" s="188" t="s">
        <v>19</v>
      </c>
      <c r="N151" s="189" t="s">
        <v>43</v>
      </c>
      <c r="O151" s="67"/>
      <c r="P151" s="190">
        <f>O151*H151</f>
        <v>0</v>
      </c>
      <c r="Q151" s="190">
        <v>0</v>
      </c>
      <c r="R151" s="190">
        <f>Q151*H151</f>
        <v>0</v>
      </c>
      <c r="S151" s="190">
        <v>2.2</v>
      </c>
      <c r="T151" s="191">
        <f>S151*H151</f>
        <v>2.145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2" t="s">
        <v>188</v>
      </c>
      <c r="AT151" s="192" t="s">
        <v>183</v>
      </c>
      <c r="AU151" s="192" t="s">
        <v>81</v>
      </c>
      <c r="AY151" s="20" t="s">
        <v>180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20" t="s">
        <v>79</v>
      </c>
      <c r="BK151" s="193">
        <f>ROUND(I151*H151,2)</f>
        <v>0</v>
      </c>
      <c r="BL151" s="20" t="s">
        <v>188</v>
      </c>
      <c r="BM151" s="192" t="s">
        <v>255</v>
      </c>
    </row>
    <row r="152" spans="1:47" s="2" customFormat="1" ht="11.25">
      <c r="A152" s="37"/>
      <c r="B152" s="38"/>
      <c r="C152" s="39"/>
      <c r="D152" s="194" t="s">
        <v>190</v>
      </c>
      <c r="E152" s="39"/>
      <c r="F152" s="195" t="s">
        <v>256</v>
      </c>
      <c r="G152" s="39"/>
      <c r="H152" s="39"/>
      <c r="I152" s="196"/>
      <c r="J152" s="39"/>
      <c r="K152" s="39"/>
      <c r="L152" s="42"/>
      <c r="M152" s="197"/>
      <c r="N152" s="198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20" t="s">
        <v>190</v>
      </c>
      <c r="AU152" s="20" t="s">
        <v>81</v>
      </c>
    </row>
    <row r="153" spans="2:51" s="15" customFormat="1" ht="11.25">
      <c r="B153" s="222"/>
      <c r="C153" s="223"/>
      <c r="D153" s="201" t="s">
        <v>192</v>
      </c>
      <c r="E153" s="224" t="s">
        <v>19</v>
      </c>
      <c r="F153" s="225" t="s">
        <v>257</v>
      </c>
      <c r="G153" s="223"/>
      <c r="H153" s="224" t="s">
        <v>19</v>
      </c>
      <c r="I153" s="226"/>
      <c r="J153" s="223"/>
      <c r="K153" s="223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192</v>
      </c>
      <c r="AU153" s="231" t="s">
        <v>81</v>
      </c>
      <c r="AV153" s="15" t="s">
        <v>79</v>
      </c>
      <c r="AW153" s="15" t="s">
        <v>33</v>
      </c>
      <c r="AX153" s="15" t="s">
        <v>72</v>
      </c>
      <c r="AY153" s="231" t="s">
        <v>180</v>
      </c>
    </row>
    <row r="154" spans="2:51" s="13" customFormat="1" ht="11.25">
      <c r="B154" s="199"/>
      <c r="C154" s="200"/>
      <c r="D154" s="201" t="s">
        <v>192</v>
      </c>
      <c r="E154" s="202" t="s">
        <v>19</v>
      </c>
      <c r="F154" s="203" t="s">
        <v>258</v>
      </c>
      <c r="G154" s="200"/>
      <c r="H154" s="204">
        <v>0.285</v>
      </c>
      <c r="I154" s="205"/>
      <c r="J154" s="200"/>
      <c r="K154" s="200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192</v>
      </c>
      <c r="AU154" s="210" t="s">
        <v>81</v>
      </c>
      <c r="AV154" s="13" t="s">
        <v>81</v>
      </c>
      <c r="AW154" s="13" t="s">
        <v>33</v>
      </c>
      <c r="AX154" s="13" t="s">
        <v>72</v>
      </c>
      <c r="AY154" s="210" t="s">
        <v>180</v>
      </c>
    </row>
    <row r="155" spans="2:51" s="13" customFormat="1" ht="11.25">
      <c r="B155" s="199"/>
      <c r="C155" s="200"/>
      <c r="D155" s="201" t="s">
        <v>192</v>
      </c>
      <c r="E155" s="202" t="s">
        <v>19</v>
      </c>
      <c r="F155" s="203" t="s">
        <v>259</v>
      </c>
      <c r="G155" s="200"/>
      <c r="H155" s="204">
        <v>0.285</v>
      </c>
      <c r="I155" s="205"/>
      <c r="J155" s="200"/>
      <c r="K155" s="200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192</v>
      </c>
      <c r="AU155" s="210" t="s">
        <v>81</v>
      </c>
      <c r="AV155" s="13" t="s">
        <v>81</v>
      </c>
      <c r="AW155" s="13" t="s">
        <v>33</v>
      </c>
      <c r="AX155" s="13" t="s">
        <v>72</v>
      </c>
      <c r="AY155" s="210" t="s">
        <v>180</v>
      </c>
    </row>
    <row r="156" spans="2:51" s="13" customFormat="1" ht="11.25">
      <c r="B156" s="199"/>
      <c r="C156" s="200"/>
      <c r="D156" s="201" t="s">
        <v>192</v>
      </c>
      <c r="E156" s="202" t="s">
        <v>19</v>
      </c>
      <c r="F156" s="203" t="s">
        <v>260</v>
      </c>
      <c r="G156" s="200"/>
      <c r="H156" s="204">
        <v>0.135</v>
      </c>
      <c r="I156" s="205"/>
      <c r="J156" s="200"/>
      <c r="K156" s="200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192</v>
      </c>
      <c r="AU156" s="210" t="s">
        <v>81</v>
      </c>
      <c r="AV156" s="13" t="s">
        <v>81</v>
      </c>
      <c r="AW156" s="13" t="s">
        <v>33</v>
      </c>
      <c r="AX156" s="13" t="s">
        <v>72</v>
      </c>
      <c r="AY156" s="210" t="s">
        <v>180</v>
      </c>
    </row>
    <row r="157" spans="2:51" s="13" customFormat="1" ht="11.25">
      <c r="B157" s="199"/>
      <c r="C157" s="200"/>
      <c r="D157" s="201" t="s">
        <v>192</v>
      </c>
      <c r="E157" s="202" t="s">
        <v>19</v>
      </c>
      <c r="F157" s="203" t="s">
        <v>261</v>
      </c>
      <c r="G157" s="200"/>
      <c r="H157" s="204">
        <v>0.135</v>
      </c>
      <c r="I157" s="205"/>
      <c r="J157" s="200"/>
      <c r="K157" s="200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192</v>
      </c>
      <c r="AU157" s="210" t="s">
        <v>81</v>
      </c>
      <c r="AV157" s="13" t="s">
        <v>81</v>
      </c>
      <c r="AW157" s="13" t="s">
        <v>33</v>
      </c>
      <c r="AX157" s="13" t="s">
        <v>72</v>
      </c>
      <c r="AY157" s="210" t="s">
        <v>180</v>
      </c>
    </row>
    <row r="158" spans="2:51" s="13" customFormat="1" ht="11.25">
      <c r="B158" s="199"/>
      <c r="C158" s="200"/>
      <c r="D158" s="201" t="s">
        <v>192</v>
      </c>
      <c r="E158" s="202" t="s">
        <v>19</v>
      </c>
      <c r="F158" s="203" t="s">
        <v>262</v>
      </c>
      <c r="G158" s="200"/>
      <c r="H158" s="204">
        <v>0.135</v>
      </c>
      <c r="I158" s="205"/>
      <c r="J158" s="200"/>
      <c r="K158" s="200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192</v>
      </c>
      <c r="AU158" s="210" t="s">
        <v>81</v>
      </c>
      <c r="AV158" s="13" t="s">
        <v>81</v>
      </c>
      <c r="AW158" s="13" t="s">
        <v>33</v>
      </c>
      <c r="AX158" s="13" t="s">
        <v>72</v>
      </c>
      <c r="AY158" s="210" t="s">
        <v>180</v>
      </c>
    </row>
    <row r="159" spans="2:51" s="14" customFormat="1" ht="11.25">
      <c r="B159" s="211"/>
      <c r="C159" s="212"/>
      <c r="D159" s="201" t="s">
        <v>192</v>
      </c>
      <c r="E159" s="213" t="s">
        <v>19</v>
      </c>
      <c r="F159" s="214" t="s">
        <v>211</v>
      </c>
      <c r="G159" s="212"/>
      <c r="H159" s="215">
        <v>0.975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192</v>
      </c>
      <c r="AU159" s="221" t="s">
        <v>81</v>
      </c>
      <c r="AV159" s="14" t="s">
        <v>188</v>
      </c>
      <c r="AW159" s="14" t="s">
        <v>33</v>
      </c>
      <c r="AX159" s="14" t="s">
        <v>79</v>
      </c>
      <c r="AY159" s="221" t="s">
        <v>180</v>
      </c>
    </row>
    <row r="160" spans="1:65" s="2" customFormat="1" ht="21.75" customHeight="1">
      <c r="A160" s="37"/>
      <c r="B160" s="38"/>
      <c r="C160" s="181" t="s">
        <v>263</v>
      </c>
      <c r="D160" s="181" t="s">
        <v>183</v>
      </c>
      <c r="E160" s="182" t="s">
        <v>264</v>
      </c>
      <c r="F160" s="183" t="s">
        <v>265</v>
      </c>
      <c r="G160" s="184" t="s">
        <v>200</v>
      </c>
      <c r="H160" s="185">
        <v>82</v>
      </c>
      <c r="I160" s="186"/>
      <c r="J160" s="187">
        <f>ROUND(I160*H160,2)</f>
        <v>0</v>
      </c>
      <c r="K160" s="183" t="s">
        <v>187</v>
      </c>
      <c r="L160" s="42"/>
      <c r="M160" s="188" t="s">
        <v>19</v>
      </c>
      <c r="N160" s="189" t="s">
        <v>43</v>
      </c>
      <c r="O160" s="67"/>
      <c r="P160" s="190">
        <f>O160*H160</f>
        <v>0</v>
      </c>
      <c r="Q160" s="190">
        <v>0</v>
      </c>
      <c r="R160" s="190">
        <f>Q160*H160</f>
        <v>0</v>
      </c>
      <c r="S160" s="190">
        <v>0.005</v>
      </c>
      <c r="T160" s="191">
        <f>S160*H160</f>
        <v>0.41000000000000003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2" t="s">
        <v>188</v>
      </c>
      <c r="AT160" s="192" t="s">
        <v>183</v>
      </c>
      <c r="AU160" s="192" t="s">
        <v>81</v>
      </c>
      <c r="AY160" s="20" t="s">
        <v>180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20" t="s">
        <v>79</v>
      </c>
      <c r="BK160" s="193">
        <f>ROUND(I160*H160,2)</f>
        <v>0</v>
      </c>
      <c r="BL160" s="20" t="s">
        <v>188</v>
      </c>
      <c r="BM160" s="192" t="s">
        <v>266</v>
      </c>
    </row>
    <row r="161" spans="1:47" s="2" customFormat="1" ht="11.25">
      <c r="A161" s="37"/>
      <c r="B161" s="38"/>
      <c r="C161" s="39"/>
      <c r="D161" s="194" t="s">
        <v>190</v>
      </c>
      <c r="E161" s="39"/>
      <c r="F161" s="195" t="s">
        <v>267</v>
      </c>
      <c r="G161" s="39"/>
      <c r="H161" s="39"/>
      <c r="I161" s="196"/>
      <c r="J161" s="39"/>
      <c r="K161" s="39"/>
      <c r="L161" s="42"/>
      <c r="M161" s="197"/>
      <c r="N161" s="198"/>
      <c r="O161" s="67"/>
      <c r="P161" s="67"/>
      <c r="Q161" s="67"/>
      <c r="R161" s="67"/>
      <c r="S161" s="67"/>
      <c r="T161" s="6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20" t="s">
        <v>190</v>
      </c>
      <c r="AU161" s="20" t="s">
        <v>81</v>
      </c>
    </row>
    <row r="162" spans="1:65" s="2" customFormat="1" ht="16.5" customHeight="1">
      <c r="A162" s="37"/>
      <c r="B162" s="38"/>
      <c r="C162" s="181" t="s">
        <v>8</v>
      </c>
      <c r="D162" s="181" t="s">
        <v>183</v>
      </c>
      <c r="E162" s="182" t="s">
        <v>268</v>
      </c>
      <c r="F162" s="183" t="s">
        <v>269</v>
      </c>
      <c r="G162" s="184" t="s">
        <v>270</v>
      </c>
      <c r="H162" s="185">
        <v>65</v>
      </c>
      <c r="I162" s="186"/>
      <c r="J162" s="187">
        <f>ROUND(I162*H162,2)</f>
        <v>0</v>
      </c>
      <c r="K162" s="183" t="s">
        <v>187</v>
      </c>
      <c r="L162" s="42"/>
      <c r="M162" s="188" t="s">
        <v>19</v>
      </c>
      <c r="N162" s="189" t="s">
        <v>43</v>
      </c>
      <c r="O162" s="67"/>
      <c r="P162" s="190">
        <f>O162*H162</f>
        <v>0</v>
      </c>
      <c r="Q162" s="190">
        <v>0</v>
      </c>
      <c r="R162" s="190">
        <f>Q162*H162</f>
        <v>0</v>
      </c>
      <c r="S162" s="190">
        <v>0.008</v>
      </c>
      <c r="T162" s="191">
        <f>S162*H162</f>
        <v>0.52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2" t="s">
        <v>188</v>
      </c>
      <c r="AT162" s="192" t="s">
        <v>183</v>
      </c>
      <c r="AU162" s="192" t="s">
        <v>81</v>
      </c>
      <c r="AY162" s="20" t="s">
        <v>180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20" t="s">
        <v>79</v>
      </c>
      <c r="BK162" s="193">
        <f>ROUND(I162*H162,2)</f>
        <v>0</v>
      </c>
      <c r="BL162" s="20" t="s">
        <v>188</v>
      </c>
      <c r="BM162" s="192" t="s">
        <v>271</v>
      </c>
    </row>
    <row r="163" spans="1:47" s="2" customFormat="1" ht="11.25">
      <c r="A163" s="37"/>
      <c r="B163" s="38"/>
      <c r="C163" s="39"/>
      <c r="D163" s="194" t="s">
        <v>190</v>
      </c>
      <c r="E163" s="39"/>
      <c r="F163" s="195" t="s">
        <v>272</v>
      </c>
      <c r="G163" s="39"/>
      <c r="H163" s="39"/>
      <c r="I163" s="196"/>
      <c r="J163" s="39"/>
      <c r="K163" s="39"/>
      <c r="L163" s="42"/>
      <c r="M163" s="197"/>
      <c r="N163" s="198"/>
      <c r="O163" s="67"/>
      <c r="P163" s="67"/>
      <c r="Q163" s="67"/>
      <c r="R163" s="67"/>
      <c r="S163" s="67"/>
      <c r="T163" s="68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20" t="s">
        <v>190</v>
      </c>
      <c r="AU163" s="20" t="s">
        <v>81</v>
      </c>
    </row>
    <row r="164" spans="1:65" s="2" customFormat="1" ht="16.5" customHeight="1">
      <c r="A164" s="37"/>
      <c r="B164" s="38"/>
      <c r="C164" s="181" t="s">
        <v>273</v>
      </c>
      <c r="D164" s="181" t="s">
        <v>183</v>
      </c>
      <c r="E164" s="182" t="s">
        <v>274</v>
      </c>
      <c r="F164" s="183" t="s">
        <v>275</v>
      </c>
      <c r="G164" s="184" t="s">
        <v>270</v>
      </c>
      <c r="H164" s="185">
        <v>45</v>
      </c>
      <c r="I164" s="186"/>
      <c r="J164" s="187">
        <f>ROUND(I164*H164,2)</f>
        <v>0</v>
      </c>
      <c r="K164" s="183" t="s">
        <v>187</v>
      </c>
      <c r="L164" s="42"/>
      <c r="M164" s="188" t="s">
        <v>19</v>
      </c>
      <c r="N164" s="189" t="s">
        <v>43</v>
      </c>
      <c r="O164" s="67"/>
      <c r="P164" s="190">
        <f>O164*H164</f>
        <v>0</v>
      </c>
      <c r="Q164" s="190">
        <v>0</v>
      </c>
      <c r="R164" s="190">
        <f>Q164*H164</f>
        <v>0</v>
      </c>
      <c r="S164" s="190">
        <v>0.016</v>
      </c>
      <c r="T164" s="191">
        <f>S164*H164</f>
        <v>0.72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2" t="s">
        <v>188</v>
      </c>
      <c r="AT164" s="192" t="s">
        <v>183</v>
      </c>
      <c r="AU164" s="192" t="s">
        <v>81</v>
      </c>
      <c r="AY164" s="20" t="s">
        <v>180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20" t="s">
        <v>79</v>
      </c>
      <c r="BK164" s="193">
        <f>ROUND(I164*H164,2)</f>
        <v>0</v>
      </c>
      <c r="BL164" s="20" t="s">
        <v>188</v>
      </c>
      <c r="BM164" s="192" t="s">
        <v>276</v>
      </c>
    </row>
    <row r="165" spans="1:47" s="2" customFormat="1" ht="11.25">
      <c r="A165" s="37"/>
      <c r="B165" s="38"/>
      <c r="C165" s="39"/>
      <c r="D165" s="194" t="s">
        <v>190</v>
      </c>
      <c r="E165" s="39"/>
      <c r="F165" s="195" t="s">
        <v>277</v>
      </c>
      <c r="G165" s="39"/>
      <c r="H165" s="39"/>
      <c r="I165" s="196"/>
      <c r="J165" s="39"/>
      <c r="K165" s="39"/>
      <c r="L165" s="42"/>
      <c r="M165" s="197"/>
      <c r="N165" s="198"/>
      <c r="O165" s="67"/>
      <c r="P165" s="67"/>
      <c r="Q165" s="67"/>
      <c r="R165" s="67"/>
      <c r="S165" s="67"/>
      <c r="T165" s="68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20" t="s">
        <v>190</v>
      </c>
      <c r="AU165" s="20" t="s">
        <v>81</v>
      </c>
    </row>
    <row r="166" spans="1:65" s="2" customFormat="1" ht="16.5" customHeight="1">
      <c r="A166" s="37"/>
      <c r="B166" s="38"/>
      <c r="C166" s="181" t="s">
        <v>278</v>
      </c>
      <c r="D166" s="181" t="s">
        <v>183</v>
      </c>
      <c r="E166" s="182" t="s">
        <v>279</v>
      </c>
      <c r="F166" s="183" t="s">
        <v>280</v>
      </c>
      <c r="G166" s="184" t="s">
        <v>200</v>
      </c>
      <c r="H166" s="185">
        <v>937</v>
      </c>
      <c r="I166" s="186"/>
      <c r="J166" s="187">
        <f>ROUND(I166*H166,2)</f>
        <v>0</v>
      </c>
      <c r="K166" s="183" t="s">
        <v>187</v>
      </c>
      <c r="L166" s="42"/>
      <c r="M166" s="188" t="s">
        <v>19</v>
      </c>
      <c r="N166" s="189" t="s">
        <v>43</v>
      </c>
      <c r="O166" s="67"/>
      <c r="P166" s="190">
        <f>O166*H166</f>
        <v>0</v>
      </c>
      <c r="Q166" s="190">
        <v>0</v>
      </c>
      <c r="R166" s="190">
        <f>Q166*H166</f>
        <v>0</v>
      </c>
      <c r="S166" s="190">
        <v>0.0007</v>
      </c>
      <c r="T166" s="191">
        <f>S166*H166</f>
        <v>0.6559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2" t="s">
        <v>188</v>
      </c>
      <c r="AT166" s="192" t="s">
        <v>183</v>
      </c>
      <c r="AU166" s="192" t="s">
        <v>81</v>
      </c>
      <c r="AY166" s="20" t="s">
        <v>180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20" t="s">
        <v>79</v>
      </c>
      <c r="BK166" s="193">
        <f>ROUND(I166*H166,2)</f>
        <v>0</v>
      </c>
      <c r="BL166" s="20" t="s">
        <v>188</v>
      </c>
      <c r="BM166" s="192" t="s">
        <v>281</v>
      </c>
    </row>
    <row r="167" spans="1:47" s="2" customFormat="1" ht="11.25">
      <c r="A167" s="37"/>
      <c r="B167" s="38"/>
      <c r="C167" s="39"/>
      <c r="D167" s="194" t="s">
        <v>190</v>
      </c>
      <c r="E167" s="39"/>
      <c r="F167" s="195" t="s">
        <v>282</v>
      </c>
      <c r="G167" s="39"/>
      <c r="H167" s="39"/>
      <c r="I167" s="196"/>
      <c r="J167" s="39"/>
      <c r="K167" s="39"/>
      <c r="L167" s="42"/>
      <c r="M167" s="197"/>
      <c r="N167" s="198"/>
      <c r="O167" s="67"/>
      <c r="P167" s="67"/>
      <c r="Q167" s="67"/>
      <c r="R167" s="67"/>
      <c r="S167" s="67"/>
      <c r="T167" s="68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20" t="s">
        <v>190</v>
      </c>
      <c r="AU167" s="20" t="s">
        <v>81</v>
      </c>
    </row>
    <row r="168" spans="1:65" s="2" customFormat="1" ht="24.2" customHeight="1">
      <c r="A168" s="37"/>
      <c r="B168" s="38"/>
      <c r="C168" s="181" t="s">
        <v>283</v>
      </c>
      <c r="D168" s="181" t="s">
        <v>183</v>
      </c>
      <c r="E168" s="182" t="s">
        <v>284</v>
      </c>
      <c r="F168" s="183" t="s">
        <v>285</v>
      </c>
      <c r="G168" s="184" t="s">
        <v>270</v>
      </c>
      <c r="H168" s="185">
        <v>15</v>
      </c>
      <c r="I168" s="186"/>
      <c r="J168" s="187">
        <f>ROUND(I168*H168,2)</f>
        <v>0</v>
      </c>
      <c r="K168" s="183" t="s">
        <v>187</v>
      </c>
      <c r="L168" s="42"/>
      <c r="M168" s="188" t="s">
        <v>19</v>
      </c>
      <c r="N168" s="189" t="s">
        <v>43</v>
      </c>
      <c r="O168" s="67"/>
      <c r="P168" s="190">
        <f>O168*H168</f>
        <v>0</v>
      </c>
      <c r="Q168" s="190">
        <v>0.00123</v>
      </c>
      <c r="R168" s="190">
        <f>Q168*H168</f>
        <v>0.01845</v>
      </c>
      <c r="S168" s="190">
        <v>0.017</v>
      </c>
      <c r="T168" s="191">
        <f>S168*H168</f>
        <v>0.255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2" t="s">
        <v>188</v>
      </c>
      <c r="AT168" s="192" t="s">
        <v>183</v>
      </c>
      <c r="AU168" s="192" t="s">
        <v>81</v>
      </c>
      <c r="AY168" s="20" t="s">
        <v>180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20" t="s">
        <v>79</v>
      </c>
      <c r="BK168" s="193">
        <f>ROUND(I168*H168,2)</f>
        <v>0</v>
      </c>
      <c r="BL168" s="20" t="s">
        <v>188</v>
      </c>
      <c r="BM168" s="192" t="s">
        <v>286</v>
      </c>
    </row>
    <row r="169" spans="1:47" s="2" customFormat="1" ht="11.25">
      <c r="A169" s="37"/>
      <c r="B169" s="38"/>
      <c r="C169" s="39"/>
      <c r="D169" s="194" t="s">
        <v>190</v>
      </c>
      <c r="E169" s="39"/>
      <c r="F169" s="195" t="s">
        <v>287</v>
      </c>
      <c r="G169" s="39"/>
      <c r="H169" s="39"/>
      <c r="I169" s="196"/>
      <c r="J169" s="39"/>
      <c r="K169" s="39"/>
      <c r="L169" s="42"/>
      <c r="M169" s="197"/>
      <c r="N169" s="198"/>
      <c r="O169" s="67"/>
      <c r="P169" s="67"/>
      <c r="Q169" s="67"/>
      <c r="R169" s="67"/>
      <c r="S169" s="67"/>
      <c r="T169" s="68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20" t="s">
        <v>190</v>
      </c>
      <c r="AU169" s="20" t="s">
        <v>81</v>
      </c>
    </row>
    <row r="170" spans="2:51" s="13" customFormat="1" ht="11.25">
      <c r="B170" s="199"/>
      <c r="C170" s="200"/>
      <c r="D170" s="201" t="s">
        <v>192</v>
      </c>
      <c r="E170" s="202" t="s">
        <v>19</v>
      </c>
      <c r="F170" s="203" t="s">
        <v>288</v>
      </c>
      <c r="G170" s="200"/>
      <c r="H170" s="204">
        <v>10.8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192</v>
      </c>
      <c r="AU170" s="210" t="s">
        <v>81</v>
      </c>
      <c r="AV170" s="13" t="s">
        <v>81</v>
      </c>
      <c r="AW170" s="13" t="s">
        <v>33</v>
      </c>
      <c r="AX170" s="13" t="s">
        <v>72</v>
      </c>
      <c r="AY170" s="210" t="s">
        <v>180</v>
      </c>
    </row>
    <row r="171" spans="2:51" s="13" customFormat="1" ht="11.25">
      <c r="B171" s="199"/>
      <c r="C171" s="200"/>
      <c r="D171" s="201" t="s">
        <v>192</v>
      </c>
      <c r="E171" s="202" t="s">
        <v>19</v>
      </c>
      <c r="F171" s="203" t="s">
        <v>289</v>
      </c>
      <c r="G171" s="200"/>
      <c r="H171" s="204">
        <v>4.2</v>
      </c>
      <c r="I171" s="205"/>
      <c r="J171" s="200"/>
      <c r="K171" s="200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192</v>
      </c>
      <c r="AU171" s="210" t="s">
        <v>81</v>
      </c>
      <c r="AV171" s="13" t="s">
        <v>81</v>
      </c>
      <c r="AW171" s="13" t="s">
        <v>33</v>
      </c>
      <c r="AX171" s="13" t="s">
        <v>72</v>
      </c>
      <c r="AY171" s="210" t="s">
        <v>180</v>
      </c>
    </row>
    <row r="172" spans="2:51" s="14" customFormat="1" ht="11.25">
      <c r="B172" s="211"/>
      <c r="C172" s="212"/>
      <c r="D172" s="201" t="s">
        <v>192</v>
      </c>
      <c r="E172" s="213" t="s">
        <v>19</v>
      </c>
      <c r="F172" s="214" t="s">
        <v>211</v>
      </c>
      <c r="G172" s="212"/>
      <c r="H172" s="215">
        <v>15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192</v>
      </c>
      <c r="AU172" s="221" t="s">
        <v>81</v>
      </c>
      <c r="AV172" s="14" t="s">
        <v>188</v>
      </c>
      <c r="AW172" s="14" t="s">
        <v>33</v>
      </c>
      <c r="AX172" s="14" t="s">
        <v>79</v>
      </c>
      <c r="AY172" s="221" t="s">
        <v>180</v>
      </c>
    </row>
    <row r="173" spans="1:65" s="2" customFormat="1" ht="24.2" customHeight="1">
      <c r="A173" s="37"/>
      <c r="B173" s="38"/>
      <c r="C173" s="181" t="s">
        <v>290</v>
      </c>
      <c r="D173" s="181" t="s">
        <v>183</v>
      </c>
      <c r="E173" s="182" t="s">
        <v>291</v>
      </c>
      <c r="F173" s="183" t="s">
        <v>292</v>
      </c>
      <c r="G173" s="184" t="s">
        <v>270</v>
      </c>
      <c r="H173" s="185">
        <v>3</v>
      </c>
      <c r="I173" s="186"/>
      <c r="J173" s="187">
        <f>ROUND(I173*H173,2)</f>
        <v>0</v>
      </c>
      <c r="K173" s="183" t="s">
        <v>187</v>
      </c>
      <c r="L173" s="42"/>
      <c r="M173" s="188" t="s">
        <v>19</v>
      </c>
      <c r="N173" s="189" t="s">
        <v>43</v>
      </c>
      <c r="O173" s="67"/>
      <c r="P173" s="190">
        <f>O173*H173</f>
        <v>0</v>
      </c>
      <c r="Q173" s="190">
        <v>0.00145</v>
      </c>
      <c r="R173" s="190">
        <f>Q173*H173</f>
        <v>0.00435</v>
      </c>
      <c r="S173" s="190">
        <v>0.017</v>
      </c>
      <c r="T173" s="191">
        <f>S173*H173</f>
        <v>0.051000000000000004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2" t="s">
        <v>188</v>
      </c>
      <c r="AT173" s="192" t="s">
        <v>183</v>
      </c>
      <c r="AU173" s="192" t="s">
        <v>81</v>
      </c>
      <c r="AY173" s="20" t="s">
        <v>180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20" t="s">
        <v>79</v>
      </c>
      <c r="BK173" s="193">
        <f>ROUND(I173*H173,2)</f>
        <v>0</v>
      </c>
      <c r="BL173" s="20" t="s">
        <v>188</v>
      </c>
      <c r="BM173" s="192" t="s">
        <v>293</v>
      </c>
    </row>
    <row r="174" spans="1:47" s="2" customFormat="1" ht="11.25">
      <c r="A174" s="37"/>
      <c r="B174" s="38"/>
      <c r="C174" s="39"/>
      <c r="D174" s="194" t="s">
        <v>190</v>
      </c>
      <c r="E174" s="39"/>
      <c r="F174" s="195" t="s">
        <v>294</v>
      </c>
      <c r="G174" s="39"/>
      <c r="H174" s="39"/>
      <c r="I174" s="196"/>
      <c r="J174" s="39"/>
      <c r="K174" s="39"/>
      <c r="L174" s="42"/>
      <c r="M174" s="197"/>
      <c r="N174" s="198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20" t="s">
        <v>190</v>
      </c>
      <c r="AU174" s="20" t="s">
        <v>81</v>
      </c>
    </row>
    <row r="175" spans="2:51" s="13" customFormat="1" ht="11.25">
      <c r="B175" s="199"/>
      <c r="C175" s="200"/>
      <c r="D175" s="201" t="s">
        <v>192</v>
      </c>
      <c r="E175" s="202" t="s">
        <v>19</v>
      </c>
      <c r="F175" s="203" t="s">
        <v>295</v>
      </c>
      <c r="G175" s="200"/>
      <c r="H175" s="204">
        <v>3</v>
      </c>
      <c r="I175" s="205"/>
      <c r="J175" s="200"/>
      <c r="K175" s="200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192</v>
      </c>
      <c r="AU175" s="210" t="s">
        <v>81</v>
      </c>
      <c r="AV175" s="13" t="s">
        <v>81</v>
      </c>
      <c r="AW175" s="13" t="s">
        <v>33</v>
      </c>
      <c r="AX175" s="13" t="s">
        <v>79</v>
      </c>
      <c r="AY175" s="210" t="s">
        <v>180</v>
      </c>
    </row>
    <row r="176" spans="1:65" s="2" customFormat="1" ht="16.5" customHeight="1">
      <c r="A176" s="37"/>
      <c r="B176" s="38"/>
      <c r="C176" s="181" t="s">
        <v>296</v>
      </c>
      <c r="D176" s="181" t="s">
        <v>183</v>
      </c>
      <c r="E176" s="182" t="s">
        <v>297</v>
      </c>
      <c r="F176" s="183" t="s">
        <v>298</v>
      </c>
      <c r="G176" s="184" t="s">
        <v>270</v>
      </c>
      <c r="H176" s="185">
        <v>1368</v>
      </c>
      <c r="I176" s="186"/>
      <c r="J176" s="187">
        <f>ROUND(I176*H176,2)</f>
        <v>0</v>
      </c>
      <c r="K176" s="183" t="s">
        <v>187</v>
      </c>
      <c r="L176" s="42"/>
      <c r="M176" s="188" t="s">
        <v>19</v>
      </c>
      <c r="N176" s="189" t="s">
        <v>43</v>
      </c>
      <c r="O176" s="67"/>
      <c r="P176" s="190">
        <f>O176*H176</f>
        <v>0</v>
      </c>
      <c r="Q176" s="190">
        <v>2E-05</v>
      </c>
      <c r="R176" s="190">
        <f>Q176*H176</f>
        <v>0.027360000000000002</v>
      </c>
      <c r="S176" s="190">
        <v>0.002</v>
      </c>
      <c r="T176" s="191">
        <f>S176*H176</f>
        <v>2.736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2" t="s">
        <v>188</v>
      </c>
      <c r="AT176" s="192" t="s">
        <v>183</v>
      </c>
      <c r="AU176" s="192" t="s">
        <v>81</v>
      </c>
      <c r="AY176" s="20" t="s">
        <v>180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20" t="s">
        <v>79</v>
      </c>
      <c r="BK176" s="193">
        <f>ROUND(I176*H176,2)</f>
        <v>0</v>
      </c>
      <c r="BL176" s="20" t="s">
        <v>188</v>
      </c>
      <c r="BM176" s="192" t="s">
        <v>299</v>
      </c>
    </row>
    <row r="177" spans="1:47" s="2" customFormat="1" ht="11.25">
      <c r="A177" s="37"/>
      <c r="B177" s="38"/>
      <c r="C177" s="39"/>
      <c r="D177" s="194" t="s">
        <v>190</v>
      </c>
      <c r="E177" s="39"/>
      <c r="F177" s="195" t="s">
        <v>300</v>
      </c>
      <c r="G177" s="39"/>
      <c r="H177" s="39"/>
      <c r="I177" s="196"/>
      <c r="J177" s="39"/>
      <c r="K177" s="39"/>
      <c r="L177" s="42"/>
      <c r="M177" s="197"/>
      <c r="N177" s="198"/>
      <c r="O177" s="67"/>
      <c r="P177" s="67"/>
      <c r="Q177" s="67"/>
      <c r="R177" s="67"/>
      <c r="S177" s="67"/>
      <c r="T177" s="6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20" t="s">
        <v>190</v>
      </c>
      <c r="AU177" s="20" t="s">
        <v>81</v>
      </c>
    </row>
    <row r="178" spans="2:51" s="13" customFormat="1" ht="11.25">
      <c r="B178" s="199"/>
      <c r="C178" s="200"/>
      <c r="D178" s="201" t="s">
        <v>192</v>
      </c>
      <c r="E178" s="202" t="s">
        <v>19</v>
      </c>
      <c r="F178" s="203" t="s">
        <v>301</v>
      </c>
      <c r="G178" s="200"/>
      <c r="H178" s="204">
        <v>1368</v>
      </c>
      <c r="I178" s="205"/>
      <c r="J178" s="200"/>
      <c r="K178" s="200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192</v>
      </c>
      <c r="AU178" s="210" t="s">
        <v>81</v>
      </c>
      <c r="AV178" s="13" t="s">
        <v>81</v>
      </c>
      <c r="AW178" s="13" t="s">
        <v>33</v>
      </c>
      <c r="AX178" s="13" t="s">
        <v>79</v>
      </c>
      <c r="AY178" s="210" t="s">
        <v>180</v>
      </c>
    </row>
    <row r="179" spans="1:65" s="2" customFormat="1" ht="16.5" customHeight="1">
      <c r="A179" s="37"/>
      <c r="B179" s="38"/>
      <c r="C179" s="181" t="s">
        <v>302</v>
      </c>
      <c r="D179" s="181" t="s">
        <v>183</v>
      </c>
      <c r="E179" s="182" t="s">
        <v>303</v>
      </c>
      <c r="F179" s="183" t="s">
        <v>304</v>
      </c>
      <c r="G179" s="184" t="s">
        <v>270</v>
      </c>
      <c r="H179" s="185">
        <v>240</v>
      </c>
      <c r="I179" s="186"/>
      <c r="J179" s="187">
        <f>ROUND(I179*H179,2)</f>
        <v>0</v>
      </c>
      <c r="K179" s="183" t="s">
        <v>187</v>
      </c>
      <c r="L179" s="42"/>
      <c r="M179" s="188" t="s">
        <v>19</v>
      </c>
      <c r="N179" s="189" t="s">
        <v>43</v>
      </c>
      <c r="O179" s="67"/>
      <c r="P179" s="190">
        <f>O179*H179</f>
        <v>0</v>
      </c>
      <c r="Q179" s="190">
        <v>4E-05</v>
      </c>
      <c r="R179" s="190">
        <f>Q179*H179</f>
        <v>0.009600000000000001</v>
      </c>
      <c r="S179" s="190">
        <v>0.004</v>
      </c>
      <c r="T179" s="191">
        <f>S179*H179</f>
        <v>0.96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2" t="s">
        <v>188</v>
      </c>
      <c r="AT179" s="192" t="s">
        <v>183</v>
      </c>
      <c r="AU179" s="192" t="s">
        <v>81</v>
      </c>
      <c r="AY179" s="20" t="s">
        <v>180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20" t="s">
        <v>79</v>
      </c>
      <c r="BK179" s="193">
        <f>ROUND(I179*H179,2)</f>
        <v>0</v>
      </c>
      <c r="BL179" s="20" t="s">
        <v>188</v>
      </c>
      <c r="BM179" s="192" t="s">
        <v>305</v>
      </c>
    </row>
    <row r="180" spans="1:47" s="2" customFormat="1" ht="11.25">
      <c r="A180" s="37"/>
      <c r="B180" s="38"/>
      <c r="C180" s="39"/>
      <c r="D180" s="194" t="s">
        <v>190</v>
      </c>
      <c r="E180" s="39"/>
      <c r="F180" s="195" t="s">
        <v>306</v>
      </c>
      <c r="G180" s="39"/>
      <c r="H180" s="39"/>
      <c r="I180" s="196"/>
      <c r="J180" s="39"/>
      <c r="K180" s="39"/>
      <c r="L180" s="42"/>
      <c r="M180" s="197"/>
      <c r="N180" s="198"/>
      <c r="O180" s="67"/>
      <c r="P180" s="67"/>
      <c r="Q180" s="67"/>
      <c r="R180" s="67"/>
      <c r="S180" s="67"/>
      <c r="T180" s="68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20" t="s">
        <v>190</v>
      </c>
      <c r="AU180" s="20" t="s">
        <v>81</v>
      </c>
    </row>
    <row r="181" spans="1:65" s="2" customFormat="1" ht="21.75" customHeight="1">
      <c r="A181" s="37"/>
      <c r="B181" s="38"/>
      <c r="C181" s="181" t="s">
        <v>307</v>
      </c>
      <c r="D181" s="181" t="s">
        <v>183</v>
      </c>
      <c r="E181" s="182" t="s">
        <v>308</v>
      </c>
      <c r="F181" s="183" t="s">
        <v>309</v>
      </c>
      <c r="G181" s="184" t="s">
        <v>270</v>
      </c>
      <c r="H181" s="185">
        <v>152</v>
      </c>
      <c r="I181" s="186"/>
      <c r="J181" s="187">
        <f>ROUND(I181*H181,2)</f>
        <v>0</v>
      </c>
      <c r="K181" s="183" t="s">
        <v>187</v>
      </c>
      <c r="L181" s="42"/>
      <c r="M181" s="188" t="s">
        <v>19</v>
      </c>
      <c r="N181" s="189" t="s">
        <v>43</v>
      </c>
      <c r="O181" s="67"/>
      <c r="P181" s="190">
        <f>O181*H181</f>
        <v>0</v>
      </c>
      <c r="Q181" s="190">
        <v>4E-05</v>
      </c>
      <c r="R181" s="190">
        <f>Q181*H181</f>
        <v>0.00608</v>
      </c>
      <c r="S181" s="190">
        <v>0.002</v>
      </c>
      <c r="T181" s="191">
        <f>S181*H181</f>
        <v>0.304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2" t="s">
        <v>188</v>
      </c>
      <c r="AT181" s="192" t="s">
        <v>183</v>
      </c>
      <c r="AU181" s="192" t="s">
        <v>81</v>
      </c>
      <c r="AY181" s="20" t="s">
        <v>180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20" t="s">
        <v>79</v>
      </c>
      <c r="BK181" s="193">
        <f>ROUND(I181*H181,2)</f>
        <v>0</v>
      </c>
      <c r="BL181" s="20" t="s">
        <v>188</v>
      </c>
      <c r="BM181" s="192" t="s">
        <v>310</v>
      </c>
    </row>
    <row r="182" spans="1:47" s="2" customFormat="1" ht="11.25">
      <c r="A182" s="37"/>
      <c r="B182" s="38"/>
      <c r="C182" s="39"/>
      <c r="D182" s="194" t="s">
        <v>190</v>
      </c>
      <c r="E182" s="39"/>
      <c r="F182" s="195" t="s">
        <v>311</v>
      </c>
      <c r="G182" s="39"/>
      <c r="H182" s="39"/>
      <c r="I182" s="196"/>
      <c r="J182" s="39"/>
      <c r="K182" s="39"/>
      <c r="L182" s="42"/>
      <c r="M182" s="197"/>
      <c r="N182" s="198"/>
      <c r="O182" s="67"/>
      <c r="P182" s="67"/>
      <c r="Q182" s="67"/>
      <c r="R182" s="67"/>
      <c r="S182" s="67"/>
      <c r="T182" s="68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20" t="s">
        <v>190</v>
      </c>
      <c r="AU182" s="20" t="s">
        <v>81</v>
      </c>
    </row>
    <row r="183" spans="2:51" s="13" customFormat="1" ht="11.25">
      <c r="B183" s="199"/>
      <c r="C183" s="200"/>
      <c r="D183" s="201" t="s">
        <v>192</v>
      </c>
      <c r="E183" s="202" t="s">
        <v>19</v>
      </c>
      <c r="F183" s="203" t="s">
        <v>312</v>
      </c>
      <c r="G183" s="200"/>
      <c r="H183" s="204">
        <v>152</v>
      </c>
      <c r="I183" s="205"/>
      <c r="J183" s="200"/>
      <c r="K183" s="200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192</v>
      </c>
      <c r="AU183" s="210" t="s">
        <v>81</v>
      </c>
      <c r="AV183" s="13" t="s">
        <v>81</v>
      </c>
      <c r="AW183" s="13" t="s">
        <v>33</v>
      </c>
      <c r="AX183" s="13" t="s">
        <v>79</v>
      </c>
      <c r="AY183" s="210" t="s">
        <v>180</v>
      </c>
    </row>
    <row r="184" spans="2:63" s="12" customFormat="1" ht="22.9" customHeight="1">
      <c r="B184" s="165"/>
      <c r="C184" s="166"/>
      <c r="D184" s="167" t="s">
        <v>71</v>
      </c>
      <c r="E184" s="179" t="s">
        <v>313</v>
      </c>
      <c r="F184" s="179" t="s">
        <v>314</v>
      </c>
      <c r="G184" s="166"/>
      <c r="H184" s="166"/>
      <c r="I184" s="169"/>
      <c r="J184" s="180">
        <f>BK184</f>
        <v>0</v>
      </c>
      <c r="K184" s="166"/>
      <c r="L184" s="171"/>
      <c r="M184" s="172"/>
      <c r="N184" s="173"/>
      <c r="O184" s="173"/>
      <c r="P184" s="174">
        <f>SUM(P185:P193)</f>
        <v>0</v>
      </c>
      <c r="Q184" s="173"/>
      <c r="R184" s="174">
        <f>SUM(R185:R193)</f>
        <v>0</v>
      </c>
      <c r="S184" s="173"/>
      <c r="T184" s="175">
        <f>SUM(T185:T193)</f>
        <v>0</v>
      </c>
      <c r="AR184" s="176" t="s">
        <v>79</v>
      </c>
      <c r="AT184" s="177" t="s">
        <v>71</v>
      </c>
      <c r="AU184" s="177" t="s">
        <v>79</v>
      </c>
      <c r="AY184" s="176" t="s">
        <v>180</v>
      </c>
      <c r="BK184" s="178">
        <f>SUM(BK185:BK193)</f>
        <v>0</v>
      </c>
    </row>
    <row r="185" spans="1:65" s="2" customFormat="1" ht="24.2" customHeight="1">
      <c r="A185" s="37"/>
      <c r="B185" s="38"/>
      <c r="C185" s="181" t="s">
        <v>315</v>
      </c>
      <c r="D185" s="181" t="s">
        <v>183</v>
      </c>
      <c r="E185" s="182" t="s">
        <v>316</v>
      </c>
      <c r="F185" s="183" t="s">
        <v>317</v>
      </c>
      <c r="G185" s="184" t="s">
        <v>318</v>
      </c>
      <c r="H185" s="185">
        <v>8.757</v>
      </c>
      <c r="I185" s="186"/>
      <c r="J185" s="187">
        <f>ROUND(I185*H185,2)</f>
        <v>0</v>
      </c>
      <c r="K185" s="183" t="s">
        <v>187</v>
      </c>
      <c r="L185" s="42"/>
      <c r="M185" s="188" t="s">
        <v>19</v>
      </c>
      <c r="N185" s="189" t="s">
        <v>43</v>
      </c>
      <c r="O185" s="67"/>
      <c r="P185" s="190">
        <f>O185*H185</f>
        <v>0</v>
      </c>
      <c r="Q185" s="190">
        <v>0</v>
      </c>
      <c r="R185" s="190">
        <f>Q185*H185</f>
        <v>0</v>
      </c>
      <c r="S185" s="190">
        <v>0</v>
      </c>
      <c r="T185" s="19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2" t="s">
        <v>188</v>
      </c>
      <c r="AT185" s="192" t="s">
        <v>183</v>
      </c>
      <c r="AU185" s="192" t="s">
        <v>81</v>
      </c>
      <c r="AY185" s="20" t="s">
        <v>180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20" t="s">
        <v>79</v>
      </c>
      <c r="BK185" s="193">
        <f>ROUND(I185*H185,2)</f>
        <v>0</v>
      </c>
      <c r="BL185" s="20" t="s">
        <v>188</v>
      </c>
      <c r="BM185" s="192" t="s">
        <v>319</v>
      </c>
    </row>
    <row r="186" spans="1:47" s="2" customFormat="1" ht="11.25">
      <c r="A186" s="37"/>
      <c r="B186" s="38"/>
      <c r="C186" s="39"/>
      <c r="D186" s="194" t="s">
        <v>190</v>
      </c>
      <c r="E186" s="39"/>
      <c r="F186" s="195" t="s">
        <v>320</v>
      </c>
      <c r="G186" s="39"/>
      <c r="H186" s="39"/>
      <c r="I186" s="196"/>
      <c r="J186" s="39"/>
      <c r="K186" s="39"/>
      <c r="L186" s="42"/>
      <c r="M186" s="197"/>
      <c r="N186" s="198"/>
      <c r="O186" s="67"/>
      <c r="P186" s="67"/>
      <c r="Q186" s="67"/>
      <c r="R186" s="67"/>
      <c r="S186" s="67"/>
      <c r="T186" s="68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20" t="s">
        <v>190</v>
      </c>
      <c r="AU186" s="20" t="s">
        <v>81</v>
      </c>
    </row>
    <row r="187" spans="1:65" s="2" customFormat="1" ht="21.75" customHeight="1">
      <c r="A187" s="37"/>
      <c r="B187" s="38"/>
      <c r="C187" s="181" t="s">
        <v>7</v>
      </c>
      <c r="D187" s="181" t="s">
        <v>183</v>
      </c>
      <c r="E187" s="182" t="s">
        <v>321</v>
      </c>
      <c r="F187" s="183" t="s">
        <v>322</v>
      </c>
      <c r="G187" s="184" t="s">
        <v>318</v>
      </c>
      <c r="H187" s="185">
        <v>8.757</v>
      </c>
      <c r="I187" s="186"/>
      <c r="J187" s="187">
        <f>ROUND(I187*H187,2)</f>
        <v>0</v>
      </c>
      <c r="K187" s="183" t="s">
        <v>187</v>
      </c>
      <c r="L187" s="42"/>
      <c r="M187" s="188" t="s">
        <v>19</v>
      </c>
      <c r="N187" s="189" t="s">
        <v>43</v>
      </c>
      <c r="O187" s="67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2" t="s">
        <v>188</v>
      </c>
      <c r="AT187" s="192" t="s">
        <v>183</v>
      </c>
      <c r="AU187" s="192" t="s">
        <v>81</v>
      </c>
      <c r="AY187" s="20" t="s">
        <v>180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20" t="s">
        <v>79</v>
      </c>
      <c r="BK187" s="193">
        <f>ROUND(I187*H187,2)</f>
        <v>0</v>
      </c>
      <c r="BL187" s="20" t="s">
        <v>188</v>
      </c>
      <c r="BM187" s="192" t="s">
        <v>323</v>
      </c>
    </row>
    <row r="188" spans="1:47" s="2" customFormat="1" ht="11.25">
      <c r="A188" s="37"/>
      <c r="B188" s="38"/>
      <c r="C188" s="39"/>
      <c r="D188" s="194" t="s">
        <v>190</v>
      </c>
      <c r="E188" s="39"/>
      <c r="F188" s="195" t="s">
        <v>324</v>
      </c>
      <c r="G188" s="39"/>
      <c r="H188" s="39"/>
      <c r="I188" s="196"/>
      <c r="J188" s="39"/>
      <c r="K188" s="39"/>
      <c r="L188" s="42"/>
      <c r="M188" s="197"/>
      <c r="N188" s="198"/>
      <c r="O188" s="67"/>
      <c r="P188" s="67"/>
      <c r="Q188" s="67"/>
      <c r="R188" s="67"/>
      <c r="S188" s="67"/>
      <c r="T188" s="68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20" t="s">
        <v>190</v>
      </c>
      <c r="AU188" s="20" t="s">
        <v>81</v>
      </c>
    </row>
    <row r="189" spans="1:65" s="2" customFormat="1" ht="24.2" customHeight="1">
      <c r="A189" s="37"/>
      <c r="B189" s="38"/>
      <c r="C189" s="181" t="s">
        <v>325</v>
      </c>
      <c r="D189" s="181" t="s">
        <v>183</v>
      </c>
      <c r="E189" s="182" t="s">
        <v>326</v>
      </c>
      <c r="F189" s="183" t="s">
        <v>327</v>
      </c>
      <c r="G189" s="184" t="s">
        <v>318</v>
      </c>
      <c r="H189" s="185">
        <v>122.598</v>
      </c>
      <c r="I189" s="186"/>
      <c r="J189" s="187">
        <f>ROUND(I189*H189,2)</f>
        <v>0</v>
      </c>
      <c r="K189" s="183" t="s">
        <v>187</v>
      </c>
      <c r="L189" s="42"/>
      <c r="M189" s="188" t="s">
        <v>19</v>
      </c>
      <c r="N189" s="189" t="s">
        <v>43</v>
      </c>
      <c r="O189" s="67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2" t="s">
        <v>188</v>
      </c>
      <c r="AT189" s="192" t="s">
        <v>183</v>
      </c>
      <c r="AU189" s="192" t="s">
        <v>81</v>
      </c>
      <c r="AY189" s="20" t="s">
        <v>180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20" t="s">
        <v>79</v>
      </c>
      <c r="BK189" s="193">
        <f>ROUND(I189*H189,2)</f>
        <v>0</v>
      </c>
      <c r="BL189" s="20" t="s">
        <v>188</v>
      </c>
      <c r="BM189" s="192" t="s">
        <v>328</v>
      </c>
    </row>
    <row r="190" spans="1:47" s="2" customFormat="1" ht="11.25">
      <c r="A190" s="37"/>
      <c r="B190" s="38"/>
      <c r="C190" s="39"/>
      <c r="D190" s="194" t="s">
        <v>190</v>
      </c>
      <c r="E190" s="39"/>
      <c r="F190" s="195" t="s">
        <v>329</v>
      </c>
      <c r="G190" s="39"/>
      <c r="H190" s="39"/>
      <c r="I190" s="196"/>
      <c r="J190" s="39"/>
      <c r="K190" s="39"/>
      <c r="L190" s="42"/>
      <c r="M190" s="197"/>
      <c r="N190" s="198"/>
      <c r="O190" s="67"/>
      <c r="P190" s="67"/>
      <c r="Q190" s="67"/>
      <c r="R190" s="67"/>
      <c r="S190" s="67"/>
      <c r="T190" s="68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20" t="s">
        <v>190</v>
      </c>
      <c r="AU190" s="20" t="s">
        <v>81</v>
      </c>
    </row>
    <row r="191" spans="2:51" s="13" customFormat="1" ht="11.25">
      <c r="B191" s="199"/>
      <c r="C191" s="200"/>
      <c r="D191" s="201" t="s">
        <v>192</v>
      </c>
      <c r="E191" s="200"/>
      <c r="F191" s="203" t="s">
        <v>330</v>
      </c>
      <c r="G191" s="200"/>
      <c r="H191" s="204">
        <v>122.598</v>
      </c>
      <c r="I191" s="205"/>
      <c r="J191" s="200"/>
      <c r="K191" s="200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192</v>
      </c>
      <c r="AU191" s="210" t="s">
        <v>81</v>
      </c>
      <c r="AV191" s="13" t="s">
        <v>81</v>
      </c>
      <c r="AW191" s="13" t="s">
        <v>4</v>
      </c>
      <c r="AX191" s="13" t="s">
        <v>79</v>
      </c>
      <c r="AY191" s="210" t="s">
        <v>180</v>
      </c>
    </row>
    <row r="192" spans="1:65" s="2" customFormat="1" ht="24.2" customHeight="1">
      <c r="A192" s="37"/>
      <c r="B192" s="38"/>
      <c r="C192" s="181" t="s">
        <v>331</v>
      </c>
      <c r="D192" s="181" t="s">
        <v>183</v>
      </c>
      <c r="E192" s="182" t="s">
        <v>332</v>
      </c>
      <c r="F192" s="183" t="s">
        <v>333</v>
      </c>
      <c r="G192" s="184" t="s">
        <v>318</v>
      </c>
      <c r="H192" s="185">
        <v>8.757</v>
      </c>
      <c r="I192" s="186"/>
      <c r="J192" s="187">
        <f>ROUND(I192*H192,2)</f>
        <v>0</v>
      </c>
      <c r="K192" s="183" t="s">
        <v>187</v>
      </c>
      <c r="L192" s="42"/>
      <c r="M192" s="188" t="s">
        <v>19</v>
      </c>
      <c r="N192" s="189" t="s">
        <v>43</v>
      </c>
      <c r="O192" s="67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2" t="s">
        <v>188</v>
      </c>
      <c r="AT192" s="192" t="s">
        <v>183</v>
      </c>
      <c r="AU192" s="192" t="s">
        <v>81</v>
      </c>
      <c r="AY192" s="20" t="s">
        <v>180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20" t="s">
        <v>79</v>
      </c>
      <c r="BK192" s="193">
        <f>ROUND(I192*H192,2)</f>
        <v>0</v>
      </c>
      <c r="BL192" s="20" t="s">
        <v>188</v>
      </c>
      <c r="BM192" s="192" t="s">
        <v>334</v>
      </c>
    </row>
    <row r="193" spans="1:47" s="2" customFormat="1" ht="11.25">
      <c r="A193" s="37"/>
      <c r="B193" s="38"/>
      <c r="C193" s="39"/>
      <c r="D193" s="194" t="s">
        <v>190</v>
      </c>
      <c r="E193" s="39"/>
      <c r="F193" s="195" t="s">
        <v>335</v>
      </c>
      <c r="G193" s="39"/>
      <c r="H193" s="39"/>
      <c r="I193" s="196"/>
      <c r="J193" s="39"/>
      <c r="K193" s="39"/>
      <c r="L193" s="42"/>
      <c r="M193" s="197"/>
      <c r="N193" s="198"/>
      <c r="O193" s="67"/>
      <c r="P193" s="67"/>
      <c r="Q193" s="67"/>
      <c r="R193" s="67"/>
      <c r="S193" s="67"/>
      <c r="T193" s="68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20" t="s">
        <v>190</v>
      </c>
      <c r="AU193" s="20" t="s">
        <v>81</v>
      </c>
    </row>
    <row r="194" spans="2:63" s="12" customFormat="1" ht="22.9" customHeight="1">
      <c r="B194" s="165"/>
      <c r="C194" s="166"/>
      <c r="D194" s="167" t="s">
        <v>71</v>
      </c>
      <c r="E194" s="179" t="s">
        <v>336</v>
      </c>
      <c r="F194" s="179" t="s">
        <v>337</v>
      </c>
      <c r="G194" s="166"/>
      <c r="H194" s="166"/>
      <c r="I194" s="169"/>
      <c r="J194" s="180">
        <f>BK194</f>
        <v>0</v>
      </c>
      <c r="K194" s="166"/>
      <c r="L194" s="171"/>
      <c r="M194" s="172"/>
      <c r="N194" s="173"/>
      <c r="O194" s="173"/>
      <c r="P194" s="174">
        <f>SUM(P195:P196)</f>
        <v>0</v>
      </c>
      <c r="Q194" s="173"/>
      <c r="R194" s="174">
        <f>SUM(R195:R196)</f>
        <v>0</v>
      </c>
      <c r="S194" s="173"/>
      <c r="T194" s="175">
        <f>SUM(T195:T196)</f>
        <v>0</v>
      </c>
      <c r="AR194" s="176" t="s">
        <v>79</v>
      </c>
      <c r="AT194" s="177" t="s">
        <v>71</v>
      </c>
      <c r="AU194" s="177" t="s">
        <v>79</v>
      </c>
      <c r="AY194" s="176" t="s">
        <v>180</v>
      </c>
      <c r="BK194" s="178">
        <f>SUM(BK195:BK196)</f>
        <v>0</v>
      </c>
    </row>
    <row r="195" spans="1:65" s="2" customFormat="1" ht="33" customHeight="1">
      <c r="A195" s="37"/>
      <c r="B195" s="38"/>
      <c r="C195" s="181" t="s">
        <v>338</v>
      </c>
      <c r="D195" s="181" t="s">
        <v>183</v>
      </c>
      <c r="E195" s="182" t="s">
        <v>339</v>
      </c>
      <c r="F195" s="183" t="s">
        <v>340</v>
      </c>
      <c r="G195" s="184" t="s">
        <v>318</v>
      </c>
      <c r="H195" s="185">
        <v>12.924</v>
      </c>
      <c r="I195" s="186"/>
      <c r="J195" s="187">
        <f>ROUND(I195*H195,2)</f>
        <v>0</v>
      </c>
      <c r="K195" s="183" t="s">
        <v>187</v>
      </c>
      <c r="L195" s="42"/>
      <c r="M195" s="188" t="s">
        <v>19</v>
      </c>
      <c r="N195" s="189" t="s">
        <v>43</v>
      </c>
      <c r="O195" s="67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2" t="s">
        <v>188</v>
      </c>
      <c r="AT195" s="192" t="s">
        <v>183</v>
      </c>
      <c r="AU195" s="192" t="s">
        <v>81</v>
      </c>
      <c r="AY195" s="20" t="s">
        <v>180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20" t="s">
        <v>79</v>
      </c>
      <c r="BK195" s="193">
        <f>ROUND(I195*H195,2)</f>
        <v>0</v>
      </c>
      <c r="BL195" s="20" t="s">
        <v>188</v>
      </c>
      <c r="BM195" s="192" t="s">
        <v>341</v>
      </c>
    </row>
    <row r="196" spans="1:47" s="2" customFormat="1" ht="11.25">
      <c r="A196" s="37"/>
      <c r="B196" s="38"/>
      <c r="C196" s="39"/>
      <c r="D196" s="194" t="s">
        <v>190</v>
      </c>
      <c r="E196" s="39"/>
      <c r="F196" s="195" t="s">
        <v>342</v>
      </c>
      <c r="G196" s="39"/>
      <c r="H196" s="39"/>
      <c r="I196" s="196"/>
      <c r="J196" s="39"/>
      <c r="K196" s="39"/>
      <c r="L196" s="42"/>
      <c r="M196" s="197"/>
      <c r="N196" s="198"/>
      <c r="O196" s="67"/>
      <c r="P196" s="67"/>
      <c r="Q196" s="67"/>
      <c r="R196" s="67"/>
      <c r="S196" s="67"/>
      <c r="T196" s="68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20" t="s">
        <v>190</v>
      </c>
      <c r="AU196" s="20" t="s">
        <v>81</v>
      </c>
    </row>
    <row r="197" spans="2:63" s="12" customFormat="1" ht="25.9" customHeight="1">
      <c r="B197" s="165"/>
      <c r="C197" s="166"/>
      <c r="D197" s="167" t="s">
        <v>71</v>
      </c>
      <c r="E197" s="168" t="s">
        <v>343</v>
      </c>
      <c r="F197" s="168" t="s">
        <v>343</v>
      </c>
      <c r="G197" s="166"/>
      <c r="H197" s="166"/>
      <c r="I197" s="169"/>
      <c r="J197" s="170">
        <f>BK197</f>
        <v>0</v>
      </c>
      <c r="K197" s="166"/>
      <c r="L197" s="171"/>
      <c r="M197" s="172"/>
      <c r="N197" s="173"/>
      <c r="O197" s="173"/>
      <c r="P197" s="174">
        <f>P198+P285+P359</f>
        <v>0</v>
      </c>
      <c r="Q197" s="173"/>
      <c r="R197" s="174">
        <f>R198+R285+R359</f>
        <v>0.63482658</v>
      </c>
      <c r="S197" s="173"/>
      <c r="T197" s="175">
        <f>T198+T285+T359</f>
        <v>0</v>
      </c>
      <c r="AR197" s="176" t="s">
        <v>81</v>
      </c>
      <c r="AT197" s="177" t="s">
        <v>71</v>
      </c>
      <c r="AU197" s="177" t="s">
        <v>72</v>
      </c>
      <c r="AY197" s="176" t="s">
        <v>180</v>
      </c>
      <c r="BK197" s="178">
        <f>BK198+BK285+BK359</f>
        <v>0</v>
      </c>
    </row>
    <row r="198" spans="2:63" s="12" customFormat="1" ht="22.9" customHeight="1">
      <c r="B198" s="165"/>
      <c r="C198" s="166"/>
      <c r="D198" s="167" t="s">
        <v>71</v>
      </c>
      <c r="E198" s="179" t="s">
        <v>344</v>
      </c>
      <c r="F198" s="179" t="s">
        <v>345</v>
      </c>
      <c r="G198" s="166"/>
      <c r="H198" s="166"/>
      <c r="I198" s="169"/>
      <c r="J198" s="180">
        <f>BK198</f>
        <v>0</v>
      </c>
      <c r="K198" s="166"/>
      <c r="L198" s="171"/>
      <c r="M198" s="172"/>
      <c r="N198" s="173"/>
      <c r="O198" s="173"/>
      <c r="P198" s="174">
        <f>P199+P208+P252+P270</f>
        <v>0</v>
      </c>
      <c r="Q198" s="173"/>
      <c r="R198" s="174">
        <f>R199+R208+R252+R270</f>
        <v>0</v>
      </c>
      <c r="S198" s="173"/>
      <c r="T198" s="175">
        <f>T199+T208+T252+T270</f>
        <v>0</v>
      </c>
      <c r="AR198" s="176" t="s">
        <v>81</v>
      </c>
      <c r="AT198" s="177" t="s">
        <v>71</v>
      </c>
      <c r="AU198" s="177" t="s">
        <v>79</v>
      </c>
      <c r="AY198" s="176" t="s">
        <v>180</v>
      </c>
      <c r="BK198" s="178">
        <f>BK199+BK208+BK252+BK270</f>
        <v>0</v>
      </c>
    </row>
    <row r="199" spans="2:63" s="12" customFormat="1" ht="20.85" customHeight="1">
      <c r="B199" s="165"/>
      <c r="C199" s="166"/>
      <c r="D199" s="167" t="s">
        <v>71</v>
      </c>
      <c r="E199" s="179" t="s">
        <v>346</v>
      </c>
      <c r="F199" s="179" t="s">
        <v>347</v>
      </c>
      <c r="G199" s="166"/>
      <c r="H199" s="166"/>
      <c r="I199" s="169"/>
      <c r="J199" s="180">
        <f>BK199</f>
        <v>0</v>
      </c>
      <c r="K199" s="166"/>
      <c r="L199" s="171"/>
      <c r="M199" s="172"/>
      <c r="N199" s="173"/>
      <c r="O199" s="173"/>
      <c r="P199" s="174">
        <f>SUM(P200:P207)</f>
        <v>0</v>
      </c>
      <c r="Q199" s="173"/>
      <c r="R199" s="174">
        <f>SUM(R200:R207)</f>
        <v>0</v>
      </c>
      <c r="S199" s="173"/>
      <c r="T199" s="175">
        <f>SUM(T200:T207)</f>
        <v>0</v>
      </c>
      <c r="AR199" s="176" t="s">
        <v>81</v>
      </c>
      <c r="AT199" s="177" t="s">
        <v>71</v>
      </c>
      <c r="AU199" s="177" t="s">
        <v>81</v>
      </c>
      <c r="AY199" s="176" t="s">
        <v>180</v>
      </c>
      <c r="BK199" s="178">
        <f>SUM(BK200:BK207)</f>
        <v>0</v>
      </c>
    </row>
    <row r="200" spans="1:65" s="2" customFormat="1" ht="37.9" customHeight="1">
      <c r="A200" s="37"/>
      <c r="B200" s="38"/>
      <c r="C200" s="232" t="s">
        <v>348</v>
      </c>
      <c r="D200" s="232" t="s">
        <v>349</v>
      </c>
      <c r="E200" s="233" t="s">
        <v>350</v>
      </c>
      <c r="F200" s="234" t="s">
        <v>351</v>
      </c>
      <c r="G200" s="235" t="s">
        <v>352</v>
      </c>
      <c r="H200" s="236">
        <v>1</v>
      </c>
      <c r="I200" s="237"/>
      <c r="J200" s="238">
        <f aca="true" t="shared" si="0" ref="J200:J207">ROUND(I200*H200,2)</f>
        <v>0</v>
      </c>
      <c r="K200" s="234" t="s">
        <v>19</v>
      </c>
      <c r="L200" s="239"/>
      <c r="M200" s="240" t="s">
        <v>19</v>
      </c>
      <c r="N200" s="241" t="s">
        <v>43</v>
      </c>
      <c r="O200" s="67"/>
      <c r="P200" s="190">
        <f aca="true" t="shared" si="1" ref="P200:P207">O200*H200</f>
        <v>0</v>
      </c>
      <c r="Q200" s="190">
        <v>0</v>
      </c>
      <c r="R200" s="190">
        <f aca="true" t="shared" si="2" ref="R200:R207">Q200*H200</f>
        <v>0</v>
      </c>
      <c r="S200" s="190">
        <v>0</v>
      </c>
      <c r="T200" s="191">
        <f aca="true" t="shared" si="3" ref="T200:T207"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2" t="s">
        <v>353</v>
      </c>
      <c r="AT200" s="192" t="s">
        <v>349</v>
      </c>
      <c r="AU200" s="192" t="s">
        <v>92</v>
      </c>
      <c r="AY200" s="20" t="s">
        <v>180</v>
      </c>
      <c r="BE200" s="193">
        <f aca="true" t="shared" si="4" ref="BE200:BE207">IF(N200="základní",J200,0)</f>
        <v>0</v>
      </c>
      <c r="BF200" s="193">
        <f aca="true" t="shared" si="5" ref="BF200:BF207">IF(N200="snížená",J200,0)</f>
        <v>0</v>
      </c>
      <c r="BG200" s="193">
        <f aca="true" t="shared" si="6" ref="BG200:BG207">IF(N200="zákl. přenesená",J200,0)</f>
        <v>0</v>
      </c>
      <c r="BH200" s="193">
        <f aca="true" t="shared" si="7" ref="BH200:BH207">IF(N200="sníž. přenesená",J200,0)</f>
        <v>0</v>
      </c>
      <c r="BI200" s="193">
        <f aca="true" t="shared" si="8" ref="BI200:BI207">IF(N200="nulová",J200,0)</f>
        <v>0</v>
      </c>
      <c r="BJ200" s="20" t="s">
        <v>79</v>
      </c>
      <c r="BK200" s="193">
        <f aca="true" t="shared" si="9" ref="BK200:BK207">ROUND(I200*H200,2)</f>
        <v>0</v>
      </c>
      <c r="BL200" s="20" t="s">
        <v>290</v>
      </c>
      <c r="BM200" s="192" t="s">
        <v>354</v>
      </c>
    </row>
    <row r="201" spans="1:65" s="2" customFormat="1" ht="37.9" customHeight="1">
      <c r="A201" s="37"/>
      <c r="B201" s="38"/>
      <c r="C201" s="232" t="s">
        <v>355</v>
      </c>
      <c r="D201" s="232" t="s">
        <v>349</v>
      </c>
      <c r="E201" s="233" t="s">
        <v>356</v>
      </c>
      <c r="F201" s="234" t="s">
        <v>357</v>
      </c>
      <c r="G201" s="235" t="s">
        <v>352</v>
      </c>
      <c r="H201" s="236">
        <v>1</v>
      </c>
      <c r="I201" s="237"/>
      <c r="J201" s="238">
        <f t="shared" si="0"/>
        <v>0</v>
      </c>
      <c r="K201" s="234" t="s">
        <v>19</v>
      </c>
      <c r="L201" s="239"/>
      <c r="M201" s="240" t="s">
        <v>19</v>
      </c>
      <c r="N201" s="241" t="s">
        <v>43</v>
      </c>
      <c r="O201" s="67"/>
      <c r="P201" s="190">
        <f t="shared" si="1"/>
        <v>0</v>
      </c>
      <c r="Q201" s="190">
        <v>0</v>
      </c>
      <c r="R201" s="190">
        <f t="shared" si="2"/>
        <v>0</v>
      </c>
      <c r="S201" s="190">
        <v>0</v>
      </c>
      <c r="T201" s="191">
        <f t="shared" si="3"/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92" t="s">
        <v>353</v>
      </c>
      <c r="AT201" s="192" t="s">
        <v>349</v>
      </c>
      <c r="AU201" s="192" t="s">
        <v>92</v>
      </c>
      <c r="AY201" s="20" t="s">
        <v>180</v>
      </c>
      <c r="BE201" s="193">
        <f t="shared" si="4"/>
        <v>0</v>
      </c>
      <c r="BF201" s="193">
        <f t="shared" si="5"/>
        <v>0</v>
      </c>
      <c r="BG201" s="193">
        <f t="shared" si="6"/>
        <v>0</v>
      </c>
      <c r="BH201" s="193">
        <f t="shared" si="7"/>
        <v>0</v>
      </c>
      <c r="BI201" s="193">
        <f t="shared" si="8"/>
        <v>0</v>
      </c>
      <c r="BJ201" s="20" t="s">
        <v>79</v>
      </c>
      <c r="BK201" s="193">
        <f t="shared" si="9"/>
        <v>0</v>
      </c>
      <c r="BL201" s="20" t="s">
        <v>290</v>
      </c>
      <c r="BM201" s="192" t="s">
        <v>358</v>
      </c>
    </row>
    <row r="202" spans="1:65" s="2" customFormat="1" ht="37.9" customHeight="1">
      <c r="A202" s="37"/>
      <c r="B202" s="38"/>
      <c r="C202" s="232" t="s">
        <v>359</v>
      </c>
      <c r="D202" s="232" t="s">
        <v>349</v>
      </c>
      <c r="E202" s="233" t="s">
        <v>360</v>
      </c>
      <c r="F202" s="234" t="s">
        <v>361</v>
      </c>
      <c r="G202" s="235" t="s">
        <v>352</v>
      </c>
      <c r="H202" s="236">
        <v>3</v>
      </c>
      <c r="I202" s="237"/>
      <c r="J202" s="238">
        <f t="shared" si="0"/>
        <v>0</v>
      </c>
      <c r="K202" s="234" t="s">
        <v>19</v>
      </c>
      <c r="L202" s="239"/>
      <c r="M202" s="240" t="s">
        <v>19</v>
      </c>
      <c r="N202" s="241" t="s">
        <v>43</v>
      </c>
      <c r="O202" s="67"/>
      <c r="P202" s="190">
        <f t="shared" si="1"/>
        <v>0</v>
      </c>
      <c r="Q202" s="190">
        <v>0</v>
      </c>
      <c r="R202" s="190">
        <f t="shared" si="2"/>
        <v>0</v>
      </c>
      <c r="S202" s="190">
        <v>0</v>
      </c>
      <c r="T202" s="191">
        <f t="shared" si="3"/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2" t="s">
        <v>353</v>
      </c>
      <c r="AT202" s="192" t="s">
        <v>349</v>
      </c>
      <c r="AU202" s="192" t="s">
        <v>92</v>
      </c>
      <c r="AY202" s="20" t="s">
        <v>180</v>
      </c>
      <c r="BE202" s="193">
        <f t="shared" si="4"/>
        <v>0</v>
      </c>
      <c r="BF202" s="193">
        <f t="shared" si="5"/>
        <v>0</v>
      </c>
      <c r="BG202" s="193">
        <f t="shared" si="6"/>
        <v>0</v>
      </c>
      <c r="BH202" s="193">
        <f t="shared" si="7"/>
        <v>0</v>
      </c>
      <c r="BI202" s="193">
        <f t="shared" si="8"/>
        <v>0</v>
      </c>
      <c r="BJ202" s="20" t="s">
        <v>79</v>
      </c>
      <c r="BK202" s="193">
        <f t="shared" si="9"/>
        <v>0</v>
      </c>
      <c r="BL202" s="20" t="s">
        <v>290</v>
      </c>
      <c r="BM202" s="192" t="s">
        <v>362</v>
      </c>
    </row>
    <row r="203" spans="1:65" s="2" customFormat="1" ht="37.9" customHeight="1">
      <c r="A203" s="37"/>
      <c r="B203" s="38"/>
      <c r="C203" s="232" t="s">
        <v>363</v>
      </c>
      <c r="D203" s="232" t="s">
        <v>349</v>
      </c>
      <c r="E203" s="233" t="s">
        <v>364</v>
      </c>
      <c r="F203" s="234" t="s">
        <v>365</v>
      </c>
      <c r="G203" s="235" t="s">
        <v>352</v>
      </c>
      <c r="H203" s="236">
        <v>3</v>
      </c>
      <c r="I203" s="237"/>
      <c r="J203" s="238">
        <f t="shared" si="0"/>
        <v>0</v>
      </c>
      <c r="K203" s="234" t="s">
        <v>19</v>
      </c>
      <c r="L203" s="239"/>
      <c r="M203" s="240" t="s">
        <v>19</v>
      </c>
      <c r="N203" s="241" t="s">
        <v>43</v>
      </c>
      <c r="O203" s="67"/>
      <c r="P203" s="190">
        <f t="shared" si="1"/>
        <v>0</v>
      </c>
      <c r="Q203" s="190">
        <v>0</v>
      </c>
      <c r="R203" s="190">
        <f t="shared" si="2"/>
        <v>0</v>
      </c>
      <c r="S203" s="190">
        <v>0</v>
      </c>
      <c r="T203" s="191">
        <f t="shared" si="3"/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92" t="s">
        <v>353</v>
      </c>
      <c r="AT203" s="192" t="s">
        <v>349</v>
      </c>
      <c r="AU203" s="192" t="s">
        <v>92</v>
      </c>
      <c r="AY203" s="20" t="s">
        <v>180</v>
      </c>
      <c r="BE203" s="193">
        <f t="shared" si="4"/>
        <v>0</v>
      </c>
      <c r="BF203" s="193">
        <f t="shared" si="5"/>
        <v>0</v>
      </c>
      <c r="BG203" s="193">
        <f t="shared" si="6"/>
        <v>0</v>
      </c>
      <c r="BH203" s="193">
        <f t="shared" si="7"/>
        <v>0</v>
      </c>
      <c r="BI203" s="193">
        <f t="shared" si="8"/>
        <v>0</v>
      </c>
      <c r="BJ203" s="20" t="s">
        <v>79</v>
      </c>
      <c r="BK203" s="193">
        <f t="shared" si="9"/>
        <v>0</v>
      </c>
      <c r="BL203" s="20" t="s">
        <v>290</v>
      </c>
      <c r="BM203" s="192" t="s">
        <v>366</v>
      </c>
    </row>
    <row r="204" spans="1:65" s="2" customFormat="1" ht="37.9" customHeight="1">
      <c r="A204" s="37"/>
      <c r="B204" s="38"/>
      <c r="C204" s="232" t="s">
        <v>367</v>
      </c>
      <c r="D204" s="232" t="s">
        <v>349</v>
      </c>
      <c r="E204" s="233" t="s">
        <v>368</v>
      </c>
      <c r="F204" s="234" t="s">
        <v>369</v>
      </c>
      <c r="G204" s="235" t="s">
        <v>352</v>
      </c>
      <c r="H204" s="236">
        <v>3</v>
      </c>
      <c r="I204" s="237"/>
      <c r="J204" s="238">
        <f t="shared" si="0"/>
        <v>0</v>
      </c>
      <c r="K204" s="234" t="s">
        <v>19</v>
      </c>
      <c r="L204" s="239"/>
      <c r="M204" s="240" t="s">
        <v>19</v>
      </c>
      <c r="N204" s="241" t="s">
        <v>43</v>
      </c>
      <c r="O204" s="67"/>
      <c r="P204" s="190">
        <f t="shared" si="1"/>
        <v>0</v>
      </c>
      <c r="Q204" s="190">
        <v>0</v>
      </c>
      <c r="R204" s="190">
        <f t="shared" si="2"/>
        <v>0</v>
      </c>
      <c r="S204" s="190">
        <v>0</v>
      </c>
      <c r="T204" s="191">
        <f t="shared" si="3"/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92" t="s">
        <v>353</v>
      </c>
      <c r="AT204" s="192" t="s">
        <v>349</v>
      </c>
      <c r="AU204" s="192" t="s">
        <v>92</v>
      </c>
      <c r="AY204" s="20" t="s">
        <v>180</v>
      </c>
      <c r="BE204" s="193">
        <f t="shared" si="4"/>
        <v>0</v>
      </c>
      <c r="BF204" s="193">
        <f t="shared" si="5"/>
        <v>0</v>
      </c>
      <c r="BG204" s="193">
        <f t="shared" si="6"/>
        <v>0</v>
      </c>
      <c r="BH204" s="193">
        <f t="shared" si="7"/>
        <v>0</v>
      </c>
      <c r="BI204" s="193">
        <f t="shared" si="8"/>
        <v>0</v>
      </c>
      <c r="BJ204" s="20" t="s">
        <v>79</v>
      </c>
      <c r="BK204" s="193">
        <f t="shared" si="9"/>
        <v>0</v>
      </c>
      <c r="BL204" s="20" t="s">
        <v>290</v>
      </c>
      <c r="BM204" s="192" t="s">
        <v>370</v>
      </c>
    </row>
    <row r="205" spans="1:65" s="2" customFormat="1" ht="37.9" customHeight="1">
      <c r="A205" s="37"/>
      <c r="B205" s="38"/>
      <c r="C205" s="232" t="s">
        <v>371</v>
      </c>
      <c r="D205" s="232" t="s">
        <v>349</v>
      </c>
      <c r="E205" s="233" t="s">
        <v>372</v>
      </c>
      <c r="F205" s="234" t="s">
        <v>373</v>
      </c>
      <c r="G205" s="235" t="s">
        <v>352</v>
      </c>
      <c r="H205" s="236">
        <v>1</v>
      </c>
      <c r="I205" s="237"/>
      <c r="J205" s="238">
        <f t="shared" si="0"/>
        <v>0</v>
      </c>
      <c r="K205" s="234" t="s">
        <v>19</v>
      </c>
      <c r="L205" s="239"/>
      <c r="M205" s="240" t="s">
        <v>19</v>
      </c>
      <c r="N205" s="241" t="s">
        <v>43</v>
      </c>
      <c r="O205" s="67"/>
      <c r="P205" s="190">
        <f t="shared" si="1"/>
        <v>0</v>
      </c>
      <c r="Q205" s="190">
        <v>0</v>
      </c>
      <c r="R205" s="190">
        <f t="shared" si="2"/>
        <v>0</v>
      </c>
      <c r="S205" s="190">
        <v>0</v>
      </c>
      <c r="T205" s="191">
        <f t="shared" si="3"/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2" t="s">
        <v>353</v>
      </c>
      <c r="AT205" s="192" t="s">
        <v>349</v>
      </c>
      <c r="AU205" s="192" t="s">
        <v>92</v>
      </c>
      <c r="AY205" s="20" t="s">
        <v>180</v>
      </c>
      <c r="BE205" s="193">
        <f t="shared" si="4"/>
        <v>0</v>
      </c>
      <c r="BF205" s="193">
        <f t="shared" si="5"/>
        <v>0</v>
      </c>
      <c r="BG205" s="193">
        <f t="shared" si="6"/>
        <v>0</v>
      </c>
      <c r="BH205" s="193">
        <f t="shared" si="7"/>
        <v>0</v>
      </c>
      <c r="BI205" s="193">
        <f t="shared" si="8"/>
        <v>0</v>
      </c>
      <c r="BJ205" s="20" t="s">
        <v>79</v>
      </c>
      <c r="BK205" s="193">
        <f t="shared" si="9"/>
        <v>0</v>
      </c>
      <c r="BL205" s="20" t="s">
        <v>290</v>
      </c>
      <c r="BM205" s="192" t="s">
        <v>374</v>
      </c>
    </row>
    <row r="206" spans="1:65" s="2" customFormat="1" ht="16.5" customHeight="1">
      <c r="A206" s="37"/>
      <c r="B206" s="38"/>
      <c r="C206" s="232" t="s">
        <v>375</v>
      </c>
      <c r="D206" s="232" t="s">
        <v>349</v>
      </c>
      <c r="E206" s="233" t="s">
        <v>376</v>
      </c>
      <c r="F206" s="234" t="s">
        <v>377</v>
      </c>
      <c r="G206" s="235" t="s">
        <v>352</v>
      </c>
      <c r="H206" s="236">
        <v>3</v>
      </c>
      <c r="I206" s="237"/>
      <c r="J206" s="238">
        <f t="shared" si="0"/>
        <v>0</v>
      </c>
      <c r="K206" s="234" t="s">
        <v>19</v>
      </c>
      <c r="L206" s="239"/>
      <c r="M206" s="240" t="s">
        <v>19</v>
      </c>
      <c r="N206" s="241" t="s">
        <v>43</v>
      </c>
      <c r="O206" s="67"/>
      <c r="P206" s="190">
        <f t="shared" si="1"/>
        <v>0</v>
      </c>
      <c r="Q206" s="190">
        <v>0</v>
      </c>
      <c r="R206" s="190">
        <f t="shared" si="2"/>
        <v>0</v>
      </c>
      <c r="S206" s="190">
        <v>0</v>
      </c>
      <c r="T206" s="191">
        <f t="shared" si="3"/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92" t="s">
        <v>353</v>
      </c>
      <c r="AT206" s="192" t="s">
        <v>349</v>
      </c>
      <c r="AU206" s="192" t="s">
        <v>92</v>
      </c>
      <c r="AY206" s="20" t="s">
        <v>180</v>
      </c>
      <c r="BE206" s="193">
        <f t="shared" si="4"/>
        <v>0</v>
      </c>
      <c r="BF206" s="193">
        <f t="shared" si="5"/>
        <v>0</v>
      </c>
      <c r="BG206" s="193">
        <f t="shared" si="6"/>
        <v>0</v>
      </c>
      <c r="BH206" s="193">
        <f t="shared" si="7"/>
        <v>0</v>
      </c>
      <c r="BI206" s="193">
        <f t="shared" si="8"/>
        <v>0</v>
      </c>
      <c r="BJ206" s="20" t="s">
        <v>79</v>
      </c>
      <c r="BK206" s="193">
        <f t="shared" si="9"/>
        <v>0</v>
      </c>
      <c r="BL206" s="20" t="s">
        <v>290</v>
      </c>
      <c r="BM206" s="192" t="s">
        <v>378</v>
      </c>
    </row>
    <row r="207" spans="1:65" s="2" customFormat="1" ht="16.5" customHeight="1">
      <c r="A207" s="37"/>
      <c r="B207" s="38"/>
      <c r="C207" s="232" t="s">
        <v>353</v>
      </c>
      <c r="D207" s="232" t="s">
        <v>349</v>
      </c>
      <c r="E207" s="233" t="s">
        <v>379</v>
      </c>
      <c r="F207" s="234" t="s">
        <v>380</v>
      </c>
      <c r="G207" s="235" t="s">
        <v>352</v>
      </c>
      <c r="H207" s="236">
        <v>1</v>
      </c>
      <c r="I207" s="237"/>
      <c r="J207" s="238">
        <f t="shared" si="0"/>
        <v>0</v>
      </c>
      <c r="K207" s="234" t="s">
        <v>19</v>
      </c>
      <c r="L207" s="239"/>
      <c r="M207" s="240" t="s">
        <v>19</v>
      </c>
      <c r="N207" s="241" t="s">
        <v>43</v>
      </c>
      <c r="O207" s="67"/>
      <c r="P207" s="190">
        <f t="shared" si="1"/>
        <v>0</v>
      </c>
      <c r="Q207" s="190">
        <v>0</v>
      </c>
      <c r="R207" s="190">
        <f t="shared" si="2"/>
        <v>0</v>
      </c>
      <c r="S207" s="190">
        <v>0</v>
      </c>
      <c r="T207" s="191">
        <f t="shared" si="3"/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92" t="s">
        <v>353</v>
      </c>
      <c r="AT207" s="192" t="s">
        <v>349</v>
      </c>
      <c r="AU207" s="192" t="s">
        <v>92</v>
      </c>
      <c r="AY207" s="20" t="s">
        <v>180</v>
      </c>
      <c r="BE207" s="193">
        <f t="shared" si="4"/>
        <v>0</v>
      </c>
      <c r="BF207" s="193">
        <f t="shared" si="5"/>
        <v>0</v>
      </c>
      <c r="BG207" s="193">
        <f t="shared" si="6"/>
        <v>0</v>
      </c>
      <c r="BH207" s="193">
        <f t="shared" si="7"/>
        <v>0</v>
      </c>
      <c r="BI207" s="193">
        <f t="shared" si="8"/>
        <v>0</v>
      </c>
      <c r="BJ207" s="20" t="s">
        <v>79</v>
      </c>
      <c r="BK207" s="193">
        <f t="shared" si="9"/>
        <v>0</v>
      </c>
      <c r="BL207" s="20" t="s">
        <v>290</v>
      </c>
      <c r="BM207" s="192" t="s">
        <v>381</v>
      </c>
    </row>
    <row r="208" spans="2:63" s="12" customFormat="1" ht="20.85" customHeight="1">
      <c r="B208" s="165"/>
      <c r="C208" s="166"/>
      <c r="D208" s="167" t="s">
        <v>71</v>
      </c>
      <c r="E208" s="179" t="s">
        <v>382</v>
      </c>
      <c r="F208" s="179" t="s">
        <v>383</v>
      </c>
      <c r="G208" s="166"/>
      <c r="H208" s="166"/>
      <c r="I208" s="169"/>
      <c r="J208" s="180">
        <f>BK208</f>
        <v>0</v>
      </c>
      <c r="K208" s="166"/>
      <c r="L208" s="171"/>
      <c r="M208" s="172"/>
      <c r="N208" s="173"/>
      <c r="O208" s="173"/>
      <c r="P208" s="174">
        <f>SUM(P209:P251)</f>
        <v>0</v>
      </c>
      <c r="Q208" s="173"/>
      <c r="R208" s="174">
        <f>SUM(R209:R251)</f>
        <v>0</v>
      </c>
      <c r="S208" s="173"/>
      <c r="T208" s="175">
        <f>SUM(T209:T251)</f>
        <v>0</v>
      </c>
      <c r="AR208" s="176" t="s">
        <v>81</v>
      </c>
      <c r="AT208" s="177" t="s">
        <v>71</v>
      </c>
      <c r="AU208" s="177" t="s">
        <v>81</v>
      </c>
      <c r="AY208" s="176" t="s">
        <v>180</v>
      </c>
      <c r="BK208" s="178">
        <f>SUM(BK209:BK251)</f>
        <v>0</v>
      </c>
    </row>
    <row r="209" spans="1:65" s="2" customFormat="1" ht="16.5" customHeight="1">
      <c r="A209" s="37"/>
      <c r="B209" s="38"/>
      <c r="C209" s="232" t="s">
        <v>384</v>
      </c>
      <c r="D209" s="232" t="s">
        <v>349</v>
      </c>
      <c r="E209" s="233" t="s">
        <v>385</v>
      </c>
      <c r="F209" s="234" t="s">
        <v>386</v>
      </c>
      <c r="G209" s="235" t="s">
        <v>352</v>
      </c>
      <c r="H209" s="236">
        <v>17</v>
      </c>
      <c r="I209" s="237"/>
      <c r="J209" s="238">
        <f aca="true" t="shared" si="10" ref="J209:J251">ROUND(I209*H209,2)</f>
        <v>0</v>
      </c>
      <c r="K209" s="234" t="s">
        <v>19</v>
      </c>
      <c r="L209" s="239"/>
      <c r="M209" s="240" t="s">
        <v>19</v>
      </c>
      <c r="N209" s="241" t="s">
        <v>43</v>
      </c>
      <c r="O209" s="67"/>
      <c r="P209" s="190">
        <f aca="true" t="shared" si="11" ref="P209:P251">O209*H209</f>
        <v>0</v>
      </c>
      <c r="Q209" s="190">
        <v>0</v>
      </c>
      <c r="R209" s="190">
        <f aca="true" t="shared" si="12" ref="R209:R251">Q209*H209</f>
        <v>0</v>
      </c>
      <c r="S209" s="190">
        <v>0</v>
      </c>
      <c r="T209" s="191">
        <f aca="true" t="shared" si="13" ref="T209:T251"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92" t="s">
        <v>353</v>
      </c>
      <c r="AT209" s="192" t="s">
        <v>349</v>
      </c>
      <c r="AU209" s="192" t="s">
        <v>92</v>
      </c>
      <c r="AY209" s="20" t="s">
        <v>180</v>
      </c>
      <c r="BE209" s="193">
        <f aca="true" t="shared" si="14" ref="BE209:BE251">IF(N209="základní",J209,0)</f>
        <v>0</v>
      </c>
      <c r="BF209" s="193">
        <f aca="true" t="shared" si="15" ref="BF209:BF251">IF(N209="snížená",J209,0)</f>
        <v>0</v>
      </c>
      <c r="BG209" s="193">
        <f aca="true" t="shared" si="16" ref="BG209:BG251">IF(N209="zákl. přenesená",J209,0)</f>
        <v>0</v>
      </c>
      <c r="BH209" s="193">
        <f aca="true" t="shared" si="17" ref="BH209:BH251">IF(N209="sníž. přenesená",J209,0)</f>
        <v>0</v>
      </c>
      <c r="BI209" s="193">
        <f aca="true" t="shared" si="18" ref="BI209:BI251">IF(N209="nulová",J209,0)</f>
        <v>0</v>
      </c>
      <c r="BJ209" s="20" t="s">
        <v>79</v>
      </c>
      <c r="BK209" s="193">
        <f aca="true" t="shared" si="19" ref="BK209:BK251">ROUND(I209*H209,2)</f>
        <v>0</v>
      </c>
      <c r="BL209" s="20" t="s">
        <v>290</v>
      </c>
      <c r="BM209" s="192" t="s">
        <v>387</v>
      </c>
    </row>
    <row r="210" spans="1:65" s="2" customFormat="1" ht="16.5" customHeight="1">
      <c r="A210" s="37"/>
      <c r="B210" s="38"/>
      <c r="C210" s="232" t="s">
        <v>388</v>
      </c>
      <c r="D210" s="232" t="s">
        <v>349</v>
      </c>
      <c r="E210" s="233" t="s">
        <v>389</v>
      </c>
      <c r="F210" s="234" t="s">
        <v>390</v>
      </c>
      <c r="G210" s="235" t="s">
        <v>352</v>
      </c>
      <c r="H210" s="236">
        <v>29</v>
      </c>
      <c r="I210" s="237"/>
      <c r="J210" s="238">
        <f t="shared" si="10"/>
        <v>0</v>
      </c>
      <c r="K210" s="234" t="s">
        <v>19</v>
      </c>
      <c r="L210" s="239"/>
      <c r="M210" s="240" t="s">
        <v>19</v>
      </c>
      <c r="N210" s="241" t="s">
        <v>43</v>
      </c>
      <c r="O210" s="67"/>
      <c r="P210" s="190">
        <f t="shared" si="11"/>
        <v>0</v>
      </c>
      <c r="Q210" s="190">
        <v>0</v>
      </c>
      <c r="R210" s="190">
        <f t="shared" si="12"/>
        <v>0</v>
      </c>
      <c r="S210" s="190">
        <v>0</v>
      </c>
      <c r="T210" s="191">
        <f t="shared" si="13"/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92" t="s">
        <v>353</v>
      </c>
      <c r="AT210" s="192" t="s">
        <v>349</v>
      </c>
      <c r="AU210" s="192" t="s">
        <v>92</v>
      </c>
      <c r="AY210" s="20" t="s">
        <v>180</v>
      </c>
      <c r="BE210" s="193">
        <f t="shared" si="14"/>
        <v>0</v>
      </c>
      <c r="BF210" s="193">
        <f t="shared" si="15"/>
        <v>0</v>
      </c>
      <c r="BG210" s="193">
        <f t="shared" si="16"/>
        <v>0</v>
      </c>
      <c r="BH210" s="193">
        <f t="shared" si="17"/>
        <v>0</v>
      </c>
      <c r="BI210" s="193">
        <f t="shared" si="18"/>
        <v>0</v>
      </c>
      <c r="BJ210" s="20" t="s">
        <v>79</v>
      </c>
      <c r="BK210" s="193">
        <f t="shared" si="19"/>
        <v>0</v>
      </c>
      <c r="BL210" s="20" t="s">
        <v>290</v>
      </c>
      <c r="BM210" s="192" t="s">
        <v>391</v>
      </c>
    </row>
    <row r="211" spans="1:65" s="2" customFormat="1" ht="16.5" customHeight="1">
      <c r="A211" s="37"/>
      <c r="B211" s="38"/>
      <c r="C211" s="232" t="s">
        <v>392</v>
      </c>
      <c r="D211" s="232" t="s">
        <v>349</v>
      </c>
      <c r="E211" s="233" t="s">
        <v>393</v>
      </c>
      <c r="F211" s="234" t="s">
        <v>394</v>
      </c>
      <c r="G211" s="235" t="s">
        <v>352</v>
      </c>
      <c r="H211" s="236">
        <v>4</v>
      </c>
      <c r="I211" s="237"/>
      <c r="J211" s="238">
        <f t="shared" si="10"/>
        <v>0</v>
      </c>
      <c r="K211" s="234" t="s">
        <v>19</v>
      </c>
      <c r="L211" s="239"/>
      <c r="M211" s="240" t="s">
        <v>19</v>
      </c>
      <c r="N211" s="241" t="s">
        <v>43</v>
      </c>
      <c r="O211" s="67"/>
      <c r="P211" s="190">
        <f t="shared" si="11"/>
        <v>0</v>
      </c>
      <c r="Q211" s="190">
        <v>0</v>
      </c>
      <c r="R211" s="190">
        <f t="shared" si="12"/>
        <v>0</v>
      </c>
      <c r="S211" s="190">
        <v>0</v>
      </c>
      <c r="T211" s="191">
        <f t="shared" si="13"/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2" t="s">
        <v>353</v>
      </c>
      <c r="AT211" s="192" t="s">
        <v>349</v>
      </c>
      <c r="AU211" s="192" t="s">
        <v>92</v>
      </c>
      <c r="AY211" s="20" t="s">
        <v>180</v>
      </c>
      <c r="BE211" s="193">
        <f t="shared" si="14"/>
        <v>0</v>
      </c>
      <c r="BF211" s="193">
        <f t="shared" si="15"/>
        <v>0</v>
      </c>
      <c r="BG211" s="193">
        <f t="shared" si="16"/>
        <v>0</v>
      </c>
      <c r="BH211" s="193">
        <f t="shared" si="17"/>
        <v>0</v>
      </c>
      <c r="BI211" s="193">
        <f t="shared" si="18"/>
        <v>0</v>
      </c>
      <c r="BJ211" s="20" t="s">
        <v>79</v>
      </c>
      <c r="BK211" s="193">
        <f t="shared" si="19"/>
        <v>0</v>
      </c>
      <c r="BL211" s="20" t="s">
        <v>290</v>
      </c>
      <c r="BM211" s="192" t="s">
        <v>395</v>
      </c>
    </row>
    <row r="212" spans="1:65" s="2" customFormat="1" ht="16.5" customHeight="1">
      <c r="A212" s="37"/>
      <c r="B212" s="38"/>
      <c r="C212" s="232" t="s">
        <v>396</v>
      </c>
      <c r="D212" s="232" t="s">
        <v>349</v>
      </c>
      <c r="E212" s="233" t="s">
        <v>397</v>
      </c>
      <c r="F212" s="234" t="s">
        <v>398</v>
      </c>
      <c r="G212" s="235" t="s">
        <v>352</v>
      </c>
      <c r="H212" s="236">
        <v>62</v>
      </c>
      <c r="I212" s="237"/>
      <c r="J212" s="238">
        <f t="shared" si="10"/>
        <v>0</v>
      </c>
      <c r="K212" s="234" t="s">
        <v>19</v>
      </c>
      <c r="L212" s="239"/>
      <c r="M212" s="240" t="s">
        <v>19</v>
      </c>
      <c r="N212" s="241" t="s">
        <v>43</v>
      </c>
      <c r="O212" s="67"/>
      <c r="P212" s="190">
        <f t="shared" si="11"/>
        <v>0</v>
      </c>
      <c r="Q212" s="190">
        <v>0</v>
      </c>
      <c r="R212" s="190">
        <f t="shared" si="12"/>
        <v>0</v>
      </c>
      <c r="S212" s="190">
        <v>0</v>
      </c>
      <c r="T212" s="191">
        <f t="shared" si="13"/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92" t="s">
        <v>353</v>
      </c>
      <c r="AT212" s="192" t="s">
        <v>349</v>
      </c>
      <c r="AU212" s="192" t="s">
        <v>92</v>
      </c>
      <c r="AY212" s="20" t="s">
        <v>180</v>
      </c>
      <c r="BE212" s="193">
        <f t="shared" si="14"/>
        <v>0</v>
      </c>
      <c r="BF212" s="193">
        <f t="shared" si="15"/>
        <v>0</v>
      </c>
      <c r="BG212" s="193">
        <f t="shared" si="16"/>
        <v>0</v>
      </c>
      <c r="BH212" s="193">
        <f t="shared" si="17"/>
        <v>0</v>
      </c>
      <c r="BI212" s="193">
        <f t="shared" si="18"/>
        <v>0</v>
      </c>
      <c r="BJ212" s="20" t="s">
        <v>79</v>
      </c>
      <c r="BK212" s="193">
        <f t="shared" si="19"/>
        <v>0</v>
      </c>
      <c r="BL212" s="20" t="s">
        <v>290</v>
      </c>
      <c r="BM212" s="192" t="s">
        <v>399</v>
      </c>
    </row>
    <row r="213" spans="1:65" s="2" customFormat="1" ht="16.5" customHeight="1">
      <c r="A213" s="37"/>
      <c r="B213" s="38"/>
      <c r="C213" s="232" t="s">
        <v>400</v>
      </c>
      <c r="D213" s="232" t="s">
        <v>349</v>
      </c>
      <c r="E213" s="233" t="s">
        <v>401</v>
      </c>
      <c r="F213" s="234" t="s">
        <v>402</v>
      </c>
      <c r="G213" s="235" t="s">
        <v>352</v>
      </c>
      <c r="H213" s="236">
        <v>35</v>
      </c>
      <c r="I213" s="237"/>
      <c r="J213" s="238">
        <f t="shared" si="10"/>
        <v>0</v>
      </c>
      <c r="K213" s="234" t="s">
        <v>19</v>
      </c>
      <c r="L213" s="239"/>
      <c r="M213" s="240" t="s">
        <v>19</v>
      </c>
      <c r="N213" s="241" t="s">
        <v>43</v>
      </c>
      <c r="O213" s="67"/>
      <c r="P213" s="190">
        <f t="shared" si="11"/>
        <v>0</v>
      </c>
      <c r="Q213" s="190">
        <v>0</v>
      </c>
      <c r="R213" s="190">
        <f t="shared" si="12"/>
        <v>0</v>
      </c>
      <c r="S213" s="190">
        <v>0</v>
      </c>
      <c r="T213" s="191">
        <f t="shared" si="13"/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92" t="s">
        <v>353</v>
      </c>
      <c r="AT213" s="192" t="s">
        <v>349</v>
      </c>
      <c r="AU213" s="192" t="s">
        <v>92</v>
      </c>
      <c r="AY213" s="20" t="s">
        <v>180</v>
      </c>
      <c r="BE213" s="193">
        <f t="shared" si="14"/>
        <v>0</v>
      </c>
      <c r="BF213" s="193">
        <f t="shared" si="15"/>
        <v>0</v>
      </c>
      <c r="BG213" s="193">
        <f t="shared" si="16"/>
        <v>0</v>
      </c>
      <c r="BH213" s="193">
        <f t="shared" si="17"/>
        <v>0</v>
      </c>
      <c r="BI213" s="193">
        <f t="shared" si="18"/>
        <v>0</v>
      </c>
      <c r="BJ213" s="20" t="s">
        <v>79</v>
      </c>
      <c r="BK213" s="193">
        <f t="shared" si="19"/>
        <v>0</v>
      </c>
      <c r="BL213" s="20" t="s">
        <v>290</v>
      </c>
      <c r="BM213" s="192" t="s">
        <v>403</v>
      </c>
    </row>
    <row r="214" spans="1:65" s="2" customFormat="1" ht="16.5" customHeight="1">
      <c r="A214" s="37"/>
      <c r="B214" s="38"/>
      <c r="C214" s="232" t="s">
        <v>404</v>
      </c>
      <c r="D214" s="232" t="s">
        <v>349</v>
      </c>
      <c r="E214" s="233" t="s">
        <v>405</v>
      </c>
      <c r="F214" s="234" t="s">
        <v>406</v>
      </c>
      <c r="G214" s="235" t="s">
        <v>352</v>
      </c>
      <c r="H214" s="236">
        <v>9</v>
      </c>
      <c r="I214" s="237"/>
      <c r="J214" s="238">
        <f t="shared" si="10"/>
        <v>0</v>
      </c>
      <c r="K214" s="234" t="s">
        <v>19</v>
      </c>
      <c r="L214" s="239"/>
      <c r="M214" s="240" t="s">
        <v>19</v>
      </c>
      <c r="N214" s="241" t="s">
        <v>43</v>
      </c>
      <c r="O214" s="67"/>
      <c r="P214" s="190">
        <f t="shared" si="11"/>
        <v>0</v>
      </c>
      <c r="Q214" s="190">
        <v>0</v>
      </c>
      <c r="R214" s="190">
        <f t="shared" si="12"/>
        <v>0</v>
      </c>
      <c r="S214" s="190">
        <v>0</v>
      </c>
      <c r="T214" s="191">
        <f t="shared" si="13"/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92" t="s">
        <v>353</v>
      </c>
      <c r="AT214" s="192" t="s">
        <v>349</v>
      </c>
      <c r="AU214" s="192" t="s">
        <v>92</v>
      </c>
      <c r="AY214" s="20" t="s">
        <v>180</v>
      </c>
      <c r="BE214" s="193">
        <f t="shared" si="14"/>
        <v>0</v>
      </c>
      <c r="BF214" s="193">
        <f t="shared" si="15"/>
        <v>0</v>
      </c>
      <c r="BG214" s="193">
        <f t="shared" si="16"/>
        <v>0</v>
      </c>
      <c r="BH214" s="193">
        <f t="shared" si="17"/>
        <v>0</v>
      </c>
      <c r="BI214" s="193">
        <f t="shared" si="18"/>
        <v>0</v>
      </c>
      <c r="BJ214" s="20" t="s">
        <v>79</v>
      </c>
      <c r="BK214" s="193">
        <f t="shared" si="19"/>
        <v>0</v>
      </c>
      <c r="BL214" s="20" t="s">
        <v>290</v>
      </c>
      <c r="BM214" s="192" t="s">
        <v>407</v>
      </c>
    </row>
    <row r="215" spans="1:65" s="2" customFormat="1" ht="16.5" customHeight="1">
      <c r="A215" s="37"/>
      <c r="B215" s="38"/>
      <c r="C215" s="232" t="s">
        <v>408</v>
      </c>
      <c r="D215" s="232" t="s">
        <v>349</v>
      </c>
      <c r="E215" s="233" t="s">
        <v>409</v>
      </c>
      <c r="F215" s="234" t="s">
        <v>410</v>
      </c>
      <c r="G215" s="235" t="s">
        <v>352</v>
      </c>
      <c r="H215" s="236">
        <v>1</v>
      </c>
      <c r="I215" s="237"/>
      <c r="J215" s="238">
        <f t="shared" si="10"/>
        <v>0</v>
      </c>
      <c r="K215" s="234" t="s">
        <v>19</v>
      </c>
      <c r="L215" s="239"/>
      <c r="M215" s="240" t="s">
        <v>19</v>
      </c>
      <c r="N215" s="241" t="s">
        <v>43</v>
      </c>
      <c r="O215" s="67"/>
      <c r="P215" s="190">
        <f t="shared" si="11"/>
        <v>0</v>
      </c>
      <c r="Q215" s="190">
        <v>0</v>
      </c>
      <c r="R215" s="190">
        <f t="shared" si="12"/>
        <v>0</v>
      </c>
      <c r="S215" s="190">
        <v>0</v>
      </c>
      <c r="T215" s="191">
        <f t="shared" si="13"/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92" t="s">
        <v>353</v>
      </c>
      <c r="AT215" s="192" t="s">
        <v>349</v>
      </c>
      <c r="AU215" s="192" t="s">
        <v>92</v>
      </c>
      <c r="AY215" s="20" t="s">
        <v>180</v>
      </c>
      <c r="BE215" s="193">
        <f t="shared" si="14"/>
        <v>0</v>
      </c>
      <c r="BF215" s="193">
        <f t="shared" si="15"/>
        <v>0</v>
      </c>
      <c r="BG215" s="193">
        <f t="shared" si="16"/>
        <v>0</v>
      </c>
      <c r="BH215" s="193">
        <f t="shared" si="17"/>
        <v>0</v>
      </c>
      <c r="BI215" s="193">
        <f t="shared" si="18"/>
        <v>0</v>
      </c>
      <c r="BJ215" s="20" t="s">
        <v>79</v>
      </c>
      <c r="BK215" s="193">
        <f t="shared" si="19"/>
        <v>0</v>
      </c>
      <c r="BL215" s="20" t="s">
        <v>290</v>
      </c>
      <c r="BM215" s="192" t="s">
        <v>411</v>
      </c>
    </row>
    <row r="216" spans="1:65" s="2" customFormat="1" ht="16.5" customHeight="1">
      <c r="A216" s="37"/>
      <c r="B216" s="38"/>
      <c r="C216" s="232" t="s">
        <v>412</v>
      </c>
      <c r="D216" s="232" t="s">
        <v>349</v>
      </c>
      <c r="E216" s="233" t="s">
        <v>413</v>
      </c>
      <c r="F216" s="234" t="s">
        <v>414</v>
      </c>
      <c r="G216" s="235" t="s">
        <v>352</v>
      </c>
      <c r="H216" s="236">
        <v>291</v>
      </c>
      <c r="I216" s="237"/>
      <c r="J216" s="238">
        <f t="shared" si="10"/>
        <v>0</v>
      </c>
      <c r="K216" s="234" t="s">
        <v>19</v>
      </c>
      <c r="L216" s="239"/>
      <c r="M216" s="240" t="s">
        <v>19</v>
      </c>
      <c r="N216" s="241" t="s">
        <v>43</v>
      </c>
      <c r="O216" s="67"/>
      <c r="P216" s="190">
        <f t="shared" si="11"/>
        <v>0</v>
      </c>
      <c r="Q216" s="190">
        <v>0</v>
      </c>
      <c r="R216" s="190">
        <f t="shared" si="12"/>
        <v>0</v>
      </c>
      <c r="S216" s="190">
        <v>0</v>
      </c>
      <c r="T216" s="191">
        <f t="shared" si="13"/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92" t="s">
        <v>353</v>
      </c>
      <c r="AT216" s="192" t="s">
        <v>349</v>
      </c>
      <c r="AU216" s="192" t="s">
        <v>92</v>
      </c>
      <c r="AY216" s="20" t="s">
        <v>180</v>
      </c>
      <c r="BE216" s="193">
        <f t="shared" si="14"/>
        <v>0</v>
      </c>
      <c r="BF216" s="193">
        <f t="shared" si="15"/>
        <v>0</v>
      </c>
      <c r="BG216" s="193">
        <f t="shared" si="16"/>
        <v>0</v>
      </c>
      <c r="BH216" s="193">
        <f t="shared" si="17"/>
        <v>0</v>
      </c>
      <c r="BI216" s="193">
        <f t="shared" si="18"/>
        <v>0</v>
      </c>
      <c r="BJ216" s="20" t="s">
        <v>79</v>
      </c>
      <c r="BK216" s="193">
        <f t="shared" si="19"/>
        <v>0</v>
      </c>
      <c r="BL216" s="20" t="s">
        <v>290</v>
      </c>
      <c r="BM216" s="192" t="s">
        <v>415</v>
      </c>
    </row>
    <row r="217" spans="1:65" s="2" customFormat="1" ht="16.5" customHeight="1">
      <c r="A217" s="37"/>
      <c r="B217" s="38"/>
      <c r="C217" s="232" t="s">
        <v>416</v>
      </c>
      <c r="D217" s="232" t="s">
        <v>349</v>
      </c>
      <c r="E217" s="233" t="s">
        <v>417</v>
      </c>
      <c r="F217" s="234" t="s">
        <v>418</v>
      </c>
      <c r="G217" s="235" t="s">
        <v>352</v>
      </c>
      <c r="H217" s="236">
        <v>131</v>
      </c>
      <c r="I217" s="237"/>
      <c r="J217" s="238">
        <f t="shared" si="10"/>
        <v>0</v>
      </c>
      <c r="K217" s="234" t="s">
        <v>19</v>
      </c>
      <c r="L217" s="239"/>
      <c r="M217" s="240" t="s">
        <v>19</v>
      </c>
      <c r="N217" s="241" t="s">
        <v>43</v>
      </c>
      <c r="O217" s="67"/>
      <c r="P217" s="190">
        <f t="shared" si="11"/>
        <v>0</v>
      </c>
      <c r="Q217" s="190">
        <v>0</v>
      </c>
      <c r="R217" s="190">
        <f t="shared" si="12"/>
        <v>0</v>
      </c>
      <c r="S217" s="190">
        <v>0</v>
      </c>
      <c r="T217" s="191">
        <f t="shared" si="13"/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2" t="s">
        <v>353</v>
      </c>
      <c r="AT217" s="192" t="s">
        <v>349</v>
      </c>
      <c r="AU217" s="192" t="s">
        <v>92</v>
      </c>
      <c r="AY217" s="20" t="s">
        <v>180</v>
      </c>
      <c r="BE217" s="193">
        <f t="shared" si="14"/>
        <v>0</v>
      </c>
      <c r="BF217" s="193">
        <f t="shared" si="15"/>
        <v>0</v>
      </c>
      <c r="BG217" s="193">
        <f t="shared" si="16"/>
        <v>0</v>
      </c>
      <c r="BH217" s="193">
        <f t="shared" si="17"/>
        <v>0</v>
      </c>
      <c r="BI217" s="193">
        <f t="shared" si="18"/>
        <v>0</v>
      </c>
      <c r="BJ217" s="20" t="s">
        <v>79</v>
      </c>
      <c r="BK217" s="193">
        <f t="shared" si="19"/>
        <v>0</v>
      </c>
      <c r="BL217" s="20" t="s">
        <v>290</v>
      </c>
      <c r="BM217" s="192" t="s">
        <v>419</v>
      </c>
    </row>
    <row r="218" spans="1:65" s="2" customFormat="1" ht="16.5" customHeight="1">
      <c r="A218" s="37"/>
      <c r="B218" s="38"/>
      <c r="C218" s="232" t="s">
        <v>420</v>
      </c>
      <c r="D218" s="232" t="s">
        <v>349</v>
      </c>
      <c r="E218" s="233" t="s">
        <v>421</v>
      </c>
      <c r="F218" s="234" t="s">
        <v>422</v>
      </c>
      <c r="G218" s="235" t="s">
        <v>352</v>
      </c>
      <c r="H218" s="236">
        <v>92</v>
      </c>
      <c r="I218" s="237"/>
      <c r="J218" s="238">
        <f t="shared" si="10"/>
        <v>0</v>
      </c>
      <c r="K218" s="234" t="s">
        <v>19</v>
      </c>
      <c r="L218" s="239"/>
      <c r="M218" s="240" t="s">
        <v>19</v>
      </c>
      <c r="N218" s="241" t="s">
        <v>43</v>
      </c>
      <c r="O218" s="67"/>
      <c r="P218" s="190">
        <f t="shared" si="11"/>
        <v>0</v>
      </c>
      <c r="Q218" s="190">
        <v>0</v>
      </c>
      <c r="R218" s="190">
        <f t="shared" si="12"/>
        <v>0</v>
      </c>
      <c r="S218" s="190">
        <v>0</v>
      </c>
      <c r="T218" s="191">
        <f t="shared" si="13"/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92" t="s">
        <v>353</v>
      </c>
      <c r="AT218" s="192" t="s">
        <v>349</v>
      </c>
      <c r="AU218" s="192" t="s">
        <v>92</v>
      </c>
      <c r="AY218" s="20" t="s">
        <v>180</v>
      </c>
      <c r="BE218" s="193">
        <f t="shared" si="14"/>
        <v>0</v>
      </c>
      <c r="BF218" s="193">
        <f t="shared" si="15"/>
        <v>0</v>
      </c>
      <c r="BG218" s="193">
        <f t="shared" si="16"/>
        <v>0</v>
      </c>
      <c r="BH218" s="193">
        <f t="shared" si="17"/>
        <v>0</v>
      </c>
      <c r="BI218" s="193">
        <f t="shared" si="18"/>
        <v>0</v>
      </c>
      <c r="BJ218" s="20" t="s">
        <v>79</v>
      </c>
      <c r="BK218" s="193">
        <f t="shared" si="19"/>
        <v>0</v>
      </c>
      <c r="BL218" s="20" t="s">
        <v>290</v>
      </c>
      <c r="BM218" s="192" t="s">
        <v>423</v>
      </c>
    </row>
    <row r="219" spans="1:65" s="2" customFormat="1" ht="16.5" customHeight="1">
      <c r="A219" s="37"/>
      <c r="B219" s="38"/>
      <c r="C219" s="232" t="s">
        <v>424</v>
      </c>
      <c r="D219" s="232" t="s">
        <v>349</v>
      </c>
      <c r="E219" s="233" t="s">
        <v>425</v>
      </c>
      <c r="F219" s="234" t="s">
        <v>426</v>
      </c>
      <c r="G219" s="235" t="s">
        <v>352</v>
      </c>
      <c r="H219" s="236">
        <v>14</v>
      </c>
      <c r="I219" s="237"/>
      <c r="J219" s="238">
        <f t="shared" si="10"/>
        <v>0</v>
      </c>
      <c r="K219" s="234" t="s">
        <v>19</v>
      </c>
      <c r="L219" s="239"/>
      <c r="M219" s="240" t="s">
        <v>19</v>
      </c>
      <c r="N219" s="241" t="s">
        <v>43</v>
      </c>
      <c r="O219" s="67"/>
      <c r="P219" s="190">
        <f t="shared" si="11"/>
        <v>0</v>
      </c>
      <c r="Q219" s="190">
        <v>0</v>
      </c>
      <c r="R219" s="190">
        <f t="shared" si="12"/>
        <v>0</v>
      </c>
      <c r="S219" s="190">
        <v>0</v>
      </c>
      <c r="T219" s="191">
        <f t="shared" si="13"/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92" t="s">
        <v>353</v>
      </c>
      <c r="AT219" s="192" t="s">
        <v>349</v>
      </c>
      <c r="AU219" s="192" t="s">
        <v>92</v>
      </c>
      <c r="AY219" s="20" t="s">
        <v>180</v>
      </c>
      <c r="BE219" s="193">
        <f t="shared" si="14"/>
        <v>0</v>
      </c>
      <c r="BF219" s="193">
        <f t="shared" si="15"/>
        <v>0</v>
      </c>
      <c r="BG219" s="193">
        <f t="shared" si="16"/>
        <v>0</v>
      </c>
      <c r="BH219" s="193">
        <f t="shared" si="17"/>
        <v>0</v>
      </c>
      <c r="BI219" s="193">
        <f t="shared" si="18"/>
        <v>0</v>
      </c>
      <c r="BJ219" s="20" t="s">
        <v>79</v>
      </c>
      <c r="BK219" s="193">
        <f t="shared" si="19"/>
        <v>0</v>
      </c>
      <c r="BL219" s="20" t="s">
        <v>290</v>
      </c>
      <c r="BM219" s="192" t="s">
        <v>427</v>
      </c>
    </row>
    <row r="220" spans="1:65" s="2" customFormat="1" ht="16.5" customHeight="1">
      <c r="A220" s="37"/>
      <c r="B220" s="38"/>
      <c r="C220" s="232" t="s">
        <v>428</v>
      </c>
      <c r="D220" s="232" t="s">
        <v>349</v>
      </c>
      <c r="E220" s="233" t="s">
        <v>429</v>
      </c>
      <c r="F220" s="234" t="s">
        <v>430</v>
      </c>
      <c r="G220" s="235" t="s">
        <v>352</v>
      </c>
      <c r="H220" s="236">
        <v>742</v>
      </c>
      <c r="I220" s="237"/>
      <c r="J220" s="238">
        <f t="shared" si="10"/>
        <v>0</v>
      </c>
      <c r="K220" s="234" t="s">
        <v>19</v>
      </c>
      <c r="L220" s="239"/>
      <c r="M220" s="240" t="s">
        <v>19</v>
      </c>
      <c r="N220" s="241" t="s">
        <v>43</v>
      </c>
      <c r="O220" s="67"/>
      <c r="P220" s="190">
        <f t="shared" si="11"/>
        <v>0</v>
      </c>
      <c r="Q220" s="190">
        <v>0</v>
      </c>
      <c r="R220" s="190">
        <f t="shared" si="12"/>
        <v>0</v>
      </c>
      <c r="S220" s="190">
        <v>0</v>
      </c>
      <c r="T220" s="191">
        <f t="shared" si="13"/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2" t="s">
        <v>353</v>
      </c>
      <c r="AT220" s="192" t="s">
        <v>349</v>
      </c>
      <c r="AU220" s="192" t="s">
        <v>92</v>
      </c>
      <c r="AY220" s="20" t="s">
        <v>180</v>
      </c>
      <c r="BE220" s="193">
        <f t="shared" si="14"/>
        <v>0</v>
      </c>
      <c r="BF220" s="193">
        <f t="shared" si="15"/>
        <v>0</v>
      </c>
      <c r="BG220" s="193">
        <f t="shared" si="16"/>
        <v>0</v>
      </c>
      <c r="BH220" s="193">
        <f t="shared" si="17"/>
        <v>0</v>
      </c>
      <c r="BI220" s="193">
        <f t="shared" si="18"/>
        <v>0</v>
      </c>
      <c r="BJ220" s="20" t="s">
        <v>79</v>
      </c>
      <c r="BK220" s="193">
        <f t="shared" si="19"/>
        <v>0</v>
      </c>
      <c r="BL220" s="20" t="s">
        <v>290</v>
      </c>
      <c r="BM220" s="192" t="s">
        <v>431</v>
      </c>
    </row>
    <row r="221" spans="1:65" s="2" customFormat="1" ht="16.5" customHeight="1">
      <c r="A221" s="37"/>
      <c r="B221" s="38"/>
      <c r="C221" s="232" t="s">
        <v>432</v>
      </c>
      <c r="D221" s="232" t="s">
        <v>349</v>
      </c>
      <c r="E221" s="233" t="s">
        <v>433</v>
      </c>
      <c r="F221" s="234" t="s">
        <v>434</v>
      </c>
      <c r="G221" s="235" t="s">
        <v>352</v>
      </c>
      <c r="H221" s="236">
        <v>195</v>
      </c>
      <c r="I221" s="237"/>
      <c r="J221" s="238">
        <f t="shared" si="10"/>
        <v>0</v>
      </c>
      <c r="K221" s="234" t="s">
        <v>19</v>
      </c>
      <c r="L221" s="239"/>
      <c r="M221" s="240" t="s">
        <v>19</v>
      </c>
      <c r="N221" s="241" t="s">
        <v>43</v>
      </c>
      <c r="O221" s="67"/>
      <c r="P221" s="190">
        <f t="shared" si="11"/>
        <v>0</v>
      </c>
      <c r="Q221" s="190">
        <v>0</v>
      </c>
      <c r="R221" s="190">
        <f t="shared" si="12"/>
        <v>0</v>
      </c>
      <c r="S221" s="190">
        <v>0</v>
      </c>
      <c r="T221" s="191">
        <f t="shared" si="13"/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92" t="s">
        <v>353</v>
      </c>
      <c r="AT221" s="192" t="s">
        <v>349</v>
      </c>
      <c r="AU221" s="192" t="s">
        <v>92</v>
      </c>
      <c r="AY221" s="20" t="s">
        <v>180</v>
      </c>
      <c r="BE221" s="193">
        <f t="shared" si="14"/>
        <v>0</v>
      </c>
      <c r="BF221" s="193">
        <f t="shared" si="15"/>
        <v>0</v>
      </c>
      <c r="BG221" s="193">
        <f t="shared" si="16"/>
        <v>0</v>
      </c>
      <c r="BH221" s="193">
        <f t="shared" si="17"/>
        <v>0</v>
      </c>
      <c r="BI221" s="193">
        <f t="shared" si="18"/>
        <v>0</v>
      </c>
      <c r="BJ221" s="20" t="s">
        <v>79</v>
      </c>
      <c r="BK221" s="193">
        <f t="shared" si="19"/>
        <v>0</v>
      </c>
      <c r="BL221" s="20" t="s">
        <v>290</v>
      </c>
      <c r="BM221" s="192" t="s">
        <v>435</v>
      </c>
    </row>
    <row r="222" spans="1:65" s="2" customFormat="1" ht="16.5" customHeight="1">
      <c r="A222" s="37"/>
      <c r="B222" s="38"/>
      <c r="C222" s="232" t="s">
        <v>436</v>
      </c>
      <c r="D222" s="232" t="s">
        <v>349</v>
      </c>
      <c r="E222" s="233" t="s">
        <v>437</v>
      </c>
      <c r="F222" s="234" t="s">
        <v>438</v>
      </c>
      <c r="G222" s="235" t="s">
        <v>352</v>
      </c>
      <c r="H222" s="236">
        <v>70</v>
      </c>
      <c r="I222" s="237"/>
      <c r="J222" s="238">
        <f t="shared" si="10"/>
        <v>0</v>
      </c>
      <c r="K222" s="234" t="s">
        <v>19</v>
      </c>
      <c r="L222" s="239"/>
      <c r="M222" s="240" t="s">
        <v>19</v>
      </c>
      <c r="N222" s="241" t="s">
        <v>43</v>
      </c>
      <c r="O222" s="67"/>
      <c r="P222" s="190">
        <f t="shared" si="11"/>
        <v>0</v>
      </c>
      <c r="Q222" s="190">
        <v>0</v>
      </c>
      <c r="R222" s="190">
        <f t="shared" si="12"/>
        <v>0</v>
      </c>
      <c r="S222" s="190">
        <v>0</v>
      </c>
      <c r="T222" s="191">
        <f t="shared" si="13"/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92" t="s">
        <v>353</v>
      </c>
      <c r="AT222" s="192" t="s">
        <v>349</v>
      </c>
      <c r="AU222" s="192" t="s">
        <v>92</v>
      </c>
      <c r="AY222" s="20" t="s">
        <v>180</v>
      </c>
      <c r="BE222" s="193">
        <f t="shared" si="14"/>
        <v>0</v>
      </c>
      <c r="BF222" s="193">
        <f t="shared" si="15"/>
        <v>0</v>
      </c>
      <c r="BG222" s="193">
        <f t="shared" si="16"/>
        <v>0</v>
      </c>
      <c r="BH222" s="193">
        <f t="shared" si="17"/>
        <v>0</v>
      </c>
      <c r="BI222" s="193">
        <f t="shared" si="18"/>
        <v>0</v>
      </c>
      <c r="BJ222" s="20" t="s">
        <v>79</v>
      </c>
      <c r="BK222" s="193">
        <f t="shared" si="19"/>
        <v>0</v>
      </c>
      <c r="BL222" s="20" t="s">
        <v>290</v>
      </c>
      <c r="BM222" s="192" t="s">
        <v>439</v>
      </c>
    </row>
    <row r="223" spans="1:65" s="2" customFormat="1" ht="16.5" customHeight="1">
      <c r="A223" s="37"/>
      <c r="B223" s="38"/>
      <c r="C223" s="232" t="s">
        <v>440</v>
      </c>
      <c r="D223" s="232" t="s">
        <v>349</v>
      </c>
      <c r="E223" s="233" t="s">
        <v>441</v>
      </c>
      <c r="F223" s="234" t="s">
        <v>442</v>
      </c>
      <c r="G223" s="235" t="s">
        <v>352</v>
      </c>
      <c r="H223" s="236">
        <v>12</v>
      </c>
      <c r="I223" s="237"/>
      <c r="J223" s="238">
        <f t="shared" si="10"/>
        <v>0</v>
      </c>
      <c r="K223" s="234" t="s">
        <v>19</v>
      </c>
      <c r="L223" s="239"/>
      <c r="M223" s="240" t="s">
        <v>19</v>
      </c>
      <c r="N223" s="241" t="s">
        <v>43</v>
      </c>
      <c r="O223" s="67"/>
      <c r="P223" s="190">
        <f t="shared" si="11"/>
        <v>0</v>
      </c>
      <c r="Q223" s="190">
        <v>0</v>
      </c>
      <c r="R223" s="190">
        <f t="shared" si="12"/>
        <v>0</v>
      </c>
      <c r="S223" s="190">
        <v>0</v>
      </c>
      <c r="T223" s="191">
        <f t="shared" si="13"/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92" t="s">
        <v>353</v>
      </c>
      <c r="AT223" s="192" t="s">
        <v>349</v>
      </c>
      <c r="AU223" s="192" t="s">
        <v>92</v>
      </c>
      <c r="AY223" s="20" t="s">
        <v>180</v>
      </c>
      <c r="BE223" s="193">
        <f t="shared" si="14"/>
        <v>0</v>
      </c>
      <c r="BF223" s="193">
        <f t="shared" si="15"/>
        <v>0</v>
      </c>
      <c r="BG223" s="193">
        <f t="shared" si="16"/>
        <v>0</v>
      </c>
      <c r="BH223" s="193">
        <f t="shared" si="17"/>
        <v>0</v>
      </c>
      <c r="BI223" s="193">
        <f t="shared" si="18"/>
        <v>0</v>
      </c>
      <c r="BJ223" s="20" t="s">
        <v>79</v>
      </c>
      <c r="BK223" s="193">
        <f t="shared" si="19"/>
        <v>0</v>
      </c>
      <c r="BL223" s="20" t="s">
        <v>290</v>
      </c>
      <c r="BM223" s="192" t="s">
        <v>443</v>
      </c>
    </row>
    <row r="224" spans="1:65" s="2" customFormat="1" ht="16.5" customHeight="1">
      <c r="A224" s="37"/>
      <c r="B224" s="38"/>
      <c r="C224" s="232" t="s">
        <v>444</v>
      </c>
      <c r="D224" s="232" t="s">
        <v>349</v>
      </c>
      <c r="E224" s="233" t="s">
        <v>445</v>
      </c>
      <c r="F224" s="234" t="s">
        <v>446</v>
      </c>
      <c r="G224" s="235" t="s">
        <v>352</v>
      </c>
      <c r="H224" s="236">
        <v>34</v>
      </c>
      <c r="I224" s="237"/>
      <c r="J224" s="238">
        <f t="shared" si="10"/>
        <v>0</v>
      </c>
      <c r="K224" s="234" t="s">
        <v>19</v>
      </c>
      <c r="L224" s="239"/>
      <c r="M224" s="240" t="s">
        <v>19</v>
      </c>
      <c r="N224" s="241" t="s">
        <v>43</v>
      </c>
      <c r="O224" s="67"/>
      <c r="P224" s="190">
        <f t="shared" si="11"/>
        <v>0</v>
      </c>
      <c r="Q224" s="190">
        <v>0</v>
      </c>
      <c r="R224" s="190">
        <f t="shared" si="12"/>
        <v>0</v>
      </c>
      <c r="S224" s="190">
        <v>0</v>
      </c>
      <c r="T224" s="191">
        <f t="shared" si="13"/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2" t="s">
        <v>353</v>
      </c>
      <c r="AT224" s="192" t="s">
        <v>349</v>
      </c>
      <c r="AU224" s="192" t="s">
        <v>92</v>
      </c>
      <c r="AY224" s="20" t="s">
        <v>180</v>
      </c>
      <c r="BE224" s="193">
        <f t="shared" si="14"/>
        <v>0</v>
      </c>
      <c r="BF224" s="193">
        <f t="shared" si="15"/>
        <v>0</v>
      </c>
      <c r="BG224" s="193">
        <f t="shared" si="16"/>
        <v>0</v>
      </c>
      <c r="BH224" s="193">
        <f t="shared" si="17"/>
        <v>0</v>
      </c>
      <c r="BI224" s="193">
        <f t="shared" si="18"/>
        <v>0</v>
      </c>
      <c r="BJ224" s="20" t="s">
        <v>79</v>
      </c>
      <c r="BK224" s="193">
        <f t="shared" si="19"/>
        <v>0</v>
      </c>
      <c r="BL224" s="20" t="s">
        <v>290</v>
      </c>
      <c r="BM224" s="192" t="s">
        <v>447</v>
      </c>
    </row>
    <row r="225" spans="1:65" s="2" customFormat="1" ht="16.5" customHeight="1">
      <c r="A225" s="37"/>
      <c r="B225" s="38"/>
      <c r="C225" s="232" t="s">
        <v>448</v>
      </c>
      <c r="D225" s="232" t="s">
        <v>349</v>
      </c>
      <c r="E225" s="233" t="s">
        <v>449</v>
      </c>
      <c r="F225" s="234" t="s">
        <v>450</v>
      </c>
      <c r="G225" s="235" t="s">
        <v>352</v>
      </c>
      <c r="H225" s="236">
        <v>6</v>
      </c>
      <c r="I225" s="237"/>
      <c r="J225" s="238">
        <f t="shared" si="10"/>
        <v>0</v>
      </c>
      <c r="K225" s="234" t="s">
        <v>19</v>
      </c>
      <c r="L225" s="239"/>
      <c r="M225" s="240" t="s">
        <v>19</v>
      </c>
      <c r="N225" s="241" t="s">
        <v>43</v>
      </c>
      <c r="O225" s="67"/>
      <c r="P225" s="190">
        <f t="shared" si="11"/>
        <v>0</v>
      </c>
      <c r="Q225" s="190">
        <v>0</v>
      </c>
      <c r="R225" s="190">
        <f t="shared" si="12"/>
        <v>0</v>
      </c>
      <c r="S225" s="190">
        <v>0</v>
      </c>
      <c r="T225" s="191">
        <f t="shared" si="13"/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92" t="s">
        <v>353</v>
      </c>
      <c r="AT225" s="192" t="s">
        <v>349</v>
      </c>
      <c r="AU225" s="192" t="s">
        <v>92</v>
      </c>
      <c r="AY225" s="20" t="s">
        <v>180</v>
      </c>
      <c r="BE225" s="193">
        <f t="shared" si="14"/>
        <v>0</v>
      </c>
      <c r="BF225" s="193">
        <f t="shared" si="15"/>
        <v>0</v>
      </c>
      <c r="BG225" s="193">
        <f t="shared" si="16"/>
        <v>0</v>
      </c>
      <c r="BH225" s="193">
        <f t="shared" si="17"/>
        <v>0</v>
      </c>
      <c r="BI225" s="193">
        <f t="shared" si="18"/>
        <v>0</v>
      </c>
      <c r="BJ225" s="20" t="s">
        <v>79</v>
      </c>
      <c r="BK225" s="193">
        <f t="shared" si="19"/>
        <v>0</v>
      </c>
      <c r="BL225" s="20" t="s">
        <v>290</v>
      </c>
      <c r="BM225" s="192" t="s">
        <v>451</v>
      </c>
    </row>
    <row r="226" spans="1:65" s="2" customFormat="1" ht="16.5" customHeight="1">
      <c r="A226" s="37"/>
      <c r="B226" s="38"/>
      <c r="C226" s="232" t="s">
        <v>452</v>
      </c>
      <c r="D226" s="232" t="s">
        <v>349</v>
      </c>
      <c r="E226" s="233" t="s">
        <v>453</v>
      </c>
      <c r="F226" s="234" t="s">
        <v>454</v>
      </c>
      <c r="G226" s="235" t="s">
        <v>270</v>
      </c>
      <c r="H226" s="236">
        <v>35</v>
      </c>
      <c r="I226" s="237"/>
      <c r="J226" s="238">
        <f t="shared" si="10"/>
        <v>0</v>
      </c>
      <c r="K226" s="234" t="s">
        <v>19</v>
      </c>
      <c r="L226" s="239"/>
      <c r="M226" s="240" t="s">
        <v>19</v>
      </c>
      <c r="N226" s="241" t="s">
        <v>43</v>
      </c>
      <c r="O226" s="67"/>
      <c r="P226" s="190">
        <f t="shared" si="11"/>
        <v>0</v>
      </c>
      <c r="Q226" s="190">
        <v>0</v>
      </c>
      <c r="R226" s="190">
        <f t="shared" si="12"/>
        <v>0</v>
      </c>
      <c r="S226" s="190">
        <v>0</v>
      </c>
      <c r="T226" s="191">
        <f t="shared" si="13"/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92" t="s">
        <v>353</v>
      </c>
      <c r="AT226" s="192" t="s">
        <v>349</v>
      </c>
      <c r="AU226" s="192" t="s">
        <v>92</v>
      </c>
      <c r="AY226" s="20" t="s">
        <v>180</v>
      </c>
      <c r="BE226" s="193">
        <f t="shared" si="14"/>
        <v>0</v>
      </c>
      <c r="BF226" s="193">
        <f t="shared" si="15"/>
        <v>0</v>
      </c>
      <c r="BG226" s="193">
        <f t="shared" si="16"/>
        <v>0</v>
      </c>
      <c r="BH226" s="193">
        <f t="shared" si="17"/>
        <v>0</v>
      </c>
      <c r="BI226" s="193">
        <f t="shared" si="18"/>
        <v>0</v>
      </c>
      <c r="BJ226" s="20" t="s">
        <v>79</v>
      </c>
      <c r="BK226" s="193">
        <f t="shared" si="19"/>
        <v>0</v>
      </c>
      <c r="BL226" s="20" t="s">
        <v>290</v>
      </c>
      <c r="BM226" s="192" t="s">
        <v>455</v>
      </c>
    </row>
    <row r="227" spans="1:65" s="2" customFormat="1" ht="16.5" customHeight="1">
      <c r="A227" s="37"/>
      <c r="B227" s="38"/>
      <c r="C227" s="232" t="s">
        <v>456</v>
      </c>
      <c r="D227" s="232" t="s">
        <v>349</v>
      </c>
      <c r="E227" s="233" t="s">
        <v>457</v>
      </c>
      <c r="F227" s="234" t="s">
        <v>458</v>
      </c>
      <c r="G227" s="235" t="s">
        <v>270</v>
      </c>
      <c r="H227" s="236">
        <v>45</v>
      </c>
      <c r="I227" s="237"/>
      <c r="J227" s="238">
        <f t="shared" si="10"/>
        <v>0</v>
      </c>
      <c r="K227" s="234" t="s">
        <v>19</v>
      </c>
      <c r="L227" s="239"/>
      <c r="M227" s="240" t="s">
        <v>19</v>
      </c>
      <c r="N227" s="241" t="s">
        <v>43</v>
      </c>
      <c r="O227" s="67"/>
      <c r="P227" s="190">
        <f t="shared" si="11"/>
        <v>0</v>
      </c>
      <c r="Q227" s="190">
        <v>0</v>
      </c>
      <c r="R227" s="190">
        <f t="shared" si="12"/>
        <v>0</v>
      </c>
      <c r="S227" s="190">
        <v>0</v>
      </c>
      <c r="T227" s="191">
        <f t="shared" si="13"/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2" t="s">
        <v>353</v>
      </c>
      <c r="AT227" s="192" t="s">
        <v>349</v>
      </c>
      <c r="AU227" s="192" t="s">
        <v>92</v>
      </c>
      <c r="AY227" s="20" t="s">
        <v>180</v>
      </c>
      <c r="BE227" s="193">
        <f t="shared" si="14"/>
        <v>0</v>
      </c>
      <c r="BF227" s="193">
        <f t="shared" si="15"/>
        <v>0</v>
      </c>
      <c r="BG227" s="193">
        <f t="shared" si="16"/>
        <v>0</v>
      </c>
      <c r="BH227" s="193">
        <f t="shared" si="17"/>
        <v>0</v>
      </c>
      <c r="BI227" s="193">
        <f t="shared" si="18"/>
        <v>0</v>
      </c>
      <c r="BJ227" s="20" t="s">
        <v>79</v>
      </c>
      <c r="BK227" s="193">
        <f t="shared" si="19"/>
        <v>0</v>
      </c>
      <c r="BL227" s="20" t="s">
        <v>290</v>
      </c>
      <c r="BM227" s="192" t="s">
        <v>459</v>
      </c>
    </row>
    <row r="228" spans="1:65" s="2" customFormat="1" ht="16.5" customHeight="1">
      <c r="A228" s="37"/>
      <c r="B228" s="38"/>
      <c r="C228" s="232" t="s">
        <v>460</v>
      </c>
      <c r="D228" s="232" t="s">
        <v>349</v>
      </c>
      <c r="E228" s="233" t="s">
        <v>461</v>
      </c>
      <c r="F228" s="234" t="s">
        <v>462</v>
      </c>
      <c r="G228" s="235" t="s">
        <v>270</v>
      </c>
      <c r="H228" s="236">
        <v>80</v>
      </c>
      <c r="I228" s="237"/>
      <c r="J228" s="238">
        <f t="shared" si="10"/>
        <v>0</v>
      </c>
      <c r="K228" s="234" t="s">
        <v>19</v>
      </c>
      <c r="L228" s="239"/>
      <c r="M228" s="240" t="s">
        <v>19</v>
      </c>
      <c r="N228" s="241" t="s">
        <v>43</v>
      </c>
      <c r="O228" s="67"/>
      <c r="P228" s="190">
        <f t="shared" si="11"/>
        <v>0</v>
      </c>
      <c r="Q228" s="190">
        <v>0</v>
      </c>
      <c r="R228" s="190">
        <f t="shared" si="12"/>
        <v>0</v>
      </c>
      <c r="S228" s="190">
        <v>0</v>
      </c>
      <c r="T228" s="191">
        <f t="shared" si="13"/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92" t="s">
        <v>353</v>
      </c>
      <c r="AT228" s="192" t="s">
        <v>349</v>
      </c>
      <c r="AU228" s="192" t="s">
        <v>92</v>
      </c>
      <c r="AY228" s="20" t="s">
        <v>180</v>
      </c>
      <c r="BE228" s="193">
        <f t="shared" si="14"/>
        <v>0</v>
      </c>
      <c r="BF228" s="193">
        <f t="shared" si="15"/>
        <v>0</v>
      </c>
      <c r="BG228" s="193">
        <f t="shared" si="16"/>
        <v>0</v>
      </c>
      <c r="BH228" s="193">
        <f t="shared" si="17"/>
        <v>0</v>
      </c>
      <c r="BI228" s="193">
        <f t="shared" si="18"/>
        <v>0</v>
      </c>
      <c r="BJ228" s="20" t="s">
        <v>79</v>
      </c>
      <c r="BK228" s="193">
        <f t="shared" si="19"/>
        <v>0</v>
      </c>
      <c r="BL228" s="20" t="s">
        <v>290</v>
      </c>
      <c r="BM228" s="192" t="s">
        <v>463</v>
      </c>
    </row>
    <row r="229" spans="1:65" s="2" customFormat="1" ht="16.5" customHeight="1">
      <c r="A229" s="37"/>
      <c r="B229" s="38"/>
      <c r="C229" s="232" t="s">
        <v>464</v>
      </c>
      <c r="D229" s="232" t="s">
        <v>349</v>
      </c>
      <c r="E229" s="233" t="s">
        <v>465</v>
      </c>
      <c r="F229" s="234" t="s">
        <v>466</v>
      </c>
      <c r="G229" s="235" t="s">
        <v>270</v>
      </c>
      <c r="H229" s="236">
        <v>50</v>
      </c>
      <c r="I229" s="237"/>
      <c r="J229" s="238">
        <f t="shared" si="10"/>
        <v>0</v>
      </c>
      <c r="K229" s="234" t="s">
        <v>19</v>
      </c>
      <c r="L229" s="239"/>
      <c r="M229" s="240" t="s">
        <v>19</v>
      </c>
      <c r="N229" s="241" t="s">
        <v>43</v>
      </c>
      <c r="O229" s="67"/>
      <c r="P229" s="190">
        <f t="shared" si="11"/>
        <v>0</v>
      </c>
      <c r="Q229" s="190">
        <v>0</v>
      </c>
      <c r="R229" s="190">
        <f t="shared" si="12"/>
        <v>0</v>
      </c>
      <c r="S229" s="190">
        <v>0</v>
      </c>
      <c r="T229" s="191">
        <f t="shared" si="13"/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92" t="s">
        <v>353</v>
      </c>
      <c r="AT229" s="192" t="s">
        <v>349</v>
      </c>
      <c r="AU229" s="192" t="s">
        <v>92</v>
      </c>
      <c r="AY229" s="20" t="s">
        <v>180</v>
      </c>
      <c r="BE229" s="193">
        <f t="shared" si="14"/>
        <v>0</v>
      </c>
      <c r="BF229" s="193">
        <f t="shared" si="15"/>
        <v>0</v>
      </c>
      <c r="BG229" s="193">
        <f t="shared" si="16"/>
        <v>0</v>
      </c>
      <c r="BH229" s="193">
        <f t="shared" si="17"/>
        <v>0</v>
      </c>
      <c r="BI229" s="193">
        <f t="shared" si="18"/>
        <v>0</v>
      </c>
      <c r="BJ229" s="20" t="s">
        <v>79</v>
      </c>
      <c r="BK229" s="193">
        <f t="shared" si="19"/>
        <v>0</v>
      </c>
      <c r="BL229" s="20" t="s">
        <v>290</v>
      </c>
      <c r="BM229" s="192" t="s">
        <v>467</v>
      </c>
    </row>
    <row r="230" spans="1:65" s="2" customFormat="1" ht="16.5" customHeight="1">
      <c r="A230" s="37"/>
      <c r="B230" s="38"/>
      <c r="C230" s="232" t="s">
        <v>468</v>
      </c>
      <c r="D230" s="232" t="s">
        <v>349</v>
      </c>
      <c r="E230" s="233" t="s">
        <v>469</v>
      </c>
      <c r="F230" s="234" t="s">
        <v>470</v>
      </c>
      <c r="G230" s="235" t="s">
        <v>270</v>
      </c>
      <c r="H230" s="236">
        <v>30</v>
      </c>
      <c r="I230" s="237"/>
      <c r="J230" s="238">
        <f t="shared" si="10"/>
        <v>0</v>
      </c>
      <c r="K230" s="234" t="s">
        <v>19</v>
      </c>
      <c r="L230" s="239"/>
      <c r="M230" s="240" t="s">
        <v>19</v>
      </c>
      <c r="N230" s="241" t="s">
        <v>43</v>
      </c>
      <c r="O230" s="67"/>
      <c r="P230" s="190">
        <f t="shared" si="11"/>
        <v>0</v>
      </c>
      <c r="Q230" s="190">
        <v>0</v>
      </c>
      <c r="R230" s="190">
        <f t="shared" si="12"/>
        <v>0</v>
      </c>
      <c r="S230" s="190">
        <v>0</v>
      </c>
      <c r="T230" s="191">
        <f t="shared" si="13"/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92" t="s">
        <v>353</v>
      </c>
      <c r="AT230" s="192" t="s">
        <v>349</v>
      </c>
      <c r="AU230" s="192" t="s">
        <v>92</v>
      </c>
      <c r="AY230" s="20" t="s">
        <v>180</v>
      </c>
      <c r="BE230" s="193">
        <f t="shared" si="14"/>
        <v>0</v>
      </c>
      <c r="BF230" s="193">
        <f t="shared" si="15"/>
        <v>0</v>
      </c>
      <c r="BG230" s="193">
        <f t="shared" si="16"/>
        <v>0</v>
      </c>
      <c r="BH230" s="193">
        <f t="shared" si="17"/>
        <v>0</v>
      </c>
      <c r="BI230" s="193">
        <f t="shared" si="18"/>
        <v>0</v>
      </c>
      <c r="BJ230" s="20" t="s">
        <v>79</v>
      </c>
      <c r="BK230" s="193">
        <f t="shared" si="19"/>
        <v>0</v>
      </c>
      <c r="BL230" s="20" t="s">
        <v>290</v>
      </c>
      <c r="BM230" s="192" t="s">
        <v>471</v>
      </c>
    </row>
    <row r="231" spans="1:65" s="2" customFormat="1" ht="16.5" customHeight="1">
      <c r="A231" s="37"/>
      <c r="B231" s="38"/>
      <c r="C231" s="232" t="s">
        <v>472</v>
      </c>
      <c r="D231" s="232" t="s">
        <v>349</v>
      </c>
      <c r="E231" s="233" t="s">
        <v>473</v>
      </c>
      <c r="F231" s="234" t="s">
        <v>474</v>
      </c>
      <c r="G231" s="235" t="s">
        <v>352</v>
      </c>
      <c r="H231" s="236">
        <v>2420</v>
      </c>
      <c r="I231" s="237"/>
      <c r="J231" s="238">
        <f t="shared" si="10"/>
        <v>0</v>
      </c>
      <c r="K231" s="234" t="s">
        <v>19</v>
      </c>
      <c r="L231" s="239"/>
      <c r="M231" s="240" t="s">
        <v>19</v>
      </c>
      <c r="N231" s="241" t="s">
        <v>43</v>
      </c>
      <c r="O231" s="67"/>
      <c r="P231" s="190">
        <f t="shared" si="11"/>
        <v>0</v>
      </c>
      <c r="Q231" s="190">
        <v>0</v>
      </c>
      <c r="R231" s="190">
        <f t="shared" si="12"/>
        <v>0</v>
      </c>
      <c r="S231" s="190">
        <v>0</v>
      </c>
      <c r="T231" s="191">
        <f t="shared" si="13"/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92" t="s">
        <v>353</v>
      </c>
      <c r="AT231" s="192" t="s">
        <v>349</v>
      </c>
      <c r="AU231" s="192" t="s">
        <v>92</v>
      </c>
      <c r="AY231" s="20" t="s">
        <v>180</v>
      </c>
      <c r="BE231" s="193">
        <f t="shared" si="14"/>
        <v>0</v>
      </c>
      <c r="BF231" s="193">
        <f t="shared" si="15"/>
        <v>0</v>
      </c>
      <c r="BG231" s="193">
        <f t="shared" si="16"/>
        <v>0</v>
      </c>
      <c r="BH231" s="193">
        <f t="shared" si="17"/>
        <v>0</v>
      </c>
      <c r="BI231" s="193">
        <f t="shared" si="18"/>
        <v>0</v>
      </c>
      <c r="BJ231" s="20" t="s">
        <v>79</v>
      </c>
      <c r="BK231" s="193">
        <f t="shared" si="19"/>
        <v>0</v>
      </c>
      <c r="BL231" s="20" t="s">
        <v>290</v>
      </c>
      <c r="BM231" s="192" t="s">
        <v>475</v>
      </c>
    </row>
    <row r="232" spans="1:65" s="2" customFormat="1" ht="16.5" customHeight="1">
      <c r="A232" s="37"/>
      <c r="B232" s="38"/>
      <c r="C232" s="232" t="s">
        <v>476</v>
      </c>
      <c r="D232" s="232" t="s">
        <v>349</v>
      </c>
      <c r="E232" s="233" t="s">
        <v>477</v>
      </c>
      <c r="F232" s="234" t="s">
        <v>478</v>
      </c>
      <c r="G232" s="235" t="s">
        <v>352</v>
      </c>
      <c r="H232" s="236">
        <v>1340</v>
      </c>
      <c r="I232" s="237"/>
      <c r="J232" s="238">
        <f t="shared" si="10"/>
        <v>0</v>
      </c>
      <c r="K232" s="234" t="s">
        <v>19</v>
      </c>
      <c r="L232" s="239"/>
      <c r="M232" s="240" t="s">
        <v>19</v>
      </c>
      <c r="N232" s="241" t="s">
        <v>43</v>
      </c>
      <c r="O232" s="67"/>
      <c r="P232" s="190">
        <f t="shared" si="11"/>
        <v>0</v>
      </c>
      <c r="Q232" s="190">
        <v>0</v>
      </c>
      <c r="R232" s="190">
        <f t="shared" si="12"/>
        <v>0</v>
      </c>
      <c r="S232" s="190">
        <v>0</v>
      </c>
      <c r="T232" s="191">
        <f t="shared" si="13"/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92" t="s">
        <v>353</v>
      </c>
      <c r="AT232" s="192" t="s">
        <v>349</v>
      </c>
      <c r="AU232" s="192" t="s">
        <v>92</v>
      </c>
      <c r="AY232" s="20" t="s">
        <v>180</v>
      </c>
      <c r="BE232" s="193">
        <f t="shared" si="14"/>
        <v>0</v>
      </c>
      <c r="BF232" s="193">
        <f t="shared" si="15"/>
        <v>0</v>
      </c>
      <c r="BG232" s="193">
        <f t="shared" si="16"/>
        <v>0</v>
      </c>
      <c r="BH232" s="193">
        <f t="shared" si="17"/>
        <v>0</v>
      </c>
      <c r="BI232" s="193">
        <f t="shared" si="18"/>
        <v>0</v>
      </c>
      <c r="BJ232" s="20" t="s">
        <v>79</v>
      </c>
      <c r="BK232" s="193">
        <f t="shared" si="19"/>
        <v>0</v>
      </c>
      <c r="BL232" s="20" t="s">
        <v>290</v>
      </c>
      <c r="BM232" s="192" t="s">
        <v>479</v>
      </c>
    </row>
    <row r="233" spans="1:65" s="2" customFormat="1" ht="16.5" customHeight="1">
      <c r="A233" s="37"/>
      <c r="B233" s="38"/>
      <c r="C233" s="232" t="s">
        <v>480</v>
      </c>
      <c r="D233" s="232" t="s">
        <v>349</v>
      </c>
      <c r="E233" s="233" t="s">
        <v>481</v>
      </c>
      <c r="F233" s="234" t="s">
        <v>482</v>
      </c>
      <c r="G233" s="235" t="s">
        <v>270</v>
      </c>
      <c r="H233" s="236">
        <v>150</v>
      </c>
      <c r="I233" s="237"/>
      <c r="J233" s="238">
        <f t="shared" si="10"/>
        <v>0</v>
      </c>
      <c r="K233" s="234" t="s">
        <v>19</v>
      </c>
      <c r="L233" s="239"/>
      <c r="M233" s="240" t="s">
        <v>19</v>
      </c>
      <c r="N233" s="241" t="s">
        <v>43</v>
      </c>
      <c r="O233" s="67"/>
      <c r="P233" s="190">
        <f t="shared" si="11"/>
        <v>0</v>
      </c>
      <c r="Q233" s="190">
        <v>0</v>
      </c>
      <c r="R233" s="190">
        <f t="shared" si="12"/>
        <v>0</v>
      </c>
      <c r="S233" s="190">
        <v>0</v>
      </c>
      <c r="T233" s="191">
        <f t="shared" si="13"/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92" t="s">
        <v>353</v>
      </c>
      <c r="AT233" s="192" t="s">
        <v>349</v>
      </c>
      <c r="AU233" s="192" t="s">
        <v>92</v>
      </c>
      <c r="AY233" s="20" t="s">
        <v>180</v>
      </c>
      <c r="BE233" s="193">
        <f t="shared" si="14"/>
        <v>0</v>
      </c>
      <c r="BF233" s="193">
        <f t="shared" si="15"/>
        <v>0</v>
      </c>
      <c r="BG233" s="193">
        <f t="shared" si="16"/>
        <v>0</v>
      </c>
      <c r="BH233" s="193">
        <f t="shared" si="17"/>
        <v>0</v>
      </c>
      <c r="BI233" s="193">
        <f t="shared" si="18"/>
        <v>0</v>
      </c>
      <c r="BJ233" s="20" t="s">
        <v>79</v>
      </c>
      <c r="BK233" s="193">
        <f t="shared" si="19"/>
        <v>0</v>
      </c>
      <c r="BL233" s="20" t="s">
        <v>290</v>
      </c>
      <c r="BM233" s="192" t="s">
        <v>483</v>
      </c>
    </row>
    <row r="234" spans="1:65" s="2" customFormat="1" ht="16.5" customHeight="1">
      <c r="A234" s="37"/>
      <c r="B234" s="38"/>
      <c r="C234" s="232" t="s">
        <v>484</v>
      </c>
      <c r="D234" s="232" t="s">
        <v>349</v>
      </c>
      <c r="E234" s="233" t="s">
        <v>485</v>
      </c>
      <c r="F234" s="234" t="s">
        <v>486</v>
      </c>
      <c r="G234" s="235" t="s">
        <v>352</v>
      </c>
      <c r="H234" s="236">
        <v>100</v>
      </c>
      <c r="I234" s="237"/>
      <c r="J234" s="238">
        <f t="shared" si="10"/>
        <v>0</v>
      </c>
      <c r="K234" s="234" t="s">
        <v>19</v>
      </c>
      <c r="L234" s="239"/>
      <c r="M234" s="240" t="s">
        <v>19</v>
      </c>
      <c r="N234" s="241" t="s">
        <v>43</v>
      </c>
      <c r="O234" s="67"/>
      <c r="P234" s="190">
        <f t="shared" si="11"/>
        <v>0</v>
      </c>
      <c r="Q234" s="190">
        <v>0</v>
      </c>
      <c r="R234" s="190">
        <f t="shared" si="12"/>
        <v>0</v>
      </c>
      <c r="S234" s="190">
        <v>0</v>
      </c>
      <c r="T234" s="191">
        <f t="shared" si="13"/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92" t="s">
        <v>353</v>
      </c>
      <c r="AT234" s="192" t="s">
        <v>349</v>
      </c>
      <c r="AU234" s="192" t="s">
        <v>92</v>
      </c>
      <c r="AY234" s="20" t="s">
        <v>180</v>
      </c>
      <c r="BE234" s="193">
        <f t="shared" si="14"/>
        <v>0</v>
      </c>
      <c r="BF234" s="193">
        <f t="shared" si="15"/>
        <v>0</v>
      </c>
      <c r="BG234" s="193">
        <f t="shared" si="16"/>
        <v>0</v>
      </c>
      <c r="BH234" s="193">
        <f t="shared" si="17"/>
        <v>0</v>
      </c>
      <c r="BI234" s="193">
        <f t="shared" si="18"/>
        <v>0</v>
      </c>
      <c r="BJ234" s="20" t="s">
        <v>79</v>
      </c>
      <c r="BK234" s="193">
        <f t="shared" si="19"/>
        <v>0</v>
      </c>
      <c r="BL234" s="20" t="s">
        <v>290</v>
      </c>
      <c r="BM234" s="192" t="s">
        <v>487</v>
      </c>
    </row>
    <row r="235" spans="1:65" s="2" customFormat="1" ht="16.5" customHeight="1">
      <c r="A235" s="37"/>
      <c r="B235" s="38"/>
      <c r="C235" s="232" t="s">
        <v>488</v>
      </c>
      <c r="D235" s="232" t="s">
        <v>349</v>
      </c>
      <c r="E235" s="233" t="s">
        <v>489</v>
      </c>
      <c r="F235" s="234" t="s">
        <v>490</v>
      </c>
      <c r="G235" s="235" t="s">
        <v>352</v>
      </c>
      <c r="H235" s="236">
        <v>200</v>
      </c>
      <c r="I235" s="237"/>
      <c r="J235" s="238">
        <f t="shared" si="10"/>
        <v>0</v>
      </c>
      <c r="K235" s="234" t="s">
        <v>19</v>
      </c>
      <c r="L235" s="239"/>
      <c r="M235" s="240" t="s">
        <v>19</v>
      </c>
      <c r="N235" s="241" t="s">
        <v>43</v>
      </c>
      <c r="O235" s="67"/>
      <c r="P235" s="190">
        <f t="shared" si="11"/>
        <v>0</v>
      </c>
      <c r="Q235" s="190">
        <v>0</v>
      </c>
      <c r="R235" s="190">
        <f t="shared" si="12"/>
        <v>0</v>
      </c>
      <c r="S235" s="190">
        <v>0</v>
      </c>
      <c r="T235" s="191">
        <f t="shared" si="13"/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92" t="s">
        <v>353</v>
      </c>
      <c r="AT235" s="192" t="s">
        <v>349</v>
      </c>
      <c r="AU235" s="192" t="s">
        <v>92</v>
      </c>
      <c r="AY235" s="20" t="s">
        <v>180</v>
      </c>
      <c r="BE235" s="193">
        <f t="shared" si="14"/>
        <v>0</v>
      </c>
      <c r="BF235" s="193">
        <f t="shared" si="15"/>
        <v>0</v>
      </c>
      <c r="BG235" s="193">
        <f t="shared" si="16"/>
        <v>0</v>
      </c>
      <c r="BH235" s="193">
        <f t="shared" si="17"/>
        <v>0</v>
      </c>
      <c r="BI235" s="193">
        <f t="shared" si="18"/>
        <v>0</v>
      </c>
      <c r="BJ235" s="20" t="s">
        <v>79</v>
      </c>
      <c r="BK235" s="193">
        <f t="shared" si="19"/>
        <v>0</v>
      </c>
      <c r="BL235" s="20" t="s">
        <v>290</v>
      </c>
      <c r="BM235" s="192" t="s">
        <v>491</v>
      </c>
    </row>
    <row r="236" spans="1:65" s="2" customFormat="1" ht="16.5" customHeight="1">
      <c r="A236" s="37"/>
      <c r="B236" s="38"/>
      <c r="C236" s="232" t="s">
        <v>492</v>
      </c>
      <c r="D236" s="232" t="s">
        <v>349</v>
      </c>
      <c r="E236" s="233" t="s">
        <v>493</v>
      </c>
      <c r="F236" s="234" t="s">
        <v>494</v>
      </c>
      <c r="G236" s="235" t="s">
        <v>270</v>
      </c>
      <c r="H236" s="236">
        <v>39</v>
      </c>
      <c r="I236" s="237"/>
      <c r="J236" s="238">
        <f t="shared" si="10"/>
        <v>0</v>
      </c>
      <c r="K236" s="234" t="s">
        <v>19</v>
      </c>
      <c r="L236" s="239"/>
      <c r="M236" s="240" t="s">
        <v>19</v>
      </c>
      <c r="N236" s="241" t="s">
        <v>43</v>
      </c>
      <c r="O236" s="67"/>
      <c r="P236" s="190">
        <f t="shared" si="11"/>
        <v>0</v>
      </c>
      <c r="Q236" s="190">
        <v>0</v>
      </c>
      <c r="R236" s="190">
        <f t="shared" si="12"/>
        <v>0</v>
      </c>
      <c r="S236" s="190">
        <v>0</v>
      </c>
      <c r="T236" s="191">
        <f t="shared" si="13"/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92" t="s">
        <v>353</v>
      </c>
      <c r="AT236" s="192" t="s">
        <v>349</v>
      </c>
      <c r="AU236" s="192" t="s">
        <v>92</v>
      </c>
      <c r="AY236" s="20" t="s">
        <v>180</v>
      </c>
      <c r="BE236" s="193">
        <f t="shared" si="14"/>
        <v>0</v>
      </c>
      <c r="BF236" s="193">
        <f t="shared" si="15"/>
        <v>0</v>
      </c>
      <c r="BG236" s="193">
        <f t="shared" si="16"/>
        <v>0</v>
      </c>
      <c r="BH236" s="193">
        <f t="shared" si="17"/>
        <v>0</v>
      </c>
      <c r="BI236" s="193">
        <f t="shared" si="18"/>
        <v>0</v>
      </c>
      <c r="BJ236" s="20" t="s">
        <v>79</v>
      </c>
      <c r="BK236" s="193">
        <f t="shared" si="19"/>
        <v>0</v>
      </c>
      <c r="BL236" s="20" t="s">
        <v>290</v>
      </c>
      <c r="BM236" s="192" t="s">
        <v>495</v>
      </c>
    </row>
    <row r="237" spans="1:65" s="2" customFormat="1" ht="16.5" customHeight="1">
      <c r="A237" s="37"/>
      <c r="B237" s="38"/>
      <c r="C237" s="232" t="s">
        <v>181</v>
      </c>
      <c r="D237" s="232" t="s">
        <v>349</v>
      </c>
      <c r="E237" s="233" t="s">
        <v>496</v>
      </c>
      <c r="F237" s="234" t="s">
        <v>497</v>
      </c>
      <c r="G237" s="235" t="s">
        <v>352</v>
      </c>
      <c r="H237" s="236">
        <v>26</v>
      </c>
      <c r="I237" s="237"/>
      <c r="J237" s="238">
        <f t="shared" si="10"/>
        <v>0</v>
      </c>
      <c r="K237" s="234" t="s">
        <v>19</v>
      </c>
      <c r="L237" s="239"/>
      <c r="M237" s="240" t="s">
        <v>19</v>
      </c>
      <c r="N237" s="241" t="s">
        <v>43</v>
      </c>
      <c r="O237" s="67"/>
      <c r="P237" s="190">
        <f t="shared" si="11"/>
        <v>0</v>
      </c>
      <c r="Q237" s="190">
        <v>0</v>
      </c>
      <c r="R237" s="190">
        <f t="shared" si="12"/>
        <v>0</v>
      </c>
      <c r="S237" s="190">
        <v>0</v>
      </c>
      <c r="T237" s="191">
        <f t="shared" si="13"/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92" t="s">
        <v>353</v>
      </c>
      <c r="AT237" s="192" t="s">
        <v>349</v>
      </c>
      <c r="AU237" s="192" t="s">
        <v>92</v>
      </c>
      <c r="AY237" s="20" t="s">
        <v>180</v>
      </c>
      <c r="BE237" s="193">
        <f t="shared" si="14"/>
        <v>0</v>
      </c>
      <c r="BF237" s="193">
        <f t="shared" si="15"/>
        <v>0</v>
      </c>
      <c r="BG237" s="193">
        <f t="shared" si="16"/>
        <v>0</v>
      </c>
      <c r="BH237" s="193">
        <f t="shared" si="17"/>
        <v>0</v>
      </c>
      <c r="BI237" s="193">
        <f t="shared" si="18"/>
        <v>0</v>
      </c>
      <c r="BJ237" s="20" t="s">
        <v>79</v>
      </c>
      <c r="BK237" s="193">
        <f t="shared" si="19"/>
        <v>0</v>
      </c>
      <c r="BL237" s="20" t="s">
        <v>290</v>
      </c>
      <c r="BM237" s="192" t="s">
        <v>498</v>
      </c>
    </row>
    <row r="238" spans="1:65" s="2" customFormat="1" ht="16.5" customHeight="1">
      <c r="A238" s="37"/>
      <c r="B238" s="38"/>
      <c r="C238" s="232" t="s">
        <v>499</v>
      </c>
      <c r="D238" s="232" t="s">
        <v>349</v>
      </c>
      <c r="E238" s="233" t="s">
        <v>500</v>
      </c>
      <c r="F238" s="234" t="s">
        <v>501</v>
      </c>
      <c r="G238" s="235" t="s">
        <v>352</v>
      </c>
      <c r="H238" s="236">
        <v>39</v>
      </c>
      <c r="I238" s="237"/>
      <c r="J238" s="238">
        <f t="shared" si="10"/>
        <v>0</v>
      </c>
      <c r="K238" s="234" t="s">
        <v>19</v>
      </c>
      <c r="L238" s="239"/>
      <c r="M238" s="240" t="s">
        <v>19</v>
      </c>
      <c r="N238" s="241" t="s">
        <v>43</v>
      </c>
      <c r="O238" s="67"/>
      <c r="P238" s="190">
        <f t="shared" si="11"/>
        <v>0</v>
      </c>
      <c r="Q238" s="190">
        <v>0</v>
      </c>
      <c r="R238" s="190">
        <f t="shared" si="12"/>
        <v>0</v>
      </c>
      <c r="S238" s="190">
        <v>0</v>
      </c>
      <c r="T238" s="191">
        <f t="shared" si="13"/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92" t="s">
        <v>353</v>
      </c>
      <c r="AT238" s="192" t="s">
        <v>349</v>
      </c>
      <c r="AU238" s="192" t="s">
        <v>92</v>
      </c>
      <c r="AY238" s="20" t="s">
        <v>180</v>
      </c>
      <c r="BE238" s="193">
        <f t="shared" si="14"/>
        <v>0</v>
      </c>
      <c r="BF238" s="193">
        <f t="shared" si="15"/>
        <v>0</v>
      </c>
      <c r="BG238" s="193">
        <f t="shared" si="16"/>
        <v>0</v>
      </c>
      <c r="BH238" s="193">
        <f t="shared" si="17"/>
        <v>0</v>
      </c>
      <c r="BI238" s="193">
        <f t="shared" si="18"/>
        <v>0</v>
      </c>
      <c r="BJ238" s="20" t="s">
        <v>79</v>
      </c>
      <c r="BK238" s="193">
        <f t="shared" si="19"/>
        <v>0</v>
      </c>
      <c r="BL238" s="20" t="s">
        <v>290</v>
      </c>
      <c r="BM238" s="192" t="s">
        <v>502</v>
      </c>
    </row>
    <row r="239" spans="1:65" s="2" customFormat="1" ht="16.5" customHeight="1">
      <c r="A239" s="37"/>
      <c r="B239" s="38"/>
      <c r="C239" s="232" t="s">
        <v>503</v>
      </c>
      <c r="D239" s="232" t="s">
        <v>349</v>
      </c>
      <c r="E239" s="233" t="s">
        <v>504</v>
      </c>
      <c r="F239" s="234" t="s">
        <v>505</v>
      </c>
      <c r="G239" s="235" t="s">
        <v>352</v>
      </c>
      <c r="H239" s="236">
        <v>104</v>
      </c>
      <c r="I239" s="237"/>
      <c r="J239" s="238">
        <f t="shared" si="10"/>
        <v>0</v>
      </c>
      <c r="K239" s="234" t="s">
        <v>19</v>
      </c>
      <c r="L239" s="239"/>
      <c r="M239" s="240" t="s">
        <v>19</v>
      </c>
      <c r="N239" s="241" t="s">
        <v>43</v>
      </c>
      <c r="O239" s="67"/>
      <c r="P239" s="190">
        <f t="shared" si="11"/>
        <v>0</v>
      </c>
      <c r="Q239" s="190">
        <v>0</v>
      </c>
      <c r="R239" s="190">
        <f t="shared" si="12"/>
        <v>0</v>
      </c>
      <c r="S239" s="190">
        <v>0</v>
      </c>
      <c r="T239" s="191">
        <f t="shared" si="13"/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92" t="s">
        <v>353</v>
      </c>
      <c r="AT239" s="192" t="s">
        <v>349</v>
      </c>
      <c r="AU239" s="192" t="s">
        <v>92</v>
      </c>
      <c r="AY239" s="20" t="s">
        <v>180</v>
      </c>
      <c r="BE239" s="193">
        <f t="shared" si="14"/>
        <v>0</v>
      </c>
      <c r="BF239" s="193">
        <f t="shared" si="15"/>
        <v>0</v>
      </c>
      <c r="BG239" s="193">
        <f t="shared" si="16"/>
        <v>0</v>
      </c>
      <c r="BH239" s="193">
        <f t="shared" si="17"/>
        <v>0</v>
      </c>
      <c r="BI239" s="193">
        <f t="shared" si="18"/>
        <v>0</v>
      </c>
      <c r="BJ239" s="20" t="s">
        <v>79</v>
      </c>
      <c r="BK239" s="193">
        <f t="shared" si="19"/>
        <v>0</v>
      </c>
      <c r="BL239" s="20" t="s">
        <v>290</v>
      </c>
      <c r="BM239" s="192" t="s">
        <v>506</v>
      </c>
    </row>
    <row r="240" spans="1:65" s="2" customFormat="1" ht="16.5" customHeight="1">
      <c r="A240" s="37"/>
      <c r="B240" s="38"/>
      <c r="C240" s="232" t="s">
        <v>507</v>
      </c>
      <c r="D240" s="232" t="s">
        <v>349</v>
      </c>
      <c r="E240" s="233" t="s">
        <v>508</v>
      </c>
      <c r="F240" s="234" t="s">
        <v>509</v>
      </c>
      <c r="G240" s="235" t="s">
        <v>352</v>
      </c>
      <c r="H240" s="236">
        <v>7210</v>
      </c>
      <c r="I240" s="237"/>
      <c r="J240" s="238">
        <f t="shared" si="10"/>
        <v>0</v>
      </c>
      <c r="K240" s="234" t="s">
        <v>19</v>
      </c>
      <c r="L240" s="239"/>
      <c r="M240" s="240" t="s">
        <v>19</v>
      </c>
      <c r="N240" s="241" t="s">
        <v>43</v>
      </c>
      <c r="O240" s="67"/>
      <c r="P240" s="190">
        <f t="shared" si="11"/>
        <v>0</v>
      </c>
      <c r="Q240" s="190">
        <v>0</v>
      </c>
      <c r="R240" s="190">
        <f t="shared" si="12"/>
        <v>0</v>
      </c>
      <c r="S240" s="190">
        <v>0</v>
      </c>
      <c r="T240" s="191">
        <f t="shared" si="13"/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92" t="s">
        <v>353</v>
      </c>
      <c r="AT240" s="192" t="s">
        <v>349</v>
      </c>
      <c r="AU240" s="192" t="s">
        <v>92</v>
      </c>
      <c r="AY240" s="20" t="s">
        <v>180</v>
      </c>
      <c r="BE240" s="193">
        <f t="shared" si="14"/>
        <v>0</v>
      </c>
      <c r="BF240" s="193">
        <f t="shared" si="15"/>
        <v>0</v>
      </c>
      <c r="BG240" s="193">
        <f t="shared" si="16"/>
        <v>0</v>
      </c>
      <c r="BH240" s="193">
        <f t="shared" si="17"/>
        <v>0</v>
      </c>
      <c r="BI240" s="193">
        <f t="shared" si="18"/>
        <v>0</v>
      </c>
      <c r="BJ240" s="20" t="s">
        <v>79</v>
      </c>
      <c r="BK240" s="193">
        <f t="shared" si="19"/>
        <v>0</v>
      </c>
      <c r="BL240" s="20" t="s">
        <v>290</v>
      </c>
      <c r="BM240" s="192" t="s">
        <v>510</v>
      </c>
    </row>
    <row r="241" spans="1:65" s="2" customFormat="1" ht="16.5" customHeight="1">
      <c r="A241" s="37"/>
      <c r="B241" s="38"/>
      <c r="C241" s="232" t="s">
        <v>511</v>
      </c>
      <c r="D241" s="232" t="s">
        <v>349</v>
      </c>
      <c r="E241" s="233" t="s">
        <v>512</v>
      </c>
      <c r="F241" s="234" t="s">
        <v>513</v>
      </c>
      <c r="G241" s="235" t="s">
        <v>352</v>
      </c>
      <c r="H241" s="236">
        <v>7210</v>
      </c>
      <c r="I241" s="237"/>
      <c r="J241" s="238">
        <f t="shared" si="10"/>
        <v>0</v>
      </c>
      <c r="K241" s="234" t="s">
        <v>19</v>
      </c>
      <c r="L241" s="239"/>
      <c r="M241" s="240" t="s">
        <v>19</v>
      </c>
      <c r="N241" s="241" t="s">
        <v>43</v>
      </c>
      <c r="O241" s="67"/>
      <c r="P241" s="190">
        <f t="shared" si="11"/>
        <v>0</v>
      </c>
      <c r="Q241" s="190">
        <v>0</v>
      </c>
      <c r="R241" s="190">
        <f t="shared" si="12"/>
        <v>0</v>
      </c>
      <c r="S241" s="190">
        <v>0</v>
      </c>
      <c r="T241" s="191">
        <f t="shared" si="13"/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92" t="s">
        <v>353</v>
      </c>
      <c r="AT241" s="192" t="s">
        <v>349</v>
      </c>
      <c r="AU241" s="192" t="s">
        <v>92</v>
      </c>
      <c r="AY241" s="20" t="s">
        <v>180</v>
      </c>
      <c r="BE241" s="193">
        <f t="shared" si="14"/>
        <v>0</v>
      </c>
      <c r="BF241" s="193">
        <f t="shared" si="15"/>
        <v>0</v>
      </c>
      <c r="BG241" s="193">
        <f t="shared" si="16"/>
        <v>0</v>
      </c>
      <c r="BH241" s="193">
        <f t="shared" si="17"/>
        <v>0</v>
      </c>
      <c r="BI241" s="193">
        <f t="shared" si="18"/>
        <v>0</v>
      </c>
      <c r="BJ241" s="20" t="s">
        <v>79</v>
      </c>
      <c r="BK241" s="193">
        <f t="shared" si="19"/>
        <v>0</v>
      </c>
      <c r="BL241" s="20" t="s">
        <v>290</v>
      </c>
      <c r="BM241" s="192" t="s">
        <v>514</v>
      </c>
    </row>
    <row r="242" spans="1:65" s="2" customFormat="1" ht="16.5" customHeight="1">
      <c r="A242" s="37"/>
      <c r="B242" s="38"/>
      <c r="C242" s="232" t="s">
        <v>515</v>
      </c>
      <c r="D242" s="232" t="s">
        <v>349</v>
      </c>
      <c r="E242" s="233" t="s">
        <v>516</v>
      </c>
      <c r="F242" s="234" t="s">
        <v>517</v>
      </c>
      <c r="G242" s="235" t="s">
        <v>352</v>
      </c>
      <c r="H242" s="236">
        <v>28</v>
      </c>
      <c r="I242" s="237"/>
      <c r="J242" s="238">
        <f t="shared" si="10"/>
        <v>0</v>
      </c>
      <c r="K242" s="234" t="s">
        <v>19</v>
      </c>
      <c r="L242" s="239"/>
      <c r="M242" s="240" t="s">
        <v>19</v>
      </c>
      <c r="N242" s="241" t="s">
        <v>43</v>
      </c>
      <c r="O242" s="67"/>
      <c r="P242" s="190">
        <f t="shared" si="11"/>
        <v>0</v>
      </c>
      <c r="Q242" s="190">
        <v>0</v>
      </c>
      <c r="R242" s="190">
        <f t="shared" si="12"/>
        <v>0</v>
      </c>
      <c r="S242" s="190">
        <v>0</v>
      </c>
      <c r="T242" s="191">
        <f t="shared" si="13"/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92" t="s">
        <v>353</v>
      </c>
      <c r="AT242" s="192" t="s">
        <v>349</v>
      </c>
      <c r="AU242" s="192" t="s">
        <v>92</v>
      </c>
      <c r="AY242" s="20" t="s">
        <v>180</v>
      </c>
      <c r="BE242" s="193">
        <f t="shared" si="14"/>
        <v>0</v>
      </c>
      <c r="BF242" s="193">
        <f t="shared" si="15"/>
        <v>0</v>
      </c>
      <c r="BG242" s="193">
        <f t="shared" si="16"/>
        <v>0</v>
      </c>
      <c r="BH242" s="193">
        <f t="shared" si="17"/>
        <v>0</v>
      </c>
      <c r="BI242" s="193">
        <f t="shared" si="18"/>
        <v>0</v>
      </c>
      <c r="BJ242" s="20" t="s">
        <v>79</v>
      </c>
      <c r="BK242" s="193">
        <f t="shared" si="19"/>
        <v>0</v>
      </c>
      <c r="BL242" s="20" t="s">
        <v>290</v>
      </c>
      <c r="BM242" s="192" t="s">
        <v>518</v>
      </c>
    </row>
    <row r="243" spans="1:65" s="2" customFormat="1" ht="16.5" customHeight="1">
      <c r="A243" s="37"/>
      <c r="B243" s="38"/>
      <c r="C243" s="232" t="s">
        <v>519</v>
      </c>
      <c r="D243" s="232" t="s">
        <v>349</v>
      </c>
      <c r="E243" s="233" t="s">
        <v>520</v>
      </c>
      <c r="F243" s="234" t="s">
        <v>521</v>
      </c>
      <c r="G243" s="235" t="s">
        <v>352</v>
      </c>
      <c r="H243" s="236">
        <v>1920</v>
      </c>
      <c r="I243" s="237"/>
      <c r="J243" s="238">
        <f t="shared" si="10"/>
        <v>0</v>
      </c>
      <c r="K243" s="234" t="s">
        <v>19</v>
      </c>
      <c r="L243" s="239"/>
      <c r="M243" s="240" t="s">
        <v>19</v>
      </c>
      <c r="N243" s="241" t="s">
        <v>43</v>
      </c>
      <c r="O243" s="67"/>
      <c r="P243" s="190">
        <f t="shared" si="11"/>
        <v>0</v>
      </c>
      <c r="Q243" s="190">
        <v>0</v>
      </c>
      <c r="R243" s="190">
        <f t="shared" si="12"/>
        <v>0</v>
      </c>
      <c r="S243" s="190">
        <v>0</v>
      </c>
      <c r="T243" s="191">
        <f t="shared" si="13"/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92" t="s">
        <v>353</v>
      </c>
      <c r="AT243" s="192" t="s">
        <v>349</v>
      </c>
      <c r="AU243" s="192" t="s">
        <v>92</v>
      </c>
      <c r="AY243" s="20" t="s">
        <v>180</v>
      </c>
      <c r="BE243" s="193">
        <f t="shared" si="14"/>
        <v>0</v>
      </c>
      <c r="BF243" s="193">
        <f t="shared" si="15"/>
        <v>0</v>
      </c>
      <c r="BG243" s="193">
        <f t="shared" si="16"/>
        <v>0</v>
      </c>
      <c r="BH243" s="193">
        <f t="shared" si="17"/>
        <v>0</v>
      </c>
      <c r="BI243" s="193">
        <f t="shared" si="18"/>
        <v>0</v>
      </c>
      <c r="BJ243" s="20" t="s">
        <v>79</v>
      </c>
      <c r="BK243" s="193">
        <f t="shared" si="19"/>
        <v>0</v>
      </c>
      <c r="BL243" s="20" t="s">
        <v>290</v>
      </c>
      <c r="BM243" s="192" t="s">
        <v>522</v>
      </c>
    </row>
    <row r="244" spans="1:65" s="2" customFormat="1" ht="16.5" customHeight="1">
      <c r="A244" s="37"/>
      <c r="B244" s="38"/>
      <c r="C244" s="232" t="s">
        <v>523</v>
      </c>
      <c r="D244" s="232" t="s">
        <v>349</v>
      </c>
      <c r="E244" s="233" t="s">
        <v>524</v>
      </c>
      <c r="F244" s="234" t="s">
        <v>525</v>
      </c>
      <c r="G244" s="235" t="s">
        <v>352</v>
      </c>
      <c r="H244" s="236">
        <v>18</v>
      </c>
      <c r="I244" s="237"/>
      <c r="J244" s="238">
        <f t="shared" si="10"/>
        <v>0</v>
      </c>
      <c r="K244" s="234" t="s">
        <v>19</v>
      </c>
      <c r="L244" s="239"/>
      <c r="M244" s="240" t="s">
        <v>19</v>
      </c>
      <c r="N244" s="241" t="s">
        <v>43</v>
      </c>
      <c r="O244" s="67"/>
      <c r="P244" s="190">
        <f t="shared" si="11"/>
        <v>0</v>
      </c>
      <c r="Q244" s="190">
        <v>0</v>
      </c>
      <c r="R244" s="190">
        <f t="shared" si="12"/>
        <v>0</v>
      </c>
      <c r="S244" s="190">
        <v>0</v>
      </c>
      <c r="T244" s="191">
        <f t="shared" si="13"/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2" t="s">
        <v>353</v>
      </c>
      <c r="AT244" s="192" t="s">
        <v>349</v>
      </c>
      <c r="AU244" s="192" t="s">
        <v>92</v>
      </c>
      <c r="AY244" s="20" t="s">
        <v>180</v>
      </c>
      <c r="BE244" s="193">
        <f t="shared" si="14"/>
        <v>0</v>
      </c>
      <c r="BF244" s="193">
        <f t="shared" si="15"/>
        <v>0</v>
      </c>
      <c r="BG244" s="193">
        <f t="shared" si="16"/>
        <v>0</v>
      </c>
      <c r="BH244" s="193">
        <f t="shared" si="17"/>
        <v>0</v>
      </c>
      <c r="BI244" s="193">
        <f t="shared" si="18"/>
        <v>0</v>
      </c>
      <c r="BJ244" s="20" t="s">
        <v>79</v>
      </c>
      <c r="BK244" s="193">
        <f t="shared" si="19"/>
        <v>0</v>
      </c>
      <c r="BL244" s="20" t="s">
        <v>290</v>
      </c>
      <c r="BM244" s="192" t="s">
        <v>526</v>
      </c>
    </row>
    <row r="245" spans="1:65" s="2" customFormat="1" ht="16.5" customHeight="1">
      <c r="A245" s="37"/>
      <c r="B245" s="38"/>
      <c r="C245" s="232" t="s">
        <v>527</v>
      </c>
      <c r="D245" s="232" t="s">
        <v>349</v>
      </c>
      <c r="E245" s="233" t="s">
        <v>528</v>
      </c>
      <c r="F245" s="234" t="s">
        <v>529</v>
      </c>
      <c r="G245" s="235" t="s">
        <v>352</v>
      </c>
      <c r="H245" s="236">
        <v>18</v>
      </c>
      <c r="I245" s="237"/>
      <c r="J245" s="238">
        <f t="shared" si="10"/>
        <v>0</v>
      </c>
      <c r="K245" s="234" t="s">
        <v>19</v>
      </c>
      <c r="L245" s="239"/>
      <c r="M245" s="240" t="s">
        <v>19</v>
      </c>
      <c r="N245" s="241" t="s">
        <v>43</v>
      </c>
      <c r="O245" s="67"/>
      <c r="P245" s="190">
        <f t="shared" si="11"/>
        <v>0</v>
      </c>
      <c r="Q245" s="190">
        <v>0</v>
      </c>
      <c r="R245" s="190">
        <f t="shared" si="12"/>
        <v>0</v>
      </c>
      <c r="S245" s="190">
        <v>0</v>
      </c>
      <c r="T245" s="191">
        <f t="shared" si="13"/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92" t="s">
        <v>353</v>
      </c>
      <c r="AT245" s="192" t="s">
        <v>349</v>
      </c>
      <c r="AU245" s="192" t="s">
        <v>92</v>
      </c>
      <c r="AY245" s="20" t="s">
        <v>180</v>
      </c>
      <c r="BE245" s="193">
        <f t="shared" si="14"/>
        <v>0</v>
      </c>
      <c r="BF245" s="193">
        <f t="shared" si="15"/>
        <v>0</v>
      </c>
      <c r="BG245" s="193">
        <f t="shared" si="16"/>
        <v>0</v>
      </c>
      <c r="BH245" s="193">
        <f t="shared" si="17"/>
        <v>0</v>
      </c>
      <c r="BI245" s="193">
        <f t="shared" si="18"/>
        <v>0</v>
      </c>
      <c r="BJ245" s="20" t="s">
        <v>79</v>
      </c>
      <c r="BK245" s="193">
        <f t="shared" si="19"/>
        <v>0</v>
      </c>
      <c r="BL245" s="20" t="s">
        <v>290</v>
      </c>
      <c r="BM245" s="192" t="s">
        <v>530</v>
      </c>
    </row>
    <row r="246" spans="1:65" s="2" customFormat="1" ht="16.5" customHeight="1">
      <c r="A246" s="37"/>
      <c r="B246" s="38"/>
      <c r="C246" s="232" t="s">
        <v>531</v>
      </c>
      <c r="D246" s="232" t="s">
        <v>349</v>
      </c>
      <c r="E246" s="233" t="s">
        <v>532</v>
      </c>
      <c r="F246" s="234" t="s">
        <v>533</v>
      </c>
      <c r="G246" s="235" t="s">
        <v>352</v>
      </c>
      <c r="H246" s="236">
        <v>6</v>
      </c>
      <c r="I246" s="237"/>
      <c r="J246" s="238">
        <f t="shared" si="10"/>
        <v>0</v>
      </c>
      <c r="K246" s="234" t="s">
        <v>19</v>
      </c>
      <c r="L246" s="239"/>
      <c r="M246" s="240" t="s">
        <v>19</v>
      </c>
      <c r="N246" s="241" t="s">
        <v>43</v>
      </c>
      <c r="O246" s="67"/>
      <c r="P246" s="190">
        <f t="shared" si="11"/>
        <v>0</v>
      </c>
      <c r="Q246" s="190">
        <v>0</v>
      </c>
      <c r="R246" s="190">
        <f t="shared" si="12"/>
        <v>0</v>
      </c>
      <c r="S246" s="190">
        <v>0</v>
      </c>
      <c r="T246" s="191">
        <f t="shared" si="13"/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92" t="s">
        <v>353</v>
      </c>
      <c r="AT246" s="192" t="s">
        <v>349</v>
      </c>
      <c r="AU246" s="192" t="s">
        <v>92</v>
      </c>
      <c r="AY246" s="20" t="s">
        <v>180</v>
      </c>
      <c r="BE246" s="193">
        <f t="shared" si="14"/>
        <v>0</v>
      </c>
      <c r="BF246" s="193">
        <f t="shared" si="15"/>
        <v>0</v>
      </c>
      <c r="BG246" s="193">
        <f t="shared" si="16"/>
        <v>0</v>
      </c>
      <c r="BH246" s="193">
        <f t="shared" si="17"/>
        <v>0</v>
      </c>
      <c r="BI246" s="193">
        <f t="shared" si="18"/>
        <v>0</v>
      </c>
      <c r="BJ246" s="20" t="s">
        <v>79</v>
      </c>
      <c r="BK246" s="193">
        <f t="shared" si="19"/>
        <v>0</v>
      </c>
      <c r="BL246" s="20" t="s">
        <v>290</v>
      </c>
      <c r="BM246" s="192" t="s">
        <v>534</v>
      </c>
    </row>
    <row r="247" spans="1:65" s="2" customFormat="1" ht="16.5" customHeight="1">
      <c r="A247" s="37"/>
      <c r="B247" s="38"/>
      <c r="C247" s="232" t="s">
        <v>535</v>
      </c>
      <c r="D247" s="232" t="s">
        <v>349</v>
      </c>
      <c r="E247" s="233" t="s">
        <v>536</v>
      </c>
      <c r="F247" s="234" t="s">
        <v>537</v>
      </c>
      <c r="G247" s="235" t="s">
        <v>352</v>
      </c>
      <c r="H247" s="236">
        <v>320</v>
      </c>
      <c r="I247" s="237"/>
      <c r="J247" s="238">
        <f t="shared" si="10"/>
        <v>0</v>
      </c>
      <c r="K247" s="234" t="s">
        <v>19</v>
      </c>
      <c r="L247" s="239"/>
      <c r="M247" s="240" t="s">
        <v>19</v>
      </c>
      <c r="N247" s="241" t="s">
        <v>43</v>
      </c>
      <c r="O247" s="67"/>
      <c r="P247" s="190">
        <f t="shared" si="11"/>
        <v>0</v>
      </c>
      <c r="Q247" s="190">
        <v>0</v>
      </c>
      <c r="R247" s="190">
        <f t="shared" si="12"/>
        <v>0</v>
      </c>
      <c r="S247" s="190">
        <v>0</v>
      </c>
      <c r="T247" s="191">
        <f t="shared" si="13"/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92" t="s">
        <v>353</v>
      </c>
      <c r="AT247" s="192" t="s">
        <v>349</v>
      </c>
      <c r="AU247" s="192" t="s">
        <v>92</v>
      </c>
      <c r="AY247" s="20" t="s">
        <v>180</v>
      </c>
      <c r="BE247" s="193">
        <f t="shared" si="14"/>
        <v>0</v>
      </c>
      <c r="BF247" s="193">
        <f t="shared" si="15"/>
        <v>0</v>
      </c>
      <c r="BG247" s="193">
        <f t="shared" si="16"/>
        <v>0</v>
      </c>
      <c r="BH247" s="193">
        <f t="shared" si="17"/>
        <v>0</v>
      </c>
      <c r="BI247" s="193">
        <f t="shared" si="18"/>
        <v>0</v>
      </c>
      <c r="BJ247" s="20" t="s">
        <v>79</v>
      </c>
      <c r="BK247" s="193">
        <f t="shared" si="19"/>
        <v>0</v>
      </c>
      <c r="BL247" s="20" t="s">
        <v>290</v>
      </c>
      <c r="BM247" s="192" t="s">
        <v>538</v>
      </c>
    </row>
    <row r="248" spans="1:65" s="2" customFormat="1" ht="16.5" customHeight="1">
      <c r="A248" s="37"/>
      <c r="B248" s="38"/>
      <c r="C248" s="232" t="s">
        <v>539</v>
      </c>
      <c r="D248" s="232" t="s">
        <v>349</v>
      </c>
      <c r="E248" s="233" t="s">
        <v>540</v>
      </c>
      <c r="F248" s="234" t="s">
        <v>541</v>
      </c>
      <c r="G248" s="235" t="s">
        <v>352</v>
      </c>
      <c r="H248" s="236">
        <v>3</v>
      </c>
      <c r="I248" s="237"/>
      <c r="J248" s="238">
        <f t="shared" si="10"/>
        <v>0</v>
      </c>
      <c r="K248" s="234" t="s">
        <v>19</v>
      </c>
      <c r="L248" s="239"/>
      <c r="M248" s="240" t="s">
        <v>19</v>
      </c>
      <c r="N248" s="241" t="s">
        <v>43</v>
      </c>
      <c r="O248" s="67"/>
      <c r="P248" s="190">
        <f t="shared" si="11"/>
        <v>0</v>
      </c>
      <c r="Q248" s="190">
        <v>0</v>
      </c>
      <c r="R248" s="190">
        <f t="shared" si="12"/>
        <v>0</v>
      </c>
      <c r="S248" s="190">
        <v>0</v>
      </c>
      <c r="T248" s="191">
        <f t="shared" si="13"/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92" t="s">
        <v>353</v>
      </c>
      <c r="AT248" s="192" t="s">
        <v>349</v>
      </c>
      <c r="AU248" s="192" t="s">
        <v>92</v>
      </c>
      <c r="AY248" s="20" t="s">
        <v>180</v>
      </c>
      <c r="BE248" s="193">
        <f t="shared" si="14"/>
        <v>0</v>
      </c>
      <c r="BF248" s="193">
        <f t="shared" si="15"/>
        <v>0</v>
      </c>
      <c r="BG248" s="193">
        <f t="shared" si="16"/>
        <v>0</v>
      </c>
      <c r="BH248" s="193">
        <f t="shared" si="17"/>
        <v>0</v>
      </c>
      <c r="BI248" s="193">
        <f t="shared" si="18"/>
        <v>0</v>
      </c>
      <c r="BJ248" s="20" t="s">
        <v>79</v>
      </c>
      <c r="BK248" s="193">
        <f t="shared" si="19"/>
        <v>0</v>
      </c>
      <c r="BL248" s="20" t="s">
        <v>290</v>
      </c>
      <c r="BM248" s="192" t="s">
        <v>542</v>
      </c>
    </row>
    <row r="249" spans="1:65" s="2" customFormat="1" ht="16.5" customHeight="1">
      <c r="A249" s="37"/>
      <c r="B249" s="38"/>
      <c r="C249" s="232" t="s">
        <v>543</v>
      </c>
      <c r="D249" s="232" t="s">
        <v>349</v>
      </c>
      <c r="E249" s="233" t="s">
        <v>544</v>
      </c>
      <c r="F249" s="234" t="s">
        <v>545</v>
      </c>
      <c r="G249" s="235" t="s">
        <v>546</v>
      </c>
      <c r="H249" s="236">
        <v>22</v>
      </c>
      <c r="I249" s="237"/>
      <c r="J249" s="238">
        <f t="shared" si="10"/>
        <v>0</v>
      </c>
      <c r="K249" s="234" t="s">
        <v>19</v>
      </c>
      <c r="L249" s="239"/>
      <c r="M249" s="240" t="s">
        <v>19</v>
      </c>
      <c r="N249" s="241" t="s">
        <v>43</v>
      </c>
      <c r="O249" s="67"/>
      <c r="P249" s="190">
        <f t="shared" si="11"/>
        <v>0</v>
      </c>
      <c r="Q249" s="190">
        <v>0</v>
      </c>
      <c r="R249" s="190">
        <f t="shared" si="12"/>
        <v>0</v>
      </c>
      <c r="S249" s="190">
        <v>0</v>
      </c>
      <c r="T249" s="191">
        <f t="shared" si="13"/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92" t="s">
        <v>353</v>
      </c>
      <c r="AT249" s="192" t="s">
        <v>349</v>
      </c>
      <c r="AU249" s="192" t="s">
        <v>92</v>
      </c>
      <c r="AY249" s="20" t="s">
        <v>180</v>
      </c>
      <c r="BE249" s="193">
        <f t="shared" si="14"/>
        <v>0</v>
      </c>
      <c r="BF249" s="193">
        <f t="shared" si="15"/>
        <v>0</v>
      </c>
      <c r="BG249" s="193">
        <f t="shared" si="16"/>
        <v>0</v>
      </c>
      <c r="BH249" s="193">
        <f t="shared" si="17"/>
        <v>0</v>
      </c>
      <c r="BI249" s="193">
        <f t="shared" si="18"/>
        <v>0</v>
      </c>
      <c r="BJ249" s="20" t="s">
        <v>79</v>
      </c>
      <c r="BK249" s="193">
        <f t="shared" si="19"/>
        <v>0</v>
      </c>
      <c r="BL249" s="20" t="s">
        <v>290</v>
      </c>
      <c r="BM249" s="192" t="s">
        <v>547</v>
      </c>
    </row>
    <row r="250" spans="1:65" s="2" customFormat="1" ht="16.5" customHeight="1">
      <c r="A250" s="37"/>
      <c r="B250" s="38"/>
      <c r="C250" s="232" t="s">
        <v>548</v>
      </c>
      <c r="D250" s="232" t="s">
        <v>349</v>
      </c>
      <c r="E250" s="233" t="s">
        <v>549</v>
      </c>
      <c r="F250" s="234" t="s">
        <v>550</v>
      </c>
      <c r="G250" s="235" t="s">
        <v>352</v>
      </c>
      <c r="H250" s="236">
        <v>28</v>
      </c>
      <c r="I250" s="237"/>
      <c r="J250" s="238">
        <f t="shared" si="10"/>
        <v>0</v>
      </c>
      <c r="K250" s="234" t="s">
        <v>19</v>
      </c>
      <c r="L250" s="239"/>
      <c r="M250" s="240" t="s">
        <v>19</v>
      </c>
      <c r="N250" s="241" t="s">
        <v>43</v>
      </c>
      <c r="O250" s="67"/>
      <c r="P250" s="190">
        <f t="shared" si="11"/>
        <v>0</v>
      </c>
      <c r="Q250" s="190">
        <v>0</v>
      </c>
      <c r="R250" s="190">
        <f t="shared" si="12"/>
        <v>0</v>
      </c>
      <c r="S250" s="190">
        <v>0</v>
      </c>
      <c r="T250" s="191">
        <f t="shared" si="13"/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2" t="s">
        <v>353</v>
      </c>
      <c r="AT250" s="192" t="s">
        <v>349</v>
      </c>
      <c r="AU250" s="192" t="s">
        <v>92</v>
      </c>
      <c r="AY250" s="20" t="s">
        <v>180</v>
      </c>
      <c r="BE250" s="193">
        <f t="shared" si="14"/>
        <v>0</v>
      </c>
      <c r="BF250" s="193">
        <f t="shared" si="15"/>
        <v>0</v>
      </c>
      <c r="BG250" s="193">
        <f t="shared" si="16"/>
        <v>0</v>
      </c>
      <c r="BH250" s="193">
        <f t="shared" si="17"/>
        <v>0</v>
      </c>
      <c r="BI250" s="193">
        <f t="shared" si="18"/>
        <v>0</v>
      </c>
      <c r="BJ250" s="20" t="s">
        <v>79</v>
      </c>
      <c r="BK250" s="193">
        <f t="shared" si="19"/>
        <v>0</v>
      </c>
      <c r="BL250" s="20" t="s">
        <v>290</v>
      </c>
      <c r="BM250" s="192" t="s">
        <v>551</v>
      </c>
    </row>
    <row r="251" spans="1:65" s="2" customFormat="1" ht="16.5" customHeight="1">
      <c r="A251" s="37"/>
      <c r="B251" s="38"/>
      <c r="C251" s="232" t="s">
        <v>552</v>
      </c>
      <c r="D251" s="232" t="s">
        <v>349</v>
      </c>
      <c r="E251" s="233" t="s">
        <v>553</v>
      </c>
      <c r="F251" s="234" t="s">
        <v>554</v>
      </c>
      <c r="G251" s="235" t="s">
        <v>546</v>
      </c>
      <c r="H251" s="236">
        <v>1080</v>
      </c>
      <c r="I251" s="237"/>
      <c r="J251" s="238">
        <f t="shared" si="10"/>
        <v>0</v>
      </c>
      <c r="K251" s="234" t="s">
        <v>19</v>
      </c>
      <c r="L251" s="239"/>
      <c r="M251" s="240" t="s">
        <v>19</v>
      </c>
      <c r="N251" s="241" t="s">
        <v>43</v>
      </c>
      <c r="O251" s="67"/>
      <c r="P251" s="190">
        <f t="shared" si="11"/>
        <v>0</v>
      </c>
      <c r="Q251" s="190">
        <v>0</v>
      </c>
      <c r="R251" s="190">
        <f t="shared" si="12"/>
        <v>0</v>
      </c>
      <c r="S251" s="190">
        <v>0</v>
      </c>
      <c r="T251" s="191">
        <f t="shared" si="13"/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92" t="s">
        <v>353</v>
      </c>
      <c r="AT251" s="192" t="s">
        <v>349</v>
      </c>
      <c r="AU251" s="192" t="s">
        <v>92</v>
      </c>
      <c r="AY251" s="20" t="s">
        <v>180</v>
      </c>
      <c r="BE251" s="193">
        <f t="shared" si="14"/>
        <v>0</v>
      </c>
      <c r="BF251" s="193">
        <f t="shared" si="15"/>
        <v>0</v>
      </c>
      <c r="BG251" s="193">
        <f t="shared" si="16"/>
        <v>0</v>
      </c>
      <c r="BH251" s="193">
        <f t="shared" si="17"/>
        <v>0</v>
      </c>
      <c r="BI251" s="193">
        <f t="shared" si="18"/>
        <v>0</v>
      </c>
      <c r="BJ251" s="20" t="s">
        <v>79</v>
      </c>
      <c r="BK251" s="193">
        <f t="shared" si="19"/>
        <v>0</v>
      </c>
      <c r="BL251" s="20" t="s">
        <v>290</v>
      </c>
      <c r="BM251" s="192" t="s">
        <v>555</v>
      </c>
    </row>
    <row r="252" spans="2:63" s="12" customFormat="1" ht="20.85" customHeight="1">
      <c r="B252" s="165"/>
      <c r="C252" s="166"/>
      <c r="D252" s="167" t="s">
        <v>71</v>
      </c>
      <c r="E252" s="179" t="s">
        <v>556</v>
      </c>
      <c r="F252" s="179" t="s">
        <v>557</v>
      </c>
      <c r="G252" s="166"/>
      <c r="H252" s="166"/>
      <c r="I252" s="169"/>
      <c r="J252" s="180">
        <f>BK252</f>
        <v>0</v>
      </c>
      <c r="K252" s="166"/>
      <c r="L252" s="171"/>
      <c r="M252" s="172"/>
      <c r="N252" s="173"/>
      <c r="O252" s="173"/>
      <c r="P252" s="174">
        <f>SUM(P253:P269)</f>
        <v>0</v>
      </c>
      <c r="Q252" s="173"/>
      <c r="R252" s="174">
        <f>SUM(R253:R269)</f>
        <v>0</v>
      </c>
      <c r="S252" s="173"/>
      <c r="T252" s="175">
        <f>SUM(T253:T269)</f>
        <v>0</v>
      </c>
      <c r="AR252" s="176" t="s">
        <v>81</v>
      </c>
      <c r="AT252" s="177" t="s">
        <v>71</v>
      </c>
      <c r="AU252" s="177" t="s">
        <v>81</v>
      </c>
      <c r="AY252" s="176" t="s">
        <v>180</v>
      </c>
      <c r="BK252" s="178">
        <f>SUM(BK253:BK269)</f>
        <v>0</v>
      </c>
    </row>
    <row r="253" spans="1:65" s="2" customFormat="1" ht="66.75" customHeight="1">
      <c r="A253" s="37"/>
      <c r="B253" s="38"/>
      <c r="C253" s="232" t="s">
        <v>558</v>
      </c>
      <c r="D253" s="232" t="s">
        <v>349</v>
      </c>
      <c r="E253" s="233" t="s">
        <v>559</v>
      </c>
      <c r="F253" s="234" t="s">
        <v>560</v>
      </c>
      <c r="G253" s="235" t="s">
        <v>352</v>
      </c>
      <c r="H253" s="236">
        <v>121</v>
      </c>
      <c r="I253" s="237"/>
      <c r="J253" s="238">
        <f aca="true" t="shared" si="20" ref="J253:J269">ROUND(I253*H253,2)</f>
        <v>0</v>
      </c>
      <c r="K253" s="234" t="s">
        <v>19</v>
      </c>
      <c r="L253" s="239"/>
      <c r="M253" s="240" t="s">
        <v>19</v>
      </c>
      <c r="N253" s="241" t="s">
        <v>43</v>
      </c>
      <c r="O253" s="67"/>
      <c r="P253" s="190">
        <f aca="true" t="shared" si="21" ref="P253:P269">O253*H253</f>
        <v>0</v>
      </c>
      <c r="Q253" s="190">
        <v>0</v>
      </c>
      <c r="R253" s="190">
        <f aca="true" t="shared" si="22" ref="R253:R269">Q253*H253</f>
        <v>0</v>
      </c>
      <c r="S253" s="190">
        <v>0</v>
      </c>
      <c r="T253" s="191">
        <f aca="true" t="shared" si="23" ref="T253:T269"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92" t="s">
        <v>353</v>
      </c>
      <c r="AT253" s="192" t="s">
        <v>349</v>
      </c>
      <c r="AU253" s="192" t="s">
        <v>92</v>
      </c>
      <c r="AY253" s="20" t="s">
        <v>180</v>
      </c>
      <c r="BE253" s="193">
        <f aca="true" t="shared" si="24" ref="BE253:BE269">IF(N253="základní",J253,0)</f>
        <v>0</v>
      </c>
      <c r="BF253" s="193">
        <f aca="true" t="shared" si="25" ref="BF253:BF269">IF(N253="snížená",J253,0)</f>
        <v>0</v>
      </c>
      <c r="BG253" s="193">
        <f aca="true" t="shared" si="26" ref="BG253:BG269">IF(N253="zákl. přenesená",J253,0)</f>
        <v>0</v>
      </c>
      <c r="BH253" s="193">
        <f aca="true" t="shared" si="27" ref="BH253:BH269">IF(N253="sníž. přenesená",J253,0)</f>
        <v>0</v>
      </c>
      <c r="BI253" s="193">
        <f aca="true" t="shared" si="28" ref="BI253:BI269">IF(N253="nulová",J253,0)</f>
        <v>0</v>
      </c>
      <c r="BJ253" s="20" t="s">
        <v>79</v>
      </c>
      <c r="BK253" s="193">
        <f aca="true" t="shared" si="29" ref="BK253:BK269">ROUND(I253*H253,2)</f>
        <v>0</v>
      </c>
      <c r="BL253" s="20" t="s">
        <v>290</v>
      </c>
      <c r="BM253" s="192" t="s">
        <v>561</v>
      </c>
    </row>
    <row r="254" spans="1:65" s="2" customFormat="1" ht="55.5" customHeight="1">
      <c r="A254" s="37"/>
      <c r="B254" s="38"/>
      <c r="C254" s="232" t="s">
        <v>562</v>
      </c>
      <c r="D254" s="232" t="s">
        <v>349</v>
      </c>
      <c r="E254" s="233" t="s">
        <v>563</v>
      </c>
      <c r="F254" s="234" t="s">
        <v>564</v>
      </c>
      <c r="G254" s="235" t="s">
        <v>352</v>
      </c>
      <c r="H254" s="236">
        <v>61</v>
      </c>
      <c r="I254" s="237"/>
      <c r="J254" s="238">
        <f t="shared" si="20"/>
        <v>0</v>
      </c>
      <c r="K254" s="234" t="s">
        <v>19</v>
      </c>
      <c r="L254" s="239"/>
      <c r="M254" s="240" t="s">
        <v>19</v>
      </c>
      <c r="N254" s="241" t="s">
        <v>43</v>
      </c>
      <c r="O254" s="67"/>
      <c r="P254" s="190">
        <f t="shared" si="21"/>
        <v>0</v>
      </c>
      <c r="Q254" s="190">
        <v>0</v>
      </c>
      <c r="R254" s="190">
        <f t="shared" si="22"/>
        <v>0</v>
      </c>
      <c r="S254" s="190">
        <v>0</v>
      </c>
      <c r="T254" s="191">
        <f t="shared" si="23"/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2" t="s">
        <v>353</v>
      </c>
      <c r="AT254" s="192" t="s">
        <v>349</v>
      </c>
      <c r="AU254" s="192" t="s">
        <v>92</v>
      </c>
      <c r="AY254" s="20" t="s">
        <v>180</v>
      </c>
      <c r="BE254" s="193">
        <f t="shared" si="24"/>
        <v>0</v>
      </c>
      <c r="BF254" s="193">
        <f t="shared" si="25"/>
        <v>0</v>
      </c>
      <c r="BG254" s="193">
        <f t="shared" si="26"/>
        <v>0</v>
      </c>
      <c r="BH254" s="193">
        <f t="shared" si="27"/>
        <v>0</v>
      </c>
      <c r="BI254" s="193">
        <f t="shared" si="28"/>
        <v>0</v>
      </c>
      <c r="BJ254" s="20" t="s">
        <v>79</v>
      </c>
      <c r="BK254" s="193">
        <f t="shared" si="29"/>
        <v>0</v>
      </c>
      <c r="BL254" s="20" t="s">
        <v>290</v>
      </c>
      <c r="BM254" s="192" t="s">
        <v>565</v>
      </c>
    </row>
    <row r="255" spans="1:65" s="2" customFormat="1" ht="55.5" customHeight="1">
      <c r="A255" s="37"/>
      <c r="B255" s="38"/>
      <c r="C255" s="232" t="s">
        <v>566</v>
      </c>
      <c r="D255" s="232" t="s">
        <v>349</v>
      </c>
      <c r="E255" s="233" t="s">
        <v>567</v>
      </c>
      <c r="F255" s="234" t="s">
        <v>568</v>
      </c>
      <c r="G255" s="235" t="s">
        <v>352</v>
      </c>
      <c r="H255" s="236">
        <v>44</v>
      </c>
      <c r="I255" s="237"/>
      <c r="J255" s="238">
        <f t="shared" si="20"/>
        <v>0</v>
      </c>
      <c r="K255" s="234" t="s">
        <v>19</v>
      </c>
      <c r="L255" s="239"/>
      <c r="M255" s="240" t="s">
        <v>19</v>
      </c>
      <c r="N255" s="241" t="s">
        <v>43</v>
      </c>
      <c r="O255" s="67"/>
      <c r="P255" s="190">
        <f t="shared" si="21"/>
        <v>0</v>
      </c>
      <c r="Q255" s="190">
        <v>0</v>
      </c>
      <c r="R255" s="190">
        <f t="shared" si="22"/>
        <v>0</v>
      </c>
      <c r="S255" s="190">
        <v>0</v>
      </c>
      <c r="T255" s="191">
        <f t="shared" si="23"/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92" t="s">
        <v>353</v>
      </c>
      <c r="AT255" s="192" t="s">
        <v>349</v>
      </c>
      <c r="AU255" s="192" t="s">
        <v>92</v>
      </c>
      <c r="AY255" s="20" t="s">
        <v>180</v>
      </c>
      <c r="BE255" s="193">
        <f t="shared" si="24"/>
        <v>0</v>
      </c>
      <c r="BF255" s="193">
        <f t="shared" si="25"/>
        <v>0</v>
      </c>
      <c r="BG255" s="193">
        <f t="shared" si="26"/>
        <v>0</v>
      </c>
      <c r="BH255" s="193">
        <f t="shared" si="27"/>
        <v>0</v>
      </c>
      <c r="BI255" s="193">
        <f t="shared" si="28"/>
        <v>0</v>
      </c>
      <c r="BJ255" s="20" t="s">
        <v>79</v>
      </c>
      <c r="BK255" s="193">
        <f t="shared" si="29"/>
        <v>0</v>
      </c>
      <c r="BL255" s="20" t="s">
        <v>290</v>
      </c>
      <c r="BM255" s="192" t="s">
        <v>569</v>
      </c>
    </row>
    <row r="256" spans="1:65" s="2" customFormat="1" ht="55.5" customHeight="1">
      <c r="A256" s="37"/>
      <c r="B256" s="38"/>
      <c r="C256" s="232" t="s">
        <v>570</v>
      </c>
      <c r="D256" s="232" t="s">
        <v>349</v>
      </c>
      <c r="E256" s="233" t="s">
        <v>571</v>
      </c>
      <c r="F256" s="234" t="s">
        <v>572</v>
      </c>
      <c r="G256" s="235" t="s">
        <v>352</v>
      </c>
      <c r="H256" s="236">
        <v>16</v>
      </c>
      <c r="I256" s="237"/>
      <c r="J256" s="238">
        <f t="shared" si="20"/>
        <v>0</v>
      </c>
      <c r="K256" s="234" t="s">
        <v>19</v>
      </c>
      <c r="L256" s="239"/>
      <c r="M256" s="240" t="s">
        <v>19</v>
      </c>
      <c r="N256" s="241" t="s">
        <v>43</v>
      </c>
      <c r="O256" s="67"/>
      <c r="P256" s="190">
        <f t="shared" si="21"/>
        <v>0</v>
      </c>
      <c r="Q256" s="190">
        <v>0</v>
      </c>
      <c r="R256" s="190">
        <f t="shared" si="22"/>
        <v>0</v>
      </c>
      <c r="S256" s="190">
        <v>0</v>
      </c>
      <c r="T256" s="191">
        <f t="shared" si="23"/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92" t="s">
        <v>353</v>
      </c>
      <c r="AT256" s="192" t="s">
        <v>349</v>
      </c>
      <c r="AU256" s="192" t="s">
        <v>92</v>
      </c>
      <c r="AY256" s="20" t="s">
        <v>180</v>
      </c>
      <c r="BE256" s="193">
        <f t="shared" si="24"/>
        <v>0</v>
      </c>
      <c r="BF256" s="193">
        <f t="shared" si="25"/>
        <v>0</v>
      </c>
      <c r="BG256" s="193">
        <f t="shared" si="26"/>
        <v>0</v>
      </c>
      <c r="BH256" s="193">
        <f t="shared" si="27"/>
        <v>0</v>
      </c>
      <c r="BI256" s="193">
        <f t="shared" si="28"/>
        <v>0</v>
      </c>
      <c r="BJ256" s="20" t="s">
        <v>79</v>
      </c>
      <c r="BK256" s="193">
        <f t="shared" si="29"/>
        <v>0</v>
      </c>
      <c r="BL256" s="20" t="s">
        <v>290</v>
      </c>
      <c r="BM256" s="192" t="s">
        <v>573</v>
      </c>
    </row>
    <row r="257" spans="1:65" s="2" customFormat="1" ht="49.15" customHeight="1">
      <c r="A257" s="37"/>
      <c r="B257" s="38"/>
      <c r="C257" s="232" t="s">
        <v>574</v>
      </c>
      <c r="D257" s="232" t="s">
        <v>349</v>
      </c>
      <c r="E257" s="233" t="s">
        <v>575</v>
      </c>
      <c r="F257" s="234" t="s">
        <v>576</v>
      </c>
      <c r="G257" s="235" t="s">
        <v>352</v>
      </c>
      <c r="H257" s="236">
        <v>13</v>
      </c>
      <c r="I257" s="237"/>
      <c r="J257" s="238">
        <f t="shared" si="20"/>
        <v>0</v>
      </c>
      <c r="K257" s="234" t="s">
        <v>19</v>
      </c>
      <c r="L257" s="239"/>
      <c r="M257" s="240" t="s">
        <v>19</v>
      </c>
      <c r="N257" s="241" t="s">
        <v>43</v>
      </c>
      <c r="O257" s="67"/>
      <c r="P257" s="190">
        <f t="shared" si="21"/>
        <v>0</v>
      </c>
      <c r="Q257" s="190">
        <v>0</v>
      </c>
      <c r="R257" s="190">
        <f t="shared" si="22"/>
        <v>0</v>
      </c>
      <c r="S257" s="190">
        <v>0</v>
      </c>
      <c r="T257" s="191">
        <f t="shared" si="23"/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92" t="s">
        <v>353</v>
      </c>
      <c r="AT257" s="192" t="s">
        <v>349</v>
      </c>
      <c r="AU257" s="192" t="s">
        <v>92</v>
      </c>
      <c r="AY257" s="20" t="s">
        <v>180</v>
      </c>
      <c r="BE257" s="193">
        <f t="shared" si="24"/>
        <v>0</v>
      </c>
      <c r="BF257" s="193">
        <f t="shared" si="25"/>
        <v>0</v>
      </c>
      <c r="BG257" s="193">
        <f t="shared" si="26"/>
        <v>0</v>
      </c>
      <c r="BH257" s="193">
        <f t="shared" si="27"/>
        <v>0</v>
      </c>
      <c r="BI257" s="193">
        <f t="shared" si="28"/>
        <v>0</v>
      </c>
      <c r="BJ257" s="20" t="s">
        <v>79</v>
      </c>
      <c r="BK257" s="193">
        <f t="shared" si="29"/>
        <v>0</v>
      </c>
      <c r="BL257" s="20" t="s">
        <v>290</v>
      </c>
      <c r="BM257" s="192" t="s">
        <v>577</v>
      </c>
    </row>
    <row r="258" spans="1:65" s="2" customFormat="1" ht="49.15" customHeight="1">
      <c r="A258" s="37"/>
      <c r="B258" s="38"/>
      <c r="C258" s="232" t="s">
        <v>578</v>
      </c>
      <c r="D258" s="232" t="s">
        <v>349</v>
      </c>
      <c r="E258" s="233" t="s">
        <v>579</v>
      </c>
      <c r="F258" s="234" t="s">
        <v>580</v>
      </c>
      <c r="G258" s="235" t="s">
        <v>352</v>
      </c>
      <c r="H258" s="236">
        <v>6</v>
      </c>
      <c r="I258" s="237"/>
      <c r="J258" s="238">
        <f t="shared" si="20"/>
        <v>0</v>
      </c>
      <c r="K258" s="234" t="s">
        <v>19</v>
      </c>
      <c r="L258" s="239"/>
      <c r="M258" s="240" t="s">
        <v>19</v>
      </c>
      <c r="N258" s="241" t="s">
        <v>43</v>
      </c>
      <c r="O258" s="67"/>
      <c r="P258" s="190">
        <f t="shared" si="21"/>
        <v>0</v>
      </c>
      <c r="Q258" s="190">
        <v>0</v>
      </c>
      <c r="R258" s="190">
        <f t="shared" si="22"/>
        <v>0</v>
      </c>
      <c r="S258" s="190">
        <v>0</v>
      </c>
      <c r="T258" s="191">
        <f t="shared" si="23"/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2" t="s">
        <v>353</v>
      </c>
      <c r="AT258" s="192" t="s">
        <v>349</v>
      </c>
      <c r="AU258" s="192" t="s">
        <v>92</v>
      </c>
      <c r="AY258" s="20" t="s">
        <v>180</v>
      </c>
      <c r="BE258" s="193">
        <f t="shared" si="24"/>
        <v>0</v>
      </c>
      <c r="BF258" s="193">
        <f t="shared" si="25"/>
        <v>0</v>
      </c>
      <c r="BG258" s="193">
        <f t="shared" si="26"/>
        <v>0</v>
      </c>
      <c r="BH258" s="193">
        <f t="shared" si="27"/>
        <v>0</v>
      </c>
      <c r="BI258" s="193">
        <f t="shared" si="28"/>
        <v>0</v>
      </c>
      <c r="BJ258" s="20" t="s">
        <v>79</v>
      </c>
      <c r="BK258" s="193">
        <f t="shared" si="29"/>
        <v>0</v>
      </c>
      <c r="BL258" s="20" t="s">
        <v>290</v>
      </c>
      <c r="BM258" s="192" t="s">
        <v>581</v>
      </c>
    </row>
    <row r="259" spans="1:65" s="2" customFormat="1" ht="49.15" customHeight="1">
      <c r="A259" s="37"/>
      <c r="B259" s="38"/>
      <c r="C259" s="232" t="s">
        <v>582</v>
      </c>
      <c r="D259" s="232" t="s">
        <v>349</v>
      </c>
      <c r="E259" s="233" t="s">
        <v>583</v>
      </c>
      <c r="F259" s="234" t="s">
        <v>584</v>
      </c>
      <c r="G259" s="235" t="s">
        <v>352</v>
      </c>
      <c r="H259" s="236">
        <v>36</v>
      </c>
      <c r="I259" s="237"/>
      <c r="J259" s="238">
        <f t="shared" si="20"/>
        <v>0</v>
      </c>
      <c r="K259" s="234" t="s">
        <v>19</v>
      </c>
      <c r="L259" s="239"/>
      <c r="M259" s="240" t="s">
        <v>19</v>
      </c>
      <c r="N259" s="241" t="s">
        <v>43</v>
      </c>
      <c r="O259" s="67"/>
      <c r="P259" s="190">
        <f t="shared" si="21"/>
        <v>0</v>
      </c>
      <c r="Q259" s="190">
        <v>0</v>
      </c>
      <c r="R259" s="190">
        <f t="shared" si="22"/>
        <v>0</v>
      </c>
      <c r="S259" s="190">
        <v>0</v>
      </c>
      <c r="T259" s="191">
        <f t="shared" si="23"/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92" t="s">
        <v>353</v>
      </c>
      <c r="AT259" s="192" t="s">
        <v>349</v>
      </c>
      <c r="AU259" s="192" t="s">
        <v>92</v>
      </c>
      <c r="AY259" s="20" t="s">
        <v>180</v>
      </c>
      <c r="BE259" s="193">
        <f t="shared" si="24"/>
        <v>0</v>
      </c>
      <c r="BF259" s="193">
        <f t="shared" si="25"/>
        <v>0</v>
      </c>
      <c r="BG259" s="193">
        <f t="shared" si="26"/>
        <v>0</v>
      </c>
      <c r="BH259" s="193">
        <f t="shared" si="27"/>
        <v>0</v>
      </c>
      <c r="BI259" s="193">
        <f t="shared" si="28"/>
        <v>0</v>
      </c>
      <c r="BJ259" s="20" t="s">
        <v>79</v>
      </c>
      <c r="BK259" s="193">
        <f t="shared" si="29"/>
        <v>0</v>
      </c>
      <c r="BL259" s="20" t="s">
        <v>290</v>
      </c>
      <c r="BM259" s="192" t="s">
        <v>585</v>
      </c>
    </row>
    <row r="260" spans="1:65" s="2" customFormat="1" ht="55.5" customHeight="1">
      <c r="A260" s="37"/>
      <c r="B260" s="38"/>
      <c r="C260" s="232" t="s">
        <v>586</v>
      </c>
      <c r="D260" s="232" t="s">
        <v>349</v>
      </c>
      <c r="E260" s="233" t="s">
        <v>587</v>
      </c>
      <c r="F260" s="234" t="s">
        <v>588</v>
      </c>
      <c r="G260" s="235" t="s">
        <v>352</v>
      </c>
      <c r="H260" s="236">
        <v>61</v>
      </c>
      <c r="I260" s="237"/>
      <c r="J260" s="238">
        <f t="shared" si="20"/>
        <v>0</v>
      </c>
      <c r="K260" s="234" t="s">
        <v>19</v>
      </c>
      <c r="L260" s="239"/>
      <c r="M260" s="240" t="s">
        <v>19</v>
      </c>
      <c r="N260" s="241" t="s">
        <v>43</v>
      </c>
      <c r="O260" s="67"/>
      <c r="P260" s="190">
        <f t="shared" si="21"/>
        <v>0</v>
      </c>
      <c r="Q260" s="190">
        <v>0</v>
      </c>
      <c r="R260" s="190">
        <f t="shared" si="22"/>
        <v>0</v>
      </c>
      <c r="S260" s="190">
        <v>0</v>
      </c>
      <c r="T260" s="191">
        <f t="shared" si="23"/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92" t="s">
        <v>353</v>
      </c>
      <c r="AT260" s="192" t="s">
        <v>349</v>
      </c>
      <c r="AU260" s="192" t="s">
        <v>92</v>
      </c>
      <c r="AY260" s="20" t="s">
        <v>180</v>
      </c>
      <c r="BE260" s="193">
        <f t="shared" si="24"/>
        <v>0</v>
      </c>
      <c r="BF260" s="193">
        <f t="shared" si="25"/>
        <v>0</v>
      </c>
      <c r="BG260" s="193">
        <f t="shared" si="26"/>
        <v>0</v>
      </c>
      <c r="BH260" s="193">
        <f t="shared" si="27"/>
        <v>0</v>
      </c>
      <c r="BI260" s="193">
        <f t="shared" si="28"/>
        <v>0</v>
      </c>
      <c r="BJ260" s="20" t="s">
        <v>79</v>
      </c>
      <c r="BK260" s="193">
        <f t="shared" si="29"/>
        <v>0</v>
      </c>
      <c r="BL260" s="20" t="s">
        <v>290</v>
      </c>
      <c r="BM260" s="192" t="s">
        <v>589</v>
      </c>
    </row>
    <row r="261" spans="1:65" s="2" customFormat="1" ht="62.65" customHeight="1">
      <c r="A261" s="37"/>
      <c r="B261" s="38"/>
      <c r="C261" s="232" t="s">
        <v>590</v>
      </c>
      <c r="D261" s="232" t="s">
        <v>349</v>
      </c>
      <c r="E261" s="233" t="s">
        <v>591</v>
      </c>
      <c r="F261" s="234" t="s">
        <v>592</v>
      </c>
      <c r="G261" s="235" t="s">
        <v>352</v>
      </c>
      <c r="H261" s="236">
        <v>3</v>
      </c>
      <c r="I261" s="237"/>
      <c r="J261" s="238">
        <f t="shared" si="20"/>
        <v>0</v>
      </c>
      <c r="K261" s="234" t="s">
        <v>19</v>
      </c>
      <c r="L261" s="239"/>
      <c r="M261" s="240" t="s">
        <v>19</v>
      </c>
      <c r="N261" s="241" t="s">
        <v>43</v>
      </c>
      <c r="O261" s="67"/>
      <c r="P261" s="190">
        <f t="shared" si="21"/>
        <v>0</v>
      </c>
      <c r="Q261" s="190">
        <v>0</v>
      </c>
      <c r="R261" s="190">
        <f t="shared" si="22"/>
        <v>0</v>
      </c>
      <c r="S261" s="190">
        <v>0</v>
      </c>
      <c r="T261" s="191">
        <f t="shared" si="23"/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92" t="s">
        <v>353</v>
      </c>
      <c r="AT261" s="192" t="s">
        <v>349</v>
      </c>
      <c r="AU261" s="192" t="s">
        <v>92</v>
      </c>
      <c r="AY261" s="20" t="s">
        <v>180</v>
      </c>
      <c r="BE261" s="193">
        <f t="shared" si="24"/>
        <v>0</v>
      </c>
      <c r="BF261" s="193">
        <f t="shared" si="25"/>
        <v>0</v>
      </c>
      <c r="BG261" s="193">
        <f t="shared" si="26"/>
        <v>0</v>
      </c>
      <c r="BH261" s="193">
        <f t="shared" si="27"/>
        <v>0</v>
      </c>
      <c r="BI261" s="193">
        <f t="shared" si="28"/>
        <v>0</v>
      </c>
      <c r="BJ261" s="20" t="s">
        <v>79</v>
      </c>
      <c r="BK261" s="193">
        <f t="shared" si="29"/>
        <v>0</v>
      </c>
      <c r="BL261" s="20" t="s">
        <v>290</v>
      </c>
      <c r="BM261" s="192" t="s">
        <v>593</v>
      </c>
    </row>
    <row r="262" spans="1:65" s="2" customFormat="1" ht="49.15" customHeight="1">
      <c r="A262" s="37"/>
      <c r="B262" s="38"/>
      <c r="C262" s="232" t="s">
        <v>594</v>
      </c>
      <c r="D262" s="232" t="s">
        <v>349</v>
      </c>
      <c r="E262" s="233" t="s">
        <v>595</v>
      </c>
      <c r="F262" s="234" t="s">
        <v>596</v>
      </c>
      <c r="G262" s="235" t="s">
        <v>352</v>
      </c>
      <c r="H262" s="236">
        <v>11</v>
      </c>
      <c r="I262" s="237"/>
      <c r="J262" s="238">
        <f t="shared" si="20"/>
        <v>0</v>
      </c>
      <c r="K262" s="234" t="s">
        <v>19</v>
      </c>
      <c r="L262" s="239"/>
      <c r="M262" s="240" t="s">
        <v>19</v>
      </c>
      <c r="N262" s="241" t="s">
        <v>43</v>
      </c>
      <c r="O262" s="67"/>
      <c r="P262" s="190">
        <f t="shared" si="21"/>
        <v>0</v>
      </c>
      <c r="Q262" s="190">
        <v>0</v>
      </c>
      <c r="R262" s="190">
        <f t="shared" si="22"/>
        <v>0</v>
      </c>
      <c r="S262" s="190">
        <v>0</v>
      </c>
      <c r="T262" s="191">
        <f t="shared" si="23"/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92" t="s">
        <v>353</v>
      </c>
      <c r="AT262" s="192" t="s">
        <v>349</v>
      </c>
      <c r="AU262" s="192" t="s">
        <v>92</v>
      </c>
      <c r="AY262" s="20" t="s">
        <v>180</v>
      </c>
      <c r="BE262" s="193">
        <f t="shared" si="24"/>
        <v>0</v>
      </c>
      <c r="BF262" s="193">
        <f t="shared" si="25"/>
        <v>0</v>
      </c>
      <c r="BG262" s="193">
        <f t="shared" si="26"/>
        <v>0</v>
      </c>
      <c r="BH262" s="193">
        <f t="shared" si="27"/>
        <v>0</v>
      </c>
      <c r="BI262" s="193">
        <f t="shared" si="28"/>
        <v>0</v>
      </c>
      <c r="BJ262" s="20" t="s">
        <v>79</v>
      </c>
      <c r="BK262" s="193">
        <f t="shared" si="29"/>
        <v>0</v>
      </c>
      <c r="BL262" s="20" t="s">
        <v>290</v>
      </c>
      <c r="BM262" s="192" t="s">
        <v>597</v>
      </c>
    </row>
    <row r="263" spans="1:65" s="2" customFormat="1" ht="66.75" customHeight="1">
      <c r="A263" s="37"/>
      <c r="B263" s="38"/>
      <c r="C263" s="232" t="s">
        <v>598</v>
      </c>
      <c r="D263" s="232" t="s">
        <v>349</v>
      </c>
      <c r="E263" s="233" t="s">
        <v>599</v>
      </c>
      <c r="F263" s="234" t="s">
        <v>600</v>
      </c>
      <c r="G263" s="235" t="s">
        <v>352</v>
      </c>
      <c r="H263" s="236">
        <v>8</v>
      </c>
      <c r="I263" s="237"/>
      <c r="J263" s="238">
        <f t="shared" si="20"/>
        <v>0</v>
      </c>
      <c r="K263" s="234" t="s">
        <v>19</v>
      </c>
      <c r="L263" s="239"/>
      <c r="M263" s="240" t="s">
        <v>19</v>
      </c>
      <c r="N263" s="241" t="s">
        <v>43</v>
      </c>
      <c r="O263" s="67"/>
      <c r="P263" s="190">
        <f t="shared" si="21"/>
        <v>0</v>
      </c>
      <c r="Q263" s="190">
        <v>0</v>
      </c>
      <c r="R263" s="190">
        <f t="shared" si="22"/>
        <v>0</v>
      </c>
      <c r="S263" s="190">
        <v>0</v>
      </c>
      <c r="T263" s="191">
        <f t="shared" si="23"/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92" t="s">
        <v>353</v>
      </c>
      <c r="AT263" s="192" t="s">
        <v>349</v>
      </c>
      <c r="AU263" s="192" t="s">
        <v>92</v>
      </c>
      <c r="AY263" s="20" t="s">
        <v>180</v>
      </c>
      <c r="BE263" s="193">
        <f t="shared" si="24"/>
        <v>0</v>
      </c>
      <c r="BF263" s="193">
        <f t="shared" si="25"/>
        <v>0</v>
      </c>
      <c r="BG263" s="193">
        <f t="shared" si="26"/>
        <v>0</v>
      </c>
      <c r="BH263" s="193">
        <f t="shared" si="27"/>
        <v>0</v>
      </c>
      <c r="BI263" s="193">
        <f t="shared" si="28"/>
        <v>0</v>
      </c>
      <c r="BJ263" s="20" t="s">
        <v>79</v>
      </c>
      <c r="BK263" s="193">
        <f t="shared" si="29"/>
        <v>0</v>
      </c>
      <c r="BL263" s="20" t="s">
        <v>290</v>
      </c>
      <c r="BM263" s="192" t="s">
        <v>601</v>
      </c>
    </row>
    <row r="264" spans="1:65" s="2" customFormat="1" ht="44.25" customHeight="1">
      <c r="A264" s="37"/>
      <c r="B264" s="38"/>
      <c r="C264" s="232" t="s">
        <v>602</v>
      </c>
      <c r="D264" s="232" t="s">
        <v>349</v>
      </c>
      <c r="E264" s="233" t="s">
        <v>603</v>
      </c>
      <c r="F264" s="234" t="s">
        <v>604</v>
      </c>
      <c r="G264" s="235" t="s">
        <v>352</v>
      </c>
      <c r="H264" s="236">
        <v>33</v>
      </c>
      <c r="I264" s="237"/>
      <c r="J264" s="238">
        <f t="shared" si="20"/>
        <v>0</v>
      </c>
      <c r="K264" s="234" t="s">
        <v>19</v>
      </c>
      <c r="L264" s="239"/>
      <c r="M264" s="240" t="s">
        <v>19</v>
      </c>
      <c r="N264" s="241" t="s">
        <v>43</v>
      </c>
      <c r="O264" s="67"/>
      <c r="P264" s="190">
        <f t="shared" si="21"/>
        <v>0</v>
      </c>
      <c r="Q264" s="190">
        <v>0</v>
      </c>
      <c r="R264" s="190">
        <f t="shared" si="22"/>
        <v>0</v>
      </c>
      <c r="S264" s="190">
        <v>0</v>
      </c>
      <c r="T264" s="191">
        <f t="shared" si="23"/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92" t="s">
        <v>353</v>
      </c>
      <c r="AT264" s="192" t="s">
        <v>349</v>
      </c>
      <c r="AU264" s="192" t="s">
        <v>92</v>
      </c>
      <c r="AY264" s="20" t="s">
        <v>180</v>
      </c>
      <c r="BE264" s="193">
        <f t="shared" si="24"/>
        <v>0</v>
      </c>
      <c r="BF264" s="193">
        <f t="shared" si="25"/>
        <v>0</v>
      </c>
      <c r="BG264" s="193">
        <f t="shared" si="26"/>
        <v>0</v>
      </c>
      <c r="BH264" s="193">
        <f t="shared" si="27"/>
        <v>0</v>
      </c>
      <c r="BI264" s="193">
        <f t="shared" si="28"/>
        <v>0</v>
      </c>
      <c r="BJ264" s="20" t="s">
        <v>79</v>
      </c>
      <c r="BK264" s="193">
        <f t="shared" si="29"/>
        <v>0</v>
      </c>
      <c r="BL264" s="20" t="s">
        <v>290</v>
      </c>
      <c r="BM264" s="192" t="s">
        <v>605</v>
      </c>
    </row>
    <row r="265" spans="1:65" s="2" customFormat="1" ht="44.25" customHeight="1">
      <c r="A265" s="37"/>
      <c r="B265" s="38"/>
      <c r="C265" s="232" t="s">
        <v>606</v>
      </c>
      <c r="D265" s="232" t="s">
        <v>349</v>
      </c>
      <c r="E265" s="233" t="s">
        <v>607</v>
      </c>
      <c r="F265" s="234" t="s">
        <v>608</v>
      </c>
      <c r="G265" s="235" t="s">
        <v>352</v>
      </c>
      <c r="H265" s="236">
        <v>13</v>
      </c>
      <c r="I265" s="237"/>
      <c r="J265" s="238">
        <f t="shared" si="20"/>
        <v>0</v>
      </c>
      <c r="K265" s="234" t="s">
        <v>19</v>
      </c>
      <c r="L265" s="239"/>
      <c r="M265" s="240" t="s">
        <v>19</v>
      </c>
      <c r="N265" s="241" t="s">
        <v>43</v>
      </c>
      <c r="O265" s="67"/>
      <c r="P265" s="190">
        <f t="shared" si="21"/>
        <v>0</v>
      </c>
      <c r="Q265" s="190">
        <v>0</v>
      </c>
      <c r="R265" s="190">
        <f t="shared" si="22"/>
        <v>0</v>
      </c>
      <c r="S265" s="190">
        <v>0</v>
      </c>
      <c r="T265" s="191">
        <f t="shared" si="23"/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92" t="s">
        <v>353</v>
      </c>
      <c r="AT265" s="192" t="s">
        <v>349</v>
      </c>
      <c r="AU265" s="192" t="s">
        <v>92</v>
      </c>
      <c r="AY265" s="20" t="s">
        <v>180</v>
      </c>
      <c r="BE265" s="193">
        <f t="shared" si="24"/>
        <v>0</v>
      </c>
      <c r="BF265" s="193">
        <f t="shared" si="25"/>
        <v>0</v>
      </c>
      <c r="BG265" s="193">
        <f t="shared" si="26"/>
        <v>0</v>
      </c>
      <c r="BH265" s="193">
        <f t="shared" si="27"/>
        <v>0</v>
      </c>
      <c r="BI265" s="193">
        <f t="shared" si="28"/>
        <v>0</v>
      </c>
      <c r="BJ265" s="20" t="s">
        <v>79</v>
      </c>
      <c r="BK265" s="193">
        <f t="shared" si="29"/>
        <v>0</v>
      </c>
      <c r="BL265" s="20" t="s">
        <v>290</v>
      </c>
      <c r="BM265" s="192" t="s">
        <v>609</v>
      </c>
    </row>
    <row r="266" spans="1:65" s="2" customFormat="1" ht="16.5" customHeight="1">
      <c r="A266" s="37"/>
      <c r="B266" s="38"/>
      <c r="C266" s="232" t="s">
        <v>610</v>
      </c>
      <c r="D266" s="232" t="s">
        <v>349</v>
      </c>
      <c r="E266" s="233" t="s">
        <v>611</v>
      </c>
      <c r="F266" s="234" t="s">
        <v>612</v>
      </c>
      <c r="G266" s="235" t="s">
        <v>352</v>
      </c>
      <c r="H266" s="236">
        <v>28</v>
      </c>
      <c r="I266" s="237"/>
      <c r="J266" s="238">
        <f t="shared" si="20"/>
        <v>0</v>
      </c>
      <c r="K266" s="234" t="s">
        <v>19</v>
      </c>
      <c r="L266" s="239"/>
      <c r="M266" s="240" t="s">
        <v>19</v>
      </c>
      <c r="N266" s="241" t="s">
        <v>43</v>
      </c>
      <c r="O266" s="67"/>
      <c r="P266" s="190">
        <f t="shared" si="21"/>
        <v>0</v>
      </c>
      <c r="Q266" s="190">
        <v>0</v>
      </c>
      <c r="R266" s="190">
        <f t="shared" si="22"/>
        <v>0</v>
      </c>
      <c r="S266" s="190">
        <v>0</v>
      </c>
      <c r="T266" s="191">
        <f t="shared" si="23"/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92" t="s">
        <v>353</v>
      </c>
      <c r="AT266" s="192" t="s">
        <v>349</v>
      </c>
      <c r="AU266" s="192" t="s">
        <v>92</v>
      </c>
      <c r="AY266" s="20" t="s">
        <v>180</v>
      </c>
      <c r="BE266" s="193">
        <f t="shared" si="24"/>
        <v>0</v>
      </c>
      <c r="BF266" s="193">
        <f t="shared" si="25"/>
        <v>0</v>
      </c>
      <c r="BG266" s="193">
        <f t="shared" si="26"/>
        <v>0</v>
      </c>
      <c r="BH266" s="193">
        <f t="shared" si="27"/>
        <v>0</v>
      </c>
      <c r="BI266" s="193">
        <f t="shared" si="28"/>
        <v>0</v>
      </c>
      <c r="BJ266" s="20" t="s">
        <v>79</v>
      </c>
      <c r="BK266" s="193">
        <f t="shared" si="29"/>
        <v>0</v>
      </c>
      <c r="BL266" s="20" t="s">
        <v>290</v>
      </c>
      <c r="BM266" s="192" t="s">
        <v>613</v>
      </c>
    </row>
    <row r="267" spans="1:65" s="2" customFormat="1" ht="16.5" customHeight="1">
      <c r="A267" s="37"/>
      <c r="B267" s="38"/>
      <c r="C267" s="232" t="s">
        <v>614</v>
      </c>
      <c r="D267" s="232" t="s">
        <v>349</v>
      </c>
      <c r="E267" s="233" t="s">
        <v>615</v>
      </c>
      <c r="F267" s="234" t="s">
        <v>616</v>
      </c>
      <c r="G267" s="235" t="s">
        <v>352</v>
      </c>
      <c r="H267" s="236">
        <v>426</v>
      </c>
      <c r="I267" s="237"/>
      <c r="J267" s="238">
        <f t="shared" si="20"/>
        <v>0</v>
      </c>
      <c r="K267" s="234" t="s">
        <v>19</v>
      </c>
      <c r="L267" s="239"/>
      <c r="M267" s="240" t="s">
        <v>19</v>
      </c>
      <c r="N267" s="241" t="s">
        <v>43</v>
      </c>
      <c r="O267" s="67"/>
      <c r="P267" s="190">
        <f t="shared" si="21"/>
        <v>0</v>
      </c>
      <c r="Q267" s="190">
        <v>0</v>
      </c>
      <c r="R267" s="190">
        <f t="shared" si="22"/>
        <v>0</v>
      </c>
      <c r="S267" s="190">
        <v>0</v>
      </c>
      <c r="T267" s="191">
        <f t="shared" si="23"/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92" t="s">
        <v>353</v>
      </c>
      <c r="AT267" s="192" t="s">
        <v>349</v>
      </c>
      <c r="AU267" s="192" t="s">
        <v>92</v>
      </c>
      <c r="AY267" s="20" t="s">
        <v>180</v>
      </c>
      <c r="BE267" s="193">
        <f t="shared" si="24"/>
        <v>0</v>
      </c>
      <c r="BF267" s="193">
        <f t="shared" si="25"/>
        <v>0</v>
      </c>
      <c r="BG267" s="193">
        <f t="shared" si="26"/>
        <v>0</v>
      </c>
      <c r="BH267" s="193">
        <f t="shared" si="27"/>
        <v>0</v>
      </c>
      <c r="BI267" s="193">
        <f t="shared" si="28"/>
        <v>0</v>
      </c>
      <c r="BJ267" s="20" t="s">
        <v>79</v>
      </c>
      <c r="BK267" s="193">
        <f t="shared" si="29"/>
        <v>0</v>
      </c>
      <c r="BL267" s="20" t="s">
        <v>290</v>
      </c>
      <c r="BM267" s="192" t="s">
        <v>617</v>
      </c>
    </row>
    <row r="268" spans="1:65" s="2" customFormat="1" ht="24.2" customHeight="1">
      <c r="A268" s="37"/>
      <c r="B268" s="38"/>
      <c r="C268" s="232" t="s">
        <v>618</v>
      </c>
      <c r="D268" s="232" t="s">
        <v>349</v>
      </c>
      <c r="E268" s="233" t="s">
        <v>619</v>
      </c>
      <c r="F268" s="234" t="s">
        <v>620</v>
      </c>
      <c r="G268" s="235" t="s">
        <v>352</v>
      </c>
      <c r="H268" s="236">
        <v>105</v>
      </c>
      <c r="I268" s="237"/>
      <c r="J268" s="238">
        <f t="shared" si="20"/>
        <v>0</v>
      </c>
      <c r="K268" s="234" t="s">
        <v>19</v>
      </c>
      <c r="L268" s="239"/>
      <c r="M268" s="240" t="s">
        <v>19</v>
      </c>
      <c r="N268" s="241" t="s">
        <v>43</v>
      </c>
      <c r="O268" s="67"/>
      <c r="P268" s="190">
        <f t="shared" si="21"/>
        <v>0</v>
      </c>
      <c r="Q268" s="190">
        <v>0</v>
      </c>
      <c r="R268" s="190">
        <f t="shared" si="22"/>
        <v>0</v>
      </c>
      <c r="S268" s="190">
        <v>0</v>
      </c>
      <c r="T268" s="191">
        <f t="shared" si="23"/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2" t="s">
        <v>353</v>
      </c>
      <c r="AT268" s="192" t="s">
        <v>349</v>
      </c>
      <c r="AU268" s="192" t="s">
        <v>92</v>
      </c>
      <c r="AY268" s="20" t="s">
        <v>180</v>
      </c>
      <c r="BE268" s="193">
        <f t="shared" si="24"/>
        <v>0</v>
      </c>
      <c r="BF268" s="193">
        <f t="shared" si="25"/>
        <v>0</v>
      </c>
      <c r="BG268" s="193">
        <f t="shared" si="26"/>
        <v>0</v>
      </c>
      <c r="BH268" s="193">
        <f t="shared" si="27"/>
        <v>0</v>
      </c>
      <c r="BI268" s="193">
        <f t="shared" si="28"/>
        <v>0</v>
      </c>
      <c r="BJ268" s="20" t="s">
        <v>79</v>
      </c>
      <c r="BK268" s="193">
        <f t="shared" si="29"/>
        <v>0</v>
      </c>
      <c r="BL268" s="20" t="s">
        <v>290</v>
      </c>
      <c r="BM268" s="192" t="s">
        <v>621</v>
      </c>
    </row>
    <row r="269" spans="1:65" s="2" customFormat="1" ht="16.5" customHeight="1">
      <c r="A269" s="37"/>
      <c r="B269" s="38"/>
      <c r="C269" s="232" t="s">
        <v>622</v>
      </c>
      <c r="D269" s="232" t="s">
        <v>349</v>
      </c>
      <c r="E269" s="233" t="s">
        <v>623</v>
      </c>
      <c r="F269" s="234" t="s">
        <v>624</v>
      </c>
      <c r="G269" s="235" t="s">
        <v>352</v>
      </c>
      <c r="H269" s="236">
        <v>11</v>
      </c>
      <c r="I269" s="237"/>
      <c r="J269" s="238">
        <f t="shared" si="20"/>
        <v>0</v>
      </c>
      <c r="K269" s="234" t="s">
        <v>19</v>
      </c>
      <c r="L269" s="239"/>
      <c r="M269" s="240" t="s">
        <v>19</v>
      </c>
      <c r="N269" s="241" t="s">
        <v>43</v>
      </c>
      <c r="O269" s="67"/>
      <c r="P269" s="190">
        <f t="shared" si="21"/>
        <v>0</v>
      </c>
      <c r="Q269" s="190">
        <v>0</v>
      </c>
      <c r="R269" s="190">
        <f t="shared" si="22"/>
        <v>0</v>
      </c>
      <c r="S269" s="190">
        <v>0</v>
      </c>
      <c r="T269" s="191">
        <f t="shared" si="23"/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92" t="s">
        <v>353</v>
      </c>
      <c r="AT269" s="192" t="s">
        <v>349</v>
      </c>
      <c r="AU269" s="192" t="s">
        <v>92</v>
      </c>
      <c r="AY269" s="20" t="s">
        <v>180</v>
      </c>
      <c r="BE269" s="193">
        <f t="shared" si="24"/>
        <v>0</v>
      </c>
      <c r="BF269" s="193">
        <f t="shared" si="25"/>
        <v>0</v>
      </c>
      <c r="BG269" s="193">
        <f t="shared" si="26"/>
        <v>0</v>
      </c>
      <c r="BH269" s="193">
        <f t="shared" si="27"/>
        <v>0</v>
      </c>
      <c r="BI269" s="193">
        <f t="shared" si="28"/>
        <v>0</v>
      </c>
      <c r="BJ269" s="20" t="s">
        <v>79</v>
      </c>
      <c r="BK269" s="193">
        <f t="shared" si="29"/>
        <v>0</v>
      </c>
      <c r="BL269" s="20" t="s">
        <v>290</v>
      </c>
      <c r="BM269" s="192" t="s">
        <v>625</v>
      </c>
    </row>
    <row r="270" spans="2:63" s="12" customFormat="1" ht="20.85" customHeight="1">
      <c r="B270" s="165"/>
      <c r="C270" s="166"/>
      <c r="D270" s="167" t="s">
        <v>71</v>
      </c>
      <c r="E270" s="179" t="s">
        <v>626</v>
      </c>
      <c r="F270" s="179" t="s">
        <v>627</v>
      </c>
      <c r="G270" s="166"/>
      <c r="H270" s="166"/>
      <c r="I270" s="169"/>
      <c r="J270" s="180">
        <f>BK270</f>
        <v>0</v>
      </c>
      <c r="K270" s="166"/>
      <c r="L270" s="171"/>
      <c r="M270" s="172"/>
      <c r="N270" s="173"/>
      <c r="O270" s="173"/>
      <c r="P270" s="174">
        <f>SUM(P271:P284)</f>
        <v>0</v>
      </c>
      <c r="Q270" s="173"/>
      <c r="R270" s="174">
        <f>SUM(R271:R284)</f>
        <v>0</v>
      </c>
      <c r="S270" s="173"/>
      <c r="T270" s="175">
        <f>SUM(T271:T284)</f>
        <v>0</v>
      </c>
      <c r="AR270" s="176" t="s">
        <v>81</v>
      </c>
      <c r="AT270" s="177" t="s">
        <v>71</v>
      </c>
      <c r="AU270" s="177" t="s">
        <v>81</v>
      </c>
      <c r="AY270" s="176" t="s">
        <v>180</v>
      </c>
      <c r="BK270" s="178">
        <f>SUM(BK271:BK284)</f>
        <v>0</v>
      </c>
    </row>
    <row r="271" spans="1:65" s="2" customFormat="1" ht="16.5" customHeight="1">
      <c r="A271" s="37"/>
      <c r="B271" s="38"/>
      <c r="C271" s="232" t="s">
        <v>628</v>
      </c>
      <c r="D271" s="232" t="s">
        <v>349</v>
      </c>
      <c r="E271" s="233" t="s">
        <v>629</v>
      </c>
      <c r="F271" s="234" t="s">
        <v>630</v>
      </c>
      <c r="G271" s="235" t="s">
        <v>270</v>
      </c>
      <c r="H271" s="236">
        <v>2040</v>
      </c>
      <c r="I271" s="237"/>
      <c r="J271" s="238">
        <f aca="true" t="shared" si="30" ref="J271:J284">ROUND(I271*H271,2)</f>
        <v>0</v>
      </c>
      <c r="K271" s="234" t="s">
        <v>19</v>
      </c>
      <c r="L271" s="239"/>
      <c r="M271" s="240" t="s">
        <v>19</v>
      </c>
      <c r="N271" s="241" t="s">
        <v>43</v>
      </c>
      <c r="O271" s="67"/>
      <c r="P271" s="190">
        <f aca="true" t="shared" si="31" ref="P271:P284">O271*H271</f>
        <v>0</v>
      </c>
      <c r="Q271" s="190">
        <v>0</v>
      </c>
      <c r="R271" s="190">
        <f aca="true" t="shared" si="32" ref="R271:R284">Q271*H271</f>
        <v>0</v>
      </c>
      <c r="S271" s="190">
        <v>0</v>
      </c>
      <c r="T271" s="191">
        <f aca="true" t="shared" si="33" ref="T271:T284"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92" t="s">
        <v>353</v>
      </c>
      <c r="AT271" s="192" t="s">
        <v>349</v>
      </c>
      <c r="AU271" s="192" t="s">
        <v>92</v>
      </c>
      <c r="AY271" s="20" t="s">
        <v>180</v>
      </c>
      <c r="BE271" s="193">
        <f aca="true" t="shared" si="34" ref="BE271:BE284">IF(N271="základní",J271,0)</f>
        <v>0</v>
      </c>
      <c r="BF271" s="193">
        <f aca="true" t="shared" si="35" ref="BF271:BF284">IF(N271="snížená",J271,0)</f>
        <v>0</v>
      </c>
      <c r="BG271" s="193">
        <f aca="true" t="shared" si="36" ref="BG271:BG284">IF(N271="zákl. přenesená",J271,0)</f>
        <v>0</v>
      </c>
      <c r="BH271" s="193">
        <f aca="true" t="shared" si="37" ref="BH271:BH284">IF(N271="sníž. přenesená",J271,0)</f>
        <v>0</v>
      </c>
      <c r="BI271" s="193">
        <f aca="true" t="shared" si="38" ref="BI271:BI284">IF(N271="nulová",J271,0)</f>
        <v>0</v>
      </c>
      <c r="BJ271" s="20" t="s">
        <v>79</v>
      </c>
      <c r="BK271" s="193">
        <f aca="true" t="shared" si="39" ref="BK271:BK284">ROUND(I271*H271,2)</f>
        <v>0</v>
      </c>
      <c r="BL271" s="20" t="s">
        <v>290</v>
      </c>
      <c r="BM271" s="192" t="s">
        <v>631</v>
      </c>
    </row>
    <row r="272" spans="1:65" s="2" customFormat="1" ht="16.5" customHeight="1">
      <c r="A272" s="37"/>
      <c r="B272" s="38"/>
      <c r="C272" s="232" t="s">
        <v>242</v>
      </c>
      <c r="D272" s="232" t="s">
        <v>349</v>
      </c>
      <c r="E272" s="233" t="s">
        <v>632</v>
      </c>
      <c r="F272" s="234" t="s">
        <v>633</v>
      </c>
      <c r="G272" s="235" t="s">
        <v>270</v>
      </c>
      <c r="H272" s="236">
        <v>7250</v>
      </c>
      <c r="I272" s="237"/>
      <c r="J272" s="238">
        <f t="shared" si="30"/>
        <v>0</v>
      </c>
      <c r="K272" s="234" t="s">
        <v>19</v>
      </c>
      <c r="L272" s="239"/>
      <c r="M272" s="240" t="s">
        <v>19</v>
      </c>
      <c r="N272" s="241" t="s">
        <v>43</v>
      </c>
      <c r="O272" s="67"/>
      <c r="P272" s="190">
        <f t="shared" si="31"/>
        <v>0</v>
      </c>
      <c r="Q272" s="190">
        <v>0</v>
      </c>
      <c r="R272" s="190">
        <f t="shared" si="32"/>
        <v>0</v>
      </c>
      <c r="S272" s="190">
        <v>0</v>
      </c>
      <c r="T272" s="191">
        <f t="shared" si="33"/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92" t="s">
        <v>353</v>
      </c>
      <c r="AT272" s="192" t="s">
        <v>349</v>
      </c>
      <c r="AU272" s="192" t="s">
        <v>92</v>
      </c>
      <c r="AY272" s="20" t="s">
        <v>180</v>
      </c>
      <c r="BE272" s="193">
        <f t="shared" si="34"/>
        <v>0</v>
      </c>
      <c r="BF272" s="193">
        <f t="shared" si="35"/>
        <v>0</v>
      </c>
      <c r="BG272" s="193">
        <f t="shared" si="36"/>
        <v>0</v>
      </c>
      <c r="BH272" s="193">
        <f t="shared" si="37"/>
        <v>0</v>
      </c>
      <c r="BI272" s="193">
        <f t="shared" si="38"/>
        <v>0</v>
      </c>
      <c r="BJ272" s="20" t="s">
        <v>79</v>
      </c>
      <c r="BK272" s="193">
        <f t="shared" si="39"/>
        <v>0</v>
      </c>
      <c r="BL272" s="20" t="s">
        <v>290</v>
      </c>
      <c r="BM272" s="192" t="s">
        <v>634</v>
      </c>
    </row>
    <row r="273" spans="1:65" s="2" customFormat="1" ht="16.5" customHeight="1">
      <c r="A273" s="37"/>
      <c r="B273" s="38"/>
      <c r="C273" s="232" t="s">
        <v>635</v>
      </c>
      <c r="D273" s="232" t="s">
        <v>349</v>
      </c>
      <c r="E273" s="233" t="s">
        <v>636</v>
      </c>
      <c r="F273" s="234" t="s">
        <v>637</v>
      </c>
      <c r="G273" s="235" t="s">
        <v>270</v>
      </c>
      <c r="H273" s="236">
        <v>520</v>
      </c>
      <c r="I273" s="237"/>
      <c r="J273" s="238">
        <f t="shared" si="30"/>
        <v>0</v>
      </c>
      <c r="K273" s="234" t="s">
        <v>19</v>
      </c>
      <c r="L273" s="239"/>
      <c r="M273" s="240" t="s">
        <v>19</v>
      </c>
      <c r="N273" s="241" t="s">
        <v>43</v>
      </c>
      <c r="O273" s="67"/>
      <c r="P273" s="190">
        <f t="shared" si="31"/>
        <v>0</v>
      </c>
      <c r="Q273" s="190">
        <v>0</v>
      </c>
      <c r="R273" s="190">
        <f t="shared" si="32"/>
        <v>0</v>
      </c>
      <c r="S273" s="190">
        <v>0</v>
      </c>
      <c r="T273" s="191">
        <f t="shared" si="33"/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92" t="s">
        <v>353</v>
      </c>
      <c r="AT273" s="192" t="s">
        <v>349</v>
      </c>
      <c r="AU273" s="192" t="s">
        <v>92</v>
      </c>
      <c r="AY273" s="20" t="s">
        <v>180</v>
      </c>
      <c r="BE273" s="193">
        <f t="shared" si="34"/>
        <v>0</v>
      </c>
      <c r="BF273" s="193">
        <f t="shared" si="35"/>
        <v>0</v>
      </c>
      <c r="BG273" s="193">
        <f t="shared" si="36"/>
        <v>0</v>
      </c>
      <c r="BH273" s="193">
        <f t="shared" si="37"/>
        <v>0</v>
      </c>
      <c r="BI273" s="193">
        <f t="shared" si="38"/>
        <v>0</v>
      </c>
      <c r="BJ273" s="20" t="s">
        <v>79</v>
      </c>
      <c r="BK273" s="193">
        <f t="shared" si="39"/>
        <v>0</v>
      </c>
      <c r="BL273" s="20" t="s">
        <v>290</v>
      </c>
      <c r="BM273" s="192" t="s">
        <v>638</v>
      </c>
    </row>
    <row r="274" spans="1:65" s="2" customFormat="1" ht="16.5" customHeight="1">
      <c r="A274" s="37"/>
      <c r="B274" s="38"/>
      <c r="C274" s="232" t="s">
        <v>639</v>
      </c>
      <c r="D274" s="232" t="s">
        <v>349</v>
      </c>
      <c r="E274" s="233" t="s">
        <v>640</v>
      </c>
      <c r="F274" s="234" t="s">
        <v>641</v>
      </c>
      <c r="G274" s="235" t="s">
        <v>270</v>
      </c>
      <c r="H274" s="236">
        <v>7970</v>
      </c>
      <c r="I274" s="237"/>
      <c r="J274" s="238">
        <f t="shared" si="30"/>
        <v>0</v>
      </c>
      <c r="K274" s="234" t="s">
        <v>19</v>
      </c>
      <c r="L274" s="239"/>
      <c r="M274" s="240" t="s">
        <v>19</v>
      </c>
      <c r="N274" s="241" t="s">
        <v>43</v>
      </c>
      <c r="O274" s="67"/>
      <c r="P274" s="190">
        <f t="shared" si="31"/>
        <v>0</v>
      </c>
      <c r="Q274" s="190">
        <v>0</v>
      </c>
      <c r="R274" s="190">
        <f t="shared" si="32"/>
        <v>0</v>
      </c>
      <c r="S274" s="190">
        <v>0</v>
      </c>
      <c r="T274" s="191">
        <f t="shared" si="33"/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92" t="s">
        <v>353</v>
      </c>
      <c r="AT274" s="192" t="s">
        <v>349</v>
      </c>
      <c r="AU274" s="192" t="s">
        <v>92</v>
      </c>
      <c r="AY274" s="20" t="s">
        <v>180</v>
      </c>
      <c r="BE274" s="193">
        <f t="shared" si="34"/>
        <v>0</v>
      </c>
      <c r="BF274" s="193">
        <f t="shared" si="35"/>
        <v>0</v>
      </c>
      <c r="BG274" s="193">
        <f t="shared" si="36"/>
        <v>0</v>
      </c>
      <c r="BH274" s="193">
        <f t="shared" si="37"/>
        <v>0</v>
      </c>
      <c r="BI274" s="193">
        <f t="shared" si="38"/>
        <v>0</v>
      </c>
      <c r="BJ274" s="20" t="s">
        <v>79</v>
      </c>
      <c r="BK274" s="193">
        <f t="shared" si="39"/>
        <v>0</v>
      </c>
      <c r="BL274" s="20" t="s">
        <v>290</v>
      </c>
      <c r="BM274" s="192" t="s">
        <v>642</v>
      </c>
    </row>
    <row r="275" spans="1:65" s="2" customFormat="1" ht="16.5" customHeight="1">
      <c r="A275" s="37"/>
      <c r="B275" s="38"/>
      <c r="C275" s="232" t="s">
        <v>249</v>
      </c>
      <c r="D275" s="232" t="s">
        <v>349</v>
      </c>
      <c r="E275" s="233" t="s">
        <v>643</v>
      </c>
      <c r="F275" s="234" t="s">
        <v>644</v>
      </c>
      <c r="G275" s="235" t="s">
        <v>270</v>
      </c>
      <c r="H275" s="236">
        <v>30</v>
      </c>
      <c r="I275" s="237"/>
      <c r="J275" s="238">
        <f t="shared" si="30"/>
        <v>0</v>
      </c>
      <c r="K275" s="234" t="s">
        <v>19</v>
      </c>
      <c r="L275" s="239"/>
      <c r="M275" s="240" t="s">
        <v>19</v>
      </c>
      <c r="N275" s="241" t="s">
        <v>43</v>
      </c>
      <c r="O275" s="67"/>
      <c r="P275" s="190">
        <f t="shared" si="31"/>
        <v>0</v>
      </c>
      <c r="Q275" s="190">
        <v>0</v>
      </c>
      <c r="R275" s="190">
        <f t="shared" si="32"/>
        <v>0</v>
      </c>
      <c r="S275" s="190">
        <v>0</v>
      </c>
      <c r="T275" s="191">
        <f t="shared" si="33"/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92" t="s">
        <v>353</v>
      </c>
      <c r="AT275" s="192" t="s">
        <v>349</v>
      </c>
      <c r="AU275" s="192" t="s">
        <v>92</v>
      </c>
      <c r="AY275" s="20" t="s">
        <v>180</v>
      </c>
      <c r="BE275" s="193">
        <f t="shared" si="34"/>
        <v>0</v>
      </c>
      <c r="BF275" s="193">
        <f t="shared" si="35"/>
        <v>0</v>
      </c>
      <c r="BG275" s="193">
        <f t="shared" si="36"/>
        <v>0</v>
      </c>
      <c r="BH275" s="193">
        <f t="shared" si="37"/>
        <v>0</v>
      </c>
      <c r="BI275" s="193">
        <f t="shared" si="38"/>
        <v>0</v>
      </c>
      <c r="BJ275" s="20" t="s">
        <v>79</v>
      </c>
      <c r="BK275" s="193">
        <f t="shared" si="39"/>
        <v>0</v>
      </c>
      <c r="BL275" s="20" t="s">
        <v>290</v>
      </c>
      <c r="BM275" s="192" t="s">
        <v>645</v>
      </c>
    </row>
    <row r="276" spans="1:65" s="2" customFormat="1" ht="16.5" customHeight="1">
      <c r="A276" s="37"/>
      <c r="B276" s="38"/>
      <c r="C276" s="232" t="s">
        <v>646</v>
      </c>
      <c r="D276" s="232" t="s">
        <v>349</v>
      </c>
      <c r="E276" s="233" t="s">
        <v>647</v>
      </c>
      <c r="F276" s="234" t="s">
        <v>648</v>
      </c>
      <c r="G276" s="235" t="s">
        <v>270</v>
      </c>
      <c r="H276" s="236">
        <v>110</v>
      </c>
      <c r="I276" s="237"/>
      <c r="J276" s="238">
        <f t="shared" si="30"/>
        <v>0</v>
      </c>
      <c r="K276" s="234" t="s">
        <v>19</v>
      </c>
      <c r="L276" s="239"/>
      <c r="M276" s="240" t="s">
        <v>19</v>
      </c>
      <c r="N276" s="241" t="s">
        <v>43</v>
      </c>
      <c r="O276" s="67"/>
      <c r="P276" s="190">
        <f t="shared" si="31"/>
        <v>0</v>
      </c>
      <c r="Q276" s="190">
        <v>0</v>
      </c>
      <c r="R276" s="190">
        <f t="shared" si="32"/>
        <v>0</v>
      </c>
      <c r="S276" s="190">
        <v>0</v>
      </c>
      <c r="T276" s="191">
        <f t="shared" si="33"/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92" t="s">
        <v>353</v>
      </c>
      <c r="AT276" s="192" t="s">
        <v>349</v>
      </c>
      <c r="AU276" s="192" t="s">
        <v>92</v>
      </c>
      <c r="AY276" s="20" t="s">
        <v>180</v>
      </c>
      <c r="BE276" s="193">
        <f t="shared" si="34"/>
        <v>0</v>
      </c>
      <c r="BF276" s="193">
        <f t="shared" si="35"/>
        <v>0</v>
      </c>
      <c r="BG276" s="193">
        <f t="shared" si="36"/>
        <v>0</v>
      </c>
      <c r="BH276" s="193">
        <f t="shared" si="37"/>
        <v>0</v>
      </c>
      <c r="BI276" s="193">
        <f t="shared" si="38"/>
        <v>0</v>
      </c>
      <c r="BJ276" s="20" t="s">
        <v>79</v>
      </c>
      <c r="BK276" s="193">
        <f t="shared" si="39"/>
        <v>0</v>
      </c>
      <c r="BL276" s="20" t="s">
        <v>290</v>
      </c>
      <c r="BM276" s="192" t="s">
        <v>649</v>
      </c>
    </row>
    <row r="277" spans="1:65" s="2" customFormat="1" ht="16.5" customHeight="1">
      <c r="A277" s="37"/>
      <c r="B277" s="38"/>
      <c r="C277" s="232" t="s">
        <v>650</v>
      </c>
      <c r="D277" s="232" t="s">
        <v>349</v>
      </c>
      <c r="E277" s="233" t="s">
        <v>651</v>
      </c>
      <c r="F277" s="234" t="s">
        <v>652</v>
      </c>
      <c r="G277" s="235" t="s">
        <v>270</v>
      </c>
      <c r="H277" s="236">
        <v>25</v>
      </c>
      <c r="I277" s="237"/>
      <c r="J277" s="238">
        <f t="shared" si="30"/>
        <v>0</v>
      </c>
      <c r="K277" s="234" t="s">
        <v>19</v>
      </c>
      <c r="L277" s="239"/>
      <c r="M277" s="240" t="s">
        <v>19</v>
      </c>
      <c r="N277" s="241" t="s">
        <v>43</v>
      </c>
      <c r="O277" s="67"/>
      <c r="P277" s="190">
        <f t="shared" si="31"/>
        <v>0</v>
      </c>
      <c r="Q277" s="190">
        <v>0</v>
      </c>
      <c r="R277" s="190">
        <f t="shared" si="32"/>
        <v>0</v>
      </c>
      <c r="S277" s="190">
        <v>0</v>
      </c>
      <c r="T277" s="191">
        <f t="shared" si="33"/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92" t="s">
        <v>353</v>
      </c>
      <c r="AT277" s="192" t="s">
        <v>349</v>
      </c>
      <c r="AU277" s="192" t="s">
        <v>92</v>
      </c>
      <c r="AY277" s="20" t="s">
        <v>180</v>
      </c>
      <c r="BE277" s="193">
        <f t="shared" si="34"/>
        <v>0</v>
      </c>
      <c r="BF277" s="193">
        <f t="shared" si="35"/>
        <v>0</v>
      </c>
      <c r="BG277" s="193">
        <f t="shared" si="36"/>
        <v>0</v>
      </c>
      <c r="BH277" s="193">
        <f t="shared" si="37"/>
        <v>0</v>
      </c>
      <c r="BI277" s="193">
        <f t="shared" si="38"/>
        <v>0</v>
      </c>
      <c r="BJ277" s="20" t="s">
        <v>79</v>
      </c>
      <c r="BK277" s="193">
        <f t="shared" si="39"/>
        <v>0</v>
      </c>
      <c r="BL277" s="20" t="s">
        <v>290</v>
      </c>
      <c r="BM277" s="192" t="s">
        <v>653</v>
      </c>
    </row>
    <row r="278" spans="1:65" s="2" customFormat="1" ht="16.5" customHeight="1">
      <c r="A278" s="37"/>
      <c r="B278" s="38"/>
      <c r="C278" s="232" t="s">
        <v>654</v>
      </c>
      <c r="D278" s="232" t="s">
        <v>349</v>
      </c>
      <c r="E278" s="233" t="s">
        <v>655</v>
      </c>
      <c r="F278" s="234" t="s">
        <v>656</v>
      </c>
      <c r="G278" s="235" t="s">
        <v>270</v>
      </c>
      <c r="H278" s="236">
        <v>130</v>
      </c>
      <c r="I278" s="237"/>
      <c r="J278" s="238">
        <f t="shared" si="30"/>
        <v>0</v>
      </c>
      <c r="K278" s="234" t="s">
        <v>19</v>
      </c>
      <c r="L278" s="239"/>
      <c r="M278" s="240" t="s">
        <v>19</v>
      </c>
      <c r="N278" s="241" t="s">
        <v>43</v>
      </c>
      <c r="O278" s="67"/>
      <c r="P278" s="190">
        <f t="shared" si="31"/>
        <v>0</v>
      </c>
      <c r="Q278" s="190">
        <v>0</v>
      </c>
      <c r="R278" s="190">
        <f t="shared" si="32"/>
        <v>0</v>
      </c>
      <c r="S278" s="190">
        <v>0</v>
      </c>
      <c r="T278" s="191">
        <f t="shared" si="33"/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92" t="s">
        <v>353</v>
      </c>
      <c r="AT278" s="192" t="s">
        <v>349</v>
      </c>
      <c r="AU278" s="192" t="s">
        <v>92</v>
      </c>
      <c r="AY278" s="20" t="s">
        <v>180</v>
      </c>
      <c r="BE278" s="193">
        <f t="shared" si="34"/>
        <v>0</v>
      </c>
      <c r="BF278" s="193">
        <f t="shared" si="35"/>
        <v>0</v>
      </c>
      <c r="BG278" s="193">
        <f t="shared" si="36"/>
        <v>0</v>
      </c>
      <c r="BH278" s="193">
        <f t="shared" si="37"/>
        <v>0</v>
      </c>
      <c r="BI278" s="193">
        <f t="shared" si="38"/>
        <v>0</v>
      </c>
      <c r="BJ278" s="20" t="s">
        <v>79</v>
      </c>
      <c r="BK278" s="193">
        <f t="shared" si="39"/>
        <v>0</v>
      </c>
      <c r="BL278" s="20" t="s">
        <v>290</v>
      </c>
      <c r="BM278" s="192" t="s">
        <v>657</v>
      </c>
    </row>
    <row r="279" spans="1:65" s="2" customFormat="1" ht="16.5" customHeight="1">
      <c r="A279" s="37"/>
      <c r="B279" s="38"/>
      <c r="C279" s="232" t="s">
        <v>658</v>
      </c>
      <c r="D279" s="232" t="s">
        <v>349</v>
      </c>
      <c r="E279" s="233" t="s">
        <v>659</v>
      </c>
      <c r="F279" s="234" t="s">
        <v>660</v>
      </c>
      <c r="G279" s="235" t="s">
        <v>270</v>
      </c>
      <c r="H279" s="236">
        <v>190</v>
      </c>
      <c r="I279" s="237"/>
      <c r="J279" s="238">
        <f t="shared" si="30"/>
        <v>0</v>
      </c>
      <c r="K279" s="234" t="s">
        <v>19</v>
      </c>
      <c r="L279" s="239"/>
      <c r="M279" s="240" t="s">
        <v>19</v>
      </c>
      <c r="N279" s="241" t="s">
        <v>43</v>
      </c>
      <c r="O279" s="67"/>
      <c r="P279" s="190">
        <f t="shared" si="31"/>
        <v>0</v>
      </c>
      <c r="Q279" s="190">
        <v>0</v>
      </c>
      <c r="R279" s="190">
        <f t="shared" si="32"/>
        <v>0</v>
      </c>
      <c r="S279" s="190">
        <v>0</v>
      </c>
      <c r="T279" s="191">
        <f t="shared" si="33"/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92" t="s">
        <v>353</v>
      </c>
      <c r="AT279" s="192" t="s">
        <v>349</v>
      </c>
      <c r="AU279" s="192" t="s">
        <v>92</v>
      </c>
      <c r="AY279" s="20" t="s">
        <v>180</v>
      </c>
      <c r="BE279" s="193">
        <f t="shared" si="34"/>
        <v>0</v>
      </c>
      <c r="BF279" s="193">
        <f t="shared" si="35"/>
        <v>0</v>
      </c>
      <c r="BG279" s="193">
        <f t="shared" si="36"/>
        <v>0</v>
      </c>
      <c r="BH279" s="193">
        <f t="shared" si="37"/>
        <v>0</v>
      </c>
      <c r="BI279" s="193">
        <f t="shared" si="38"/>
        <v>0</v>
      </c>
      <c r="BJ279" s="20" t="s">
        <v>79</v>
      </c>
      <c r="BK279" s="193">
        <f t="shared" si="39"/>
        <v>0</v>
      </c>
      <c r="BL279" s="20" t="s">
        <v>290</v>
      </c>
      <c r="BM279" s="192" t="s">
        <v>661</v>
      </c>
    </row>
    <row r="280" spans="1:65" s="2" customFormat="1" ht="16.5" customHeight="1">
      <c r="A280" s="37"/>
      <c r="B280" s="38"/>
      <c r="C280" s="232" t="s">
        <v>662</v>
      </c>
      <c r="D280" s="232" t="s">
        <v>349</v>
      </c>
      <c r="E280" s="233" t="s">
        <v>663</v>
      </c>
      <c r="F280" s="234" t="s">
        <v>664</v>
      </c>
      <c r="G280" s="235" t="s">
        <v>270</v>
      </c>
      <c r="H280" s="236">
        <v>120</v>
      </c>
      <c r="I280" s="237"/>
      <c r="J280" s="238">
        <f t="shared" si="30"/>
        <v>0</v>
      </c>
      <c r="K280" s="234" t="s">
        <v>19</v>
      </c>
      <c r="L280" s="239"/>
      <c r="M280" s="240" t="s">
        <v>19</v>
      </c>
      <c r="N280" s="241" t="s">
        <v>43</v>
      </c>
      <c r="O280" s="67"/>
      <c r="P280" s="190">
        <f t="shared" si="31"/>
        <v>0</v>
      </c>
      <c r="Q280" s="190">
        <v>0</v>
      </c>
      <c r="R280" s="190">
        <f t="shared" si="32"/>
        <v>0</v>
      </c>
      <c r="S280" s="190">
        <v>0</v>
      </c>
      <c r="T280" s="191">
        <f t="shared" si="33"/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92" t="s">
        <v>353</v>
      </c>
      <c r="AT280" s="192" t="s">
        <v>349</v>
      </c>
      <c r="AU280" s="192" t="s">
        <v>92</v>
      </c>
      <c r="AY280" s="20" t="s">
        <v>180</v>
      </c>
      <c r="BE280" s="193">
        <f t="shared" si="34"/>
        <v>0</v>
      </c>
      <c r="BF280" s="193">
        <f t="shared" si="35"/>
        <v>0</v>
      </c>
      <c r="BG280" s="193">
        <f t="shared" si="36"/>
        <v>0</v>
      </c>
      <c r="BH280" s="193">
        <f t="shared" si="37"/>
        <v>0</v>
      </c>
      <c r="BI280" s="193">
        <f t="shared" si="38"/>
        <v>0</v>
      </c>
      <c r="BJ280" s="20" t="s">
        <v>79</v>
      </c>
      <c r="BK280" s="193">
        <f t="shared" si="39"/>
        <v>0</v>
      </c>
      <c r="BL280" s="20" t="s">
        <v>290</v>
      </c>
      <c r="BM280" s="192" t="s">
        <v>665</v>
      </c>
    </row>
    <row r="281" spans="1:65" s="2" customFormat="1" ht="16.5" customHeight="1">
      <c r="A281" s="37"/>
      <c r="B281" s="38"/>
      <c r="C281" s="232" t="s">
        <v>666</v>
      </c>
      <c r="D281" s="232" t="s">
        <v>349</v>
      </c>
      <c r="E281" s="233" t="s">
        <v>667</v>
      </c>
      <c r="F281" s="234" t="s">
        <v>668</v>
      </c>
      <c r="G281" s="235" t="s">
        <v>270</v>
      </c>
      <c r="H281" s="236">
        <v>100</v>
      </c>
      <c r="I281" s="237"/>
      <c r="J281" s="238">
        <f t="shared" si="30"/>
        <v>0</v>
      </c>
      <c r="K281" s="234" t="s">
        <v>19</v>
      </c>
      <c r="L281" s="239"/>
      <c r="M281" s="240" t="s">
        <v>19</v>
      </c>
      <c r="N281" s="241" t="s">
        <v>43</v>
      </c>
      <c r="O281" s="67"/>
      <c r="P281" s="190">
        <f t="shared" si="31"/>
        <v>0</v>
      </c>
      <c r="Q281" s="190">
        <v>0</v>
      </c>
      <c r="R281" s="190">
        <f t="shared" si="32"/>
        <v>0</v>
      </c>
      <c r="S281" s="190">
        <v>0</v>
      </c>
      <c r="T281" s="191">
        <f t="shared" si="33"/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92" t="s">
        <v>353</v>
      </c>
      <c r="AT281" s="192" t="s">
        <v>349</v>
      </c>
      <c r="AU281" s="192" t="s">
        <v>92</v>
      </c>
      <c r="AY281" s="20" t="s">
        <v>180</v>
      </c>
      <c r="BE281" s="193">
        <f t="shared" si="34"/>
        <v>0</v>
      </c>
      <c r="BF281" s="193">
        <f t="shared" si="35"/>
        <v>0</v>
      </c>
      <c r="BG281" s="193">
        <f t="shared" si="36"/>
        <v>0</v>
      </c>
      <c r="BH281" s="193">
        <f t="shared" si="37"/>
        <v>0</v>
      </c>
      <c r="BI281" s="193">
        <f t="shared" si="38"/>
        <v>0</v>
      </c>
      <c r="BJ281" s="20" t="s">
        <v>79</v>
      </c>
      <c r="BK281" s="193">
        <f t="shared" si="39"/>
        <v>0</v>
      </c>
      <c r="BL281" s="20" t="s">
        <v>290</v>
      </c>
      <c r="BM281" s="192" t="s">
        <v>669</v>
      </c>
    </row>
    <row r="282" spans="1:65" s="2" customFormat="1" ht="16.5" customHeight="1">
      <c r="A282" s="37"/>
      <c r="B282" s="38"/>
      <c r="C282" s="232" t="s">
        <v>670</v>
      </c>
      <c r="D282" s="232" t="s">
        <v>349</v>
      </c>
      <c r="E282" s="233" t="s">
        <v>671</v>
      </c>
      <c r="F282" s="234" t="s">
        <v>672</v>
      </c>
      <c r="G282" s="235" t="s">
        <v>270</v>
      </c>
      <c r="H282" s="236">
        <v>250</v>
      </c>
      <c r="I282" s="237"/>
      <c r="J282" s="238">
        <f t="shared" si="30"/>
        <v>0</v>
      </c>
      <c r="K282" s="234" t="s">
        <v>19</v>
      </c>
      <c r="L282" s="239"/>
      <c r="M282" s="240" t="s">
        <v>19</v>
      </c>
      <c r="N282" s="241" t="s">
        <v>43</v>
      </c>
      <c r="O282" s="67"/>
      <c r="P282" s="190">
        <f t="shared" si="31"/>
        <v>0</v>
      </c>
      <c r="Q282" s="190">
        <v>0</v>
      </c>
      <c r="R282" s="190">
        <f t="shared" si="32"/>
        <v>0</v>
      </c>
      <c r="S282" s="190">
        <v>0</v>
      </c>
      <c r="T282" s="191">
        <f t="shared" si="33"/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92" t="s">
        <v>353</v>
      </c>
      <c r="AT282" s="192" t="s">
        <v>349</v>
      </c>
      <c r="AU282" s="192" t="s">
        <v>92</v>
      </c>
      <c r="AY282" s="20" t="s">
        <v>180</v>
      </c>
      <c r="BE282" s="193">
        <f t="shared" si="34"/>
        <v>0</v>
      </c>
      <c r="BF282" s="193">
        <f t="shared" si="35"/>
        <v>0</v>
      </c>
      <c r="BG282" s="193">
        <f t="shared" si="36"/>
        <v>0</v>
      </c>
      <c r="BH282" s="193">
        <f t="shared" si="37"/>
        <v>0</v>
      </c>
      <c r="BI282" s="193">
        <f t="shared" si="38"/>
        <v>0</v>
      </c>
      <c r="BJ282" s="20" t="s">
        <v>79</v>
      </c>
      <c r="BK282" s="193">
        <f t="shared" si="39"/>
        <v>0</v>
      </c>
      <c r="BL282" s="20" t="s">
        <v>290</v>
      </c>
      <c r="BM282" s="192" t="s">
        <v>673</v>
      </c>
    </row>
    <row r="283" spans="1:65" s="2" customFormat="1" ht="16.5" customHeight="1">
      <c r="A283" s="37"/>
      <c r="B283" s="38"/>
      <c r="C283" s="232" t="s">
        <v>674</v>
      </c>
      <c r="D283" s="232" t="s">
        <v>349</v>
      </c>
      <c r="E283" s="233" t="s">
        <v>675</v>
      </c>
      <c r="F283" s="234" t="s">
        <v>676</v>
      </c>
      <c r="G283" s="235" t="s">
        <v>270</v>
      </c>
      <c r="H283" s="236">
        <v>130</v>
      </c>
      <c r="I283" s="237"/>
      <c r="J283" s="238">
        <f t="shared" si="30"/>
        <v>0</v>
      </c>
      <c r="K283" s="234" t="s">
        <v>19</v>
      </c>
      <c r="L283" s="239"/>
      <c r="M283" s="240" t="s">
        <v>19</v>
      </c>
      <c r="N283" s="241" t="s">
        <v>43</v>
      </c>
      <c r="O283" s="67"/>
      <c r="P283" s="190">
        <f t="shared" si="31"/>
        <v>0</v>
      </c>
      <c r="Q283" s="190">
        <v>0</v>
      </c>
      <c r="R283" s="190">
        <f t="shared" si="32"/>
        <v>0</v>
      </c>
      <c r="S283" s="190">
        <v>0</v>
      </c>
      <c r="T283" s="191">
        <f t="shared" si="33"/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92" t="s">
        <v>353</v>
      </c>
      <c r="AT283" s="192" t="s">
        <v>349</v>
      </c>
      <c r="AU283" s="192" t="s">
        <v>92</v>
      </c>
      <c r="AY283" s="20" t="s">
        <v>180</v>
      </c>
      <c r="BE283" s="193">
        <f t="shared" si="34"/>
        <v>0</v>
      </c>
      <c r="BF283" s="193">
        <f t="shared" si="35"/>
        <v>0</v>
      </c>
      <c r="BG283" s="193">
        <f t="shared" si="36"/>
        <v>0</v>
      </c>
      <c r="BH283" s="193">
        <f t="shared" si="37"/>
        <v>0</v>
      </c>
      <c r="BI283" s="193">
        <f t="shared" si="38"/>
        <v>0</v>
      </c>
      <c r="BJ283" s="20" t="s">
        <v>79</v>
      </c>
      <c r="BK283" s="193">
        <f t="shared" si="39"/>
        <v>0</v>
      </c>
      <c r="BL283" s="20" t="s">
        <v>290</v>
      </c>
      <c r="BM283" s="192" t="s">
        <v>677</v>
      </c>
    </row>
    <row r="284" spans="1:65" s="2" customFormat="1" ht="16.5" customHeight="1">
      <c r="A284" s="37"/>
      <c r="B284" s="38"/>
      <c r="C284" s="232" t="s">
        <v>678</v>
      </c>
      <c r="D284" s="232" t="s">
        <v>349</v>
      </c>
      <c r="E284" s="233" t="s">
        <v>679</v>
      </c>
      <c r="F284" s="234" t="s">
        <v>680</v>
      </c>
      <c r="G284" s="235" t="s">
        <v>270</v>
      </c>
      <c r="H284" s="236">
        <v>5</v>
      </c>
      <c r="I284" s="237"/>
      <c r="J284" s="238">
        <f t="shared" si="30"/>
        <v>0</v>
      </c>
      <c r="K284" s="234" t="s">
        <v>19</v>
      </c>
      <c r="L284" s="239"/>
      <c r="M284" s="240" t="s">
        <v>19</v>
      </c>
      <c r="N284" s="241" t="s">
        <v>43</v>
      </c>
      <c r="O284" s="67"/>
      <c r="P284" s="190">
        <f t="shared" si="31"/>
        <v>0</v>
      </c>
      <c r="Q284" s="190">
        <v>0</v>
      </c>
      <c r="R284" s="190">
        <f t="shared" si="32"/>
        <v>0</v>
      </c>
      <c r="S284" s="190">
        <v>0</v>
      </c>
      <c r="T284" s="191">
        <f t="shared" si="33"/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92" t="s">
        <v>353</v>
      </c>
      <c r="AT284" s="192" t="s">
        <v>349</v>
      </c>
      <c r="AU284" s="192" t="s">
        <v>92</v>
      </c>
      <c r="AY284" s="20" t="s">
        <v>180</v>
      </c>
      <c r="BE284" s="193">
        <f t="shared" si="34"/>
        <v>0</v>
      </c>
      <c r="BF284" s="193">
        <f t="shared" si="35"/>
        <v>0</v>
      </c>
      <c r="BG284" s="193">
        <f t="shared" si="36"/>
        <v>0</v>
      </c>
      <c r="BH284" s="193">
        <f t="shared" si="37"/>
        <v>0</v>
      </c>
      <c r="BI284" s="193">
        <f t="shared" si="38"/>
        <v>0</v>
      </c>
      <c r="BJ284" s="20" t="s">
        <v>79</v>
      </c>
      <c r="BK284" s="193">
        <f t="shared" si="39"/>
        <v>0</v>
      </c>
      <c r="BL284" s="20" t="s">
        <v>290</v>
      </c>
      <c r="BM284" s="192" t="s">
        <v>681</v>
      </c>
    </row>
    <row r="285" spans="2:63" s="12" customFormat="1" ht="22.9" customHeight="1">
      <c r="B285" s="165"/>
      <c r="C285" s="166"/>
      <c r="D285" s="167" t="s">
        <v>71</v>
      </c>
      <c r="E285" s="179" t="s">
        <v>682</v>
      </c>
      <c r="F285" s="179" t="s">
        <v>683</v>
      </c>
      <c r="G285" s="166"/>
      <c r="H285" s="166"/>
      <c r="I285" s="169"/>
      <c r="J285" s="180">
        <f>BK285</f>
        <v>0</v>
      </c>
      <c r="K285" s="166"/>
      <c r="L285" s="171"/>
      <c r="M285" s="172"/>
      <c r="N285" s="173"/>
      <c r="O285" s="173"/>
      <c r="P285" s="174">
        <f>P286+P295+P330+P333+P348</f>
        <v>0</v>
      </c>
      <c r="Q285" s="173"/>
      <c r="R285" s="174">
        <f>R286+R295+R330+R333+R348</f>
        <v>0</v>
      </c>
      <c r="S285" s="173"/>
      <c r="T285" s="175">
        <f>T286+T295+T330+T333+T348</f>
        <v>0</v>
      </c>
      <c r="AR285" s="176" t="s">
        <v>81</v>
      </c>
      <c r="AT285" s="177" t="s">
        <v>71</v>
      </c>
      <c r="AU285" s="177" t="s">
        <v>79</v>
      </c>
      <c r="AY285" s="176" t="s">
        <v>180</v>
      </c>
      <c r="BK285" s="178">
        <f>BK286+BK295+BK330+BK333+BK348</f>
        <v>0</v>
      </c>
    </row>
    <row r="286" spans="2:63" s="12" customFormat="1" ht="20.85" customHeight="1">
      <c r="B286" s="165"/>
      <c r="C286" s="166"/>
      <c r="D286" s="167" t="s">
        <v>71</v>
      </c>
      <c r="E286" s="179" t="s">
        <v>684</v>
      </c>
      <c r="F286" s="179" t="s">
        <v>685</v>
      </c>
      <c r="G286" s="166"/>
      <c r="H286" s="166"/>
      <c r="I286" s="169"/>
      <c r="J286" s="180">
        <f>BK286</f>
        <v>0</v>
      </c>
      <c r="K286" s="166"/>
      <c r="L286" s="171"/>
      <c r="M286" s="172"/>
      <c r="N286" s="173"/>
      <c r="O286" s="173"/>
      <c r="P286" s="174">
        <f>SUM(P287:P294)</f>
        <v>0</v>
      </c>
      <c r="Q286" s="173"/>
      <c r="R286" s="174">
        <f>SUM(R287:R294)</f>
        <v>0</v>
      </c>
      <c r="S286" s="173"/>
      <c r="T286" s="175">
        <f>SUM(T287:T294)</f>
        <v>0</v>
      </c>
      <c r="AR286" s="176" t="s">
        <v>81</v>
      </c>
      <c r="AT286" s="177" t="s">
        <v>71</v>
      </c>
      <c r="AU286" s="177" t="s">
        <v>81</v>
      </c>
      <c r="AY286" s="176" t="s">
        <v>180</v>
      </c>
      <c r="BK286" s="178">
        <f>SUM(BK287:BK294)</f>
        <v>0</v>
      </c>
    </row>
    <row r="287" spans="1:65" s="2" customFormat="1" ht="24.2" customHeight="1">
      <c r="A287" s="37"/>
      <c r="B287" s="38"/>
      <c r="C287" s="181" t="s">
        <v>686</v>
      </c>
      <c r="D287" s="181" t="s">
        <v>183</v>
      </c>
      <c r="E287" s="182" t="s">
        <v>687</v>
      </c>
      <c r="F287" s="183" t="s">
        <v>688</v>
      </c>
      <c r="G287" s="184" t="s">
        <v>352</v>
      </c>
      <c r="H287" s="185">
        <v>1</v>
      </c>
      <c r="I287" s="186"/>
      <c r="J287" s="187">
        <f aca="true" t="shared" si="40" ref="J287:J294">ROUND(I287*H287,2)</f>
        <v>0</v>
      </c>
      <c r="K287" s="183" t="s">
        <v>19</v>
      </c>
      <c r="L287" s="42"/>
      <c r="M287" s="188" t="s">
        <v>19</v>
      </c>
      <c r="N287" s="189" t="s">
        <v>43</v>
      </c>
      <c r="O287" s="67"/>
      <c r="P287" s="190">
        <f aca="true" t="shared" si="41" ref="P287:P294">O287*H287</f>
        <v>0</v>
      </c>
      <c r="Q287" s="190">
        <v>0</v>
      </c>
      <c r="R287" s="190">
        <f aca="true" t="shared" si="42" ref="R287:R294">Q287*H287</f>
        <v>0</v>
      </c>
      <c r="S287" s="190">
        <v>0</v>
      </c>
      <c r="T287" s="191">
        <f aca="true" t="shared" si="43" ref="T287:T294"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92" t="s">
        <v>290</v>
      </c>
      <c r="AT287" s="192" t="s">
        <v>183</v>
      </c>
      <c r="AU287" s="192" t="s">
        <v>92</v>
      </c>
      <c r="AY287" s="20" t="s">
        <v>180</v>
      </c>
      <c r="BE287" s="193">
        <f aca="true" t="shared" si="44" ref="BE287:BE294">IF(N287="základní",J287,0)</f>
        <v>0</v>
      </c>
      <c r="BF287" s="193">
        <f aca="true" t="shared" si="45" ref="BF287:BF294">IF(N287="snížená",J287,0)</f>
        <v>0</v>
      </c>
      <c r="BG287" s="193">
        <f aca="true" t="shared" si="46" ref="BG287:BG294">IF(N287="zákl. přenesená",J287,0)</f>
        <v>0</v>
      </c>
      <c r="BH287" s="193">
        <f aca="true" t="shared" si="47" ref="BH287:BH294">IF(N287="sníž. přenesená",J287,0)</f>
        <v>0</v>
      </c>
      <c r="BI287" s="193">
        <f aca="true" t="shared" si="48" ref="BI287:BI294">IF(N287="nulová",J287,0)</f>
        <v>0</v>
      </c>
      <c r="BJ287" s="20" t="s">
        <v>79</v>
      </c>
      <c r="BK287" s="193">
        <f aca="true" t="shared" si="49" ref="BK287:BK294">ROUND(I287*H287,2)</f>
        <v>0</v>
      </c>
      <c r="BL287" s="20" t="s">
        <v>290</v>
      </c>
      <c r="BM287" s="192" t="s">
        <v>689</v>
      </c>
    </row>
    <row r="288" spans="1:65" s="2" customFormat="1" ht="24.2" customHeight="1">
      <c r="A288" s="37"/>
      <c r="B288" s="38"/>
      <c r="C288" s="181" t="s">
        <v>690</v>
      </c>
      <c r="D288" s="181" t="s">
        <v>183</v>
      </c>
      <c r="E288" s="182" t="s">
        <v>691</v>
      </c>
      <c r="F288" s="183" t="s">
        <v>692</v>
      </c>
      <c r="G288" s="184" t="s">
        <v>352</v>
      </c>
      <c r="H288" s="185">
        <v>1</v>
      </c>
      <c r="I288" s="186"/>
      <c r="J288" s="187">
        <f t="shared" si="40"/>
        <v>0</v>
      </c>
      <c r="K288" s="183" t="s">
        <v>19</v>
      </c>
      <c r="L288" s="42"/>
      <c r="M288" s="188" t="s">
        <v>19</v>
      </c>
      <c r="N288" s="189" t="s">
        <v>43</v>
      </c>
      <c r="O288" s="67"/>
      <c r="P288" s="190">
        <f t="shared" si="41"/>
        <v>0</v>
      </c>
      <c r="Q288" s="190">
        <v>0</v>
      </c>
      <c r="R288" s="190">
        <f t="shared" si="42"/>
        <v>0</v>
      </c>
      <c r="S288" s="190">
        <v>0</v>
      </c>
      <c r="T288" s="191">
        <f t="shared" si="43"/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92" t="s">
        <v>290</v>
      </c>
      <c r="AT288" s="192" t="s">
        <v>183</v>
      </c>
      <c r="AU288" s="192" t="s">
        <v>92</v>
      </c>
      <c r="AY288" s="20" t="s">
        <v>180</v>
      </c>
      <c r="BE288" s="193">
        <f t="shared" si="44"/>
        <v>0</v>
      </c>
      <c r="BF288" s="193">
        <f t="shared" si="45"/>
        <v>0</v>
      </c>
      <c r="BG288" s="193">
        <f t="shared" si="46"/>
        <v>0</v>
      </c>
      <c r="BH288" s="193">
        <f t="shared" si="47"/>
        <v>0</v>
      </c>
      <c r="BI288" s="193">
        <f t="shared" si="48"/>
        <v>0</v>
      </c>
      <c r="BJ288" s="20" t="s">
        <v>79</v>
      </c>
      <c r="BK288" s="193">
        <f t="shared" si="49"/>
        <v>0</v>
      </c>
      <c r="BL288" s="20" t="s">
        <v>290</v>
      </c>
      <c r="BM288" s="192" t="s">
        <v>693</v>
      </c>
    </row>
    <row r="289" spans="1:65" s="2" customFormat="1" ht="24.2" customHeight="1">
      <c r="A289" s="37"/>
      <c r="B289" s="38"/>
      <c r="C289" s="181" t="s">
        <v>694</v>
      </c>
      <c r="D289" s="181" t="s">
        <v>183</v>
      </c>
      <c r="E289" s="182" t="s">
        <v>695</v>
      </c>
      <c r="F289" s="183" t="s">
        <v>696</v>
      </c>
      <c r="G289" s="184" t="s">
        <v>352</v>
      </c>
      <c r="H289" s="185">
        <v>3</v>
      </c>
      <c r="I289" s="186"/>
      <c r="J289" s="187">
        <f t="shared" si="40"/>
        <v>0</v>
      </c>
      <c r="K289" s="183" t="s">
        <v>19</v>
      </c>
      <c r="L289" s="42"/>
      <c r="M289" s="188" t="s">
        <v>19</v>
      </c>
      <c r="N289" s="189" t="s">
        <v>43</v>
      </c>
      <c r="O289" s="67"/>
      <c r="P289" s="190">
        <f t="shared" si="41"/>
        <v>0</v>
      </c>
      <c r="Q289" s="190">
        <v>0</v>
      </c>
      <c r="R289" s="190">
        <f t="shared" si="42"/>
        <v>0</v>
      </c>
      <c r="S289" s="190">
        <v>0</v>
      </c>
      <c r="T289" s="191">
        <f t="shared" si="43"/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92" t="s">
        <v>290</v>
      </c>
      <c r="AT289" s="192" t="s">
        <v>183</v>
      </c>
      <c r="AU289" s="192" t="s">
        <v>92</v>
      </c>
      <c r="AY289" s="20" t="s">
        <v>180</v>
      </c>
      <c r="BE289" s="193">
        <f t="shared" si="44"/>
        <v>0</v>
      </c>
      <c r="BF289" s="193">
        <f t="shared" si="45"/>
        <v>0</v>
      </c>
      <c r="BG289" s="193">
        <f t="shared" si="46"/>
        <v>0</v>
      </c>
      <c r="BH289" s="193">
        <f t="shared" si="47"/>
        <v>0</v>
      </c>
      <c r="BI289" s="193">
        <f t="shared" si="48"/>
        <v>0</v>
      </c>
      <c r="BJ289" s="20" t="s">
        <v>79</v>
      </c>
      <c r="BK289" s="193">
        <f t="shared" si="49"/>
        <v>0</v>
      </c>
      <c r="BL289" s="20" t="s">
        <v>290</v>
      </c>
      <c r="BM289" s="192" t="s">
        <v>697</v>
      </c>
    </row>
    <row r="290" spans="1:65" s="2" customFormat="1" ht="24.2" customHeight="1">
      <c r="A290" s="37"/>
      <c r="B290" s="38"/>
      <c r="C290" s="181" t="s">
        <v>698</v>
      </c>
      <c r="D290" s="181" t="s">
        <v>183</v>
      </c>
      <c r="E290" s="182" t="s">
        <v>699</v>
      </c>
      <c r="F290" s="183" t="s">
        <v>700</v>
      </c>
      <c r="G290" s="184" t="s">
        <v>352</v>
      </c>
      <c r="H290" s="185">
        <v>3</v>
      </c>
      <c r="I290" s="186"/>
      <c r="J290" s="187">
        <f t="shared" si="40"/>
        <v>0</v>
      </c>
      <c r="K290" s="183" t="s">
        <v>19</v>
      </c>
      <c r="L290" s="42"/>
      <c r="M290" s="188" t="s">
        <v>19</v>
      </c>
      <c r="N290" s="189" t="s">
        <v>43</v>
      </c>
      <c r="O290" s="67"/>
      <c r="P290" s="190">
        <f t="shared" si="41"/>
        <v>0</v>
      </c>
      <c r="Q290" s="190">
        <v>0</v>
      </c>
      <c r="R290" s="190">
        <f t="shared" si="42"/>
        <v>0</v>
      </c>
      <c r="S290" s="190">
        <v>0</v>
      </c>
      <c r="T290" s="191">
        <f t="shared" si="43"/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92" t="s">
        <v>290</v>
      </c>
      <c r="AT290" s="192" t="s">
        <v>183</v>
      </c>
      <c r="AU290" s="192" t="s">
        <v>92</v>
      </c>
      <c r="AY290" s="20" t="s">
        <v>180</v>
      </c>
      <c r="BE290" s="193">
        <f t="shared" si="44"/>
        <v>0</v>
      </c>
      <c r="BF290" s="193">
        <f t="shared" si="45"/>
        <v>0</v>
      </c>
      <c r="BG290" s="193">
        <f t="shared" si="46"/>
        <v>0</v>
      </c>
      <c r="BH290" s="193">
        <f t="shared" si="47"/>
        <v>0</v>
      </c>
      <c r="BI290" s="193">
        <f t="shared" si="48"/>
        <v>0</v>
      </c>
      <c r="BJ290" s="20" t="s">
        <v>79</v>
      </c>
      <c r="BK290" s="193">
        <f t="shared" si="49"/>
        <v>0</v>
      </c>
      <c r="BL290" s="20" t="s">
        <v>290</v>
      </c>
      <c r="BM290" s="192" t="s">
        <v>701</v>
      </c>
    </row>
    <row r="291" spans="1:65" s="2" customFormat="1" ht="24.2" customHeight="1">
      <c r="A291" s="37"/>
      <c r="B291" s="38"/>
      <c r="C291" s="181" t="s">
        <v>702</v>
      </c>
      <c r="D291" s="181" t="s">
        <v>183</v>
      </c>
      <c r="E291" s="182" t="s">
        <v>703</v>
      </c>
      <c r="F291" s="183" t="s">
        <v>704</v>
      </c>
      <c r="G291" s="184" t="s">
        <v>352</v>
      </c>
      <c r="H291" s="185">
        <v>3</v>
      </c>
      <c r="I291" s="186"/>
      <c r="J291" s="187">
        <f t="shared" si="40"/>
        <v>0</v>
      </c>
      <c r="K291" s="183" t="s">
        <v>19</v>
      </c>
      <c r="L291" s="42"/>
      <c r="M291" s="188" t="s">
        <v>19</v>
      </c>
      <c r="N291" s="189" t="s">
        <v>43</v>
      </c>
      <c r="O291" s="67"/>
      <c r="P291" s="190">
        <f t="shared" si="41"/>
        <v>0</v>
      </c>
      <c r="Q291" s="190">
        <v>0</v>
      </c>
      <c r="R291" s="190">
        <f t="shared" si="42"/>
        <v>0</v>
      </c>
      <c r="S291" s="190">
        <v>0</v>
      </c>
      <c r="T291" s="191">
        <f t="shared" si="43"/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92" t="s">
        <v>290</v>
      </c>
      <c r="AT291" s="192" t="s">
        <v>183</v>
      </c>
      <c r="AU291" s="192" t="s">
        <v>92</v>
      </c>
      <c r="AY291" s="20" t="s">
        <v>180</v>
      </c>
      <c r="BE291" s="193">
        <f t="shared" si="44"/>
        <v>0</v>
      </c>
      <c r="BF291" s="193">
        <f t="shared" si="45"/>
        <v>0</v>
      </c>
      <c r="BG291" s="193">
        <f t="shared" si="46"/>
        <v>0</v>
      </c>
      <c r="BH291" s="193">
        <f t="shared" si="47"/>
        <v>0</v>
      </c>
      <c r="BI291" s="193">
        <f t="shared" si="48"/>
        <v>0</v>
      </c>
      <c r="BJ291" s="20" t="s">
        <v>79</v>
      </c>
      <c r="BK291" s="193">
        <f t="shared" si="49"/>
        <v>0</v>
      </c>
      <c r="BL291" s="20" t="s">
        <v>290</v>
      </c>
      <c r="BM291" s="192" t="s">
        <v>705</v>
      </c>
    </row>
    <row r="292" spans="1:65" s="2" customFormat="1" ht="21.75" customHeight="1">
      <c r="A292" s="37"/>
      <c r="B292" s="38"/>
      <c r="C292" s="181" t="s">
        <v>706</v>
      </c>
      <c r="D292" s="181" t="s">
        <v>183</v>
      </c>
      <c r="E292" s="182" t="s">
        <v>707</v>
      </c>
      <c r="F292" s="183" t="s">
        <v>708</v>
      </c>
      <c r="G292" s="184" t="s">
        <v>352</v>
      </c>
      <c r="H292" s="185">
        <v>1</v>
      </c>
      <c r="I292" s="186"/>
      <c r="J292" s="187">
        <f t="shared" si="40"/>
        <v>0</v>
      </c>
      <c r="K292" s="183" t="s">
        <v>19</v>
      </c>
      <c r="L292" s="42"/>
      <c r="M292" s="188" t="s">
        <v>19</v>
      </c>
      <c r="N292" s="189" t="s">
        <v>43</v>
      </c>
      <c r="O292" s="67"/>
      <c r="P292" s="190">
        <f t="shared" si="41"/>
        <v>0</v>
      </c>
      <c r="Q292" s="190">
        <v>0</v>
      </c>
      <c r="R292" s="190">
        <f t="shared" si="42"/>
        <v>0</v>
      </c>
      <c r="S292" s="190">
        <v>0</v>
      </c>
      <c r="T292" s="191">
        <f t="shared" si="43"/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92" t="s">
        <v>290</v>
      </c>
      <c r="AT292" s="192" t="s">
        <v>183</v>
      </c>
      <c r="AU292" s="192" t="s">
        <v>92</v>
      </c>
      <c r="AY292" s="20" t="s">
        <v>180</v>
      </c>
      <c r="BE292" s="193">
        <f t="shared" si="44"/>
        <v>0</v>
      </c>
      <c r="BF292" s="193">
        <f t="shared" si="45"/>
        <v>0</v>
      </c>
      <c r="BG292" s="193">
        <f t="shared" si="46"/>
        <v>0</v>
      </c>
      <c r="BH292" s="193">
        <f t="shared" si="47"/>
        <v>0</v>
      </c>
      <c r="BI292" s="193">
        <f t="shared" si="48"/>
        <v>0</v>
      </c>
      <c r="BJ292" s="20" t="s">
        <v>79</v>
      </c>
      <c r="BK292" s="193">
        <f t="shared" si="49"/>
        <v>0</v>
      </c>
      <c r="BL292" s="20" t="s">
        <v>290</v>
      </c>
      <c r="BM292" s="192" t="s">
        <v>709</v>
      </c>
    </row>
    <row r="293" spans="1:65" s="2" customFormat="1" ht="16.5" customHeight="1">
      <c r="A293" s="37"/>
      <c r="B293" s="38"/>
      <c r="C293" s="181" t="s">
        <v>710</v>
      </c>
      <c r="D293" s="181" t="s">
        <v>183</v>
      </c>
      <c r="E293" s="182" t="s">
        <v>711</v>
      </c>
      <c r="F293" s="183" t="s">
        <v>712</v>
      </c>
      <c r="G293" s="184" t="s">
        <v>352</v>
      </c>
      <c r="H293" s="185">
        <v>3</v>
      </c>
      <c r="I293" s="186"/>
      <c r="J293" s="187">
        <f t="shared" si="40"/>
        <v>0</v>
      </c>
      <c r="K293" s="183" t="s">
        <v>19</v>
      </c>
      <c r="L293" s="42"/>
      <c r="M293" s="188" t="s">
        <v>19</v>
      </c>
      <c r="N293" s="189" t="s">
        <v>43</v>
      </c>
      <c r="O293" s="67"/>
      <c r="P293" s="190">
        <f t="shared" si="41"/>
        <v>0</v>
      </c>
      <c r="Q293" s="190">
        <v>0</v>
      </c>
      <c r="R293" s="190">
        <f t="shared" si="42"/>
        <v>0</v>
      </c>
      <c r="S293" s="190">
        <v>0</v>
      </c>
      <c r="T293" s="191">
        <f t="shared" si="43"/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92" t="s">
        <v>290</v>
      </c>
      <c r="AT293" s="192" t="s">
        <v>183</v>
      </c>
      <c r="AU293" s="192" t="s">
        <v>92</v>
      </c>
      <c r="AY293" s="20" t="s">
        <v>180</v>
      </c>
      <c r="BE293" s="193">
        <f t="shared" si="44"/>
        <v>0</v>
      </c>
      <c r="BF293" s="193">
        <f t="shared" si="45"/>
        <v>0</v>
      </c>
      <c r="BG293" s="193">
        <f t="shared" si="46"/>
        <v>0</v>
      </c>
      <c r="BH293" s="193">
        <f t="shared" si="47"/>
        <v>0</v>
      </c>
      <c r="BI293" s="193">
        <f t="shared" si="48"/>
        <v>0</v>
      </c>
      <c r="BJ293" s="20" t="s">
        <v>79</v>
      </c>
      <c r="BK293" s="193">
        <f t="shared" si="49"/>
        <v>0</v>
      </c>
      <c r="BL293" s="20" t="s">
        <v>290</v>
      </c>
      <c r="BM293" s="192" t="s">
        <v>713</v>
      </c>
    </row>
    <row r="294" spans="1:65" s="2" customFormat="1" ht="24.2" customHeight="1">
      <c r="A294" s="37"/>
      <c r="B294" s="38"/>
      <c r="C294" s="181" t="s">
        <v>714</v>
      </c>
      <c r="D294" s="181" t="s">
        <v>183</v>
      </c>
      <c r="E294" s="182" t="s">
        <v>715</v>
      </c>
      <c r="F294" s="183" t="s">
        <v>716</v>
      </c>
      <c r="G294" s="184" t="s">
        <v>352</v>
      </c>
      <c r="H294" s="185">
        <v>1</v>
      </c>
      <c r="I294" s="186"/>
      <c r="J294" s="187">
        <f t="shared" si="40"/>
        <v>0</v>
      </c>
      <c r="K294" s="183" t="s">
        <v>19</v>
      </c>
      <c r="L294" s="42"/>
      <c r="M294" s="188" t="s">
        <v>19</v>
      </c>
      <c r="N294" s="189" t="s">
        <v>43</v>
      </c>
      <c r="O294" s="67"/>
      <c r="P294" s="190">
        <f t="shared" si="41"/>
        <v>0</v>
      </c>
      <c r="Q294" s="190">
        <v>0</v>
      </c>
      <c r="R294" s="190">
        <f t="shared" si="42"/>
        <v>0</v>
      </c>
      <c r="S294" s="190">
        <v>0</v>
      </c>
      <c r="T294" s="191">
        <f t="shared" si="43"/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92" t="s">
        <v>290</v>
      </c>
      <c r="AT294" s="192" t="s">
        <v>183</v>
      </c>
      <c r="AU294" s="192" t="s">
        <v>92</v>
      </c>
      <c r="AY294" s="20" t="s">
        <v>180</v>
      </c>
      <c r="BE294" s="193">
        <f t="shared" si="44"/>
        <v>0</v>
      </c>
      <c r="BF294" s="193">
        <f t="shared" si="45"/>
        <v>0</v>
      </c>
      <c r="BG294" s="193">
        <f t="shared" si="46"/>
        <v>0</v>
      </c>
      <c r="BH294" s="193">
        <f t="shared" si="47"/>
        <v>0</v>
      </c>
      <c r="BI294" s="193">
        <f t="shared" si="48"/>
        <v>0</v>
      </c>
      <c r="BJ294" s="20" t="s">
        <v>79</v>
      </c>
      <c r="BK294" s="193">
        <f t="shared" si="49"/>
        <v>0</v>
      </c>
      <c r="BL294" s="20" t="s">
        <v>290</v>
      </c>
      <c r="BM294" s="192" t="s">
        <v>717</v>
      </c>
    </row>
    <row r="295" spans="2:63" s="12" customFormat="1" ht="20.85" customHeight="1">
      <c r="B295" s="165"/>
      <c r="C295" s="166"/>
      <c r="D295" s="167" t="s">
        <v>71</v>
      </c>
      <c r="E295" s="179" t="s">
        <v>718</v>
      </c>
      <c r="F295" s="179" t="s">
        <v>719</v>
      </c>
      <c r="G295" s="166"/>
      <c r="H295" s="166"/>
      <c r="I295" s="169"/>
      <c r="J295" s="180">
        <f>BK295</f>
        <v>0</v>
      </c>
      <c r="K295" s="166"/>
      <c r="L295" s="171"/>
      <c r="M295" s="172"/>
      <c r="N295" s="173"/>
      <c r="O295" s="173"/>
      <c r="P295" s="174">
        <f>SUM(P296:P329)</f>
        <v>0</v>
      </c>
      <c r="Q295" s="173"/>
      <c r="R295" s="174">
        <f>SUM(R296:R329)</f>
        <v>0</v>
      </c>
      <c r="S295" s="173"/>
      <c r="T295" s="175">
        <f>SUM(T296:T329)</f>
        <v>0</v>
      </c>
      <c r="AR295" s="176" t="s">
        <v>81</v>
      </c>
      <c r="AT295" s="177" t="s">
        <v>71</v>
      </c>
      <c r="AU295" s="177" t="s">
        <v>81</v>
      </c>
      <c r="AY295" s="176" t="s">
        <v>180</v>
      </c>
      <c r="BK295" s="178">
        <f>SUM(BK296:BK329)</f>
        <v>0</v>
      </c>
    </row>
    <row r="296" spans="1:65" s="2" customFormat="1" ht="16.5" customHeight="1">
      <c r="A296" s="37"/>
      <c r="B296" s="38"/>
      <c r="C296" s="181" t="s">
        <v>720</v>
      </c>
      <c r="D296" s="181" t="s">
        <v>183</v>
      </c>
      <c r="E296" s="182" t="s">
        <v>721</v>
      </c>
      <c r="F296" s="183" t="s">
        <v>722</v>
      </c>
      <c r="G296" s="184" t="s">
        <v>352</v>
      </c>
      <c r="H296" s="185">
        <v>17</v>
      </c>
      <c r="I296" s="186"/>
      <c r="J296" s="187">
        <f aca="true" t="shared" si="50" ref="J296:J329">ROUND(I296*H296,2)</f>
        <v>0</v>
      </c>
      <c r="K296" s="183" t="s">
        <v>19</v>
      </c>
      <c r="L296" s="42"/>
      <c r="M296" s="188" t="s">
        <v>19</v>
      </c>
      <c r="N296" s="189" t="s">
        <v>43</v>
      </c>
      <c r="O296" s="67"/>
      <c r="P296" s="190">
        <f aca="true" t="shared" si="51" ref="P296:P329">O296*H296</f>
        <v>0</v>
      </c>
      <c r="Q296" s="190">
        <v>0</v>
      </c>
      <c r="R296" s="190">
        <f aca="true" t="shared" si="52" ref="R296:R329">Q296*H296</f>
        <v>0</v>
      </c>
      <c r="S296" s="190">
        <v>0</v>
      </c>
      <c r="T296" s="191">
        <f aca="true" t="shared" si="53" ref="T296:T329"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92" t="s">
        <v>290</v>
      </c>
      <c r="AT296" s="192" t="s">
        <v>183</v>
      </c>
      <c r="AU296" s="192" t="s">
        <v>92</v>
      </c>
      <c r="AY296" s="20" t="s">
        <v>180</v>
      </c>
      <c r="BE296" s="193">
        <f aca="true" t="shared" si="54" ref="BE296:BE329">IF(N296="základní",J296,0)</f>
        <v>0</v>
      </c>
      <c r="BF296" s="193">
        <f aca="true" t="shared" si="55" ref="BF296:BF329">IF(N296="snížená",J296,0)</f>
        <v>0</v>
      </c>
      <c r="BG296" s="193">
        <f aca="true" t="shared" si="56" ref="BG296:BG329">IF(N296="zákl. přenesená",J296,0)</f>
        <v>0</v>
      </c>
      <c r="BH296" s="193">
        <f aca="true" t="shared" si="57" ref="BH296:BH329">IF(N296="sníž. přenesená",J296,0)</f>
        <v>0</v>
      </c>
      <c r="BI296" s="193">
        <f aca="true" t="shared" si="58" ref="BI296:BI329">IF(N296="nulová",J296,0)</f>
        <v>0</v>
      </c>
      <c r="BJ296" s="20" t="s">
        <v>79</v>
      </c>
      <c r="BK296" s="193">
        <f aca="true" t="shared" si="59" ref="BK296:BK329">ROUND(I296*H296,2)</f>
        <v>0</v>
      </c>
      <c r="BL296" s="20" t="s">
        <v>290</v>
      </c>
      <c r="BM296" s="192" t="s">
        <v>723</v>
      </c>
    </row>
    <row r="297" spans="1:65" s="2" customFormat="1" ht="16.5" customHeight="1">
      <c r="A297" s="37"/>
      <c r="B297" s="38"/>
      <c r="C297" s="181" t="s">
        <v>724</v>
      </c>
      <c r="D297" s="181" t="s">
        <v>183</v>
      </c>
      <c r="E297" s="182" t="s">
        <v>725</v>
      </c>
      <c r="F297" s="183" t="s">
        <v>726</v>
      </c>
      <c r="G297" s="184" t="s">
        <v>352</v>
      </c>
      <c r="H297" s="185">
        <v>29</v>
      </c>
      <c r="I297" s="186"/>
      <c r="J297" s="187">
        <f t="shared" si="50"/>
        <v>0</v>
      </c>
      <c r="K297" s="183" t="s">
        <v>19</v>
      </c>
      <c r="L297" s="42"/>
      <c r="M297" s="188" t="s">
        <v>19</v>
      </c>
      <c r="N297" s="189" t="s">
        <v>43</v>
      </c>
      <c r="O297" s="67"/>
      <c r="P297" s="190">
        <f t="shared" si="51"/>
        <v>0</v>
      </c>
      <c r="Q297" s="190">
        <v>0</v>
      </c>
      <c r="R297" s="190">
        <f t="shared" si="52"/>
        <v>0</v>
      </c>
      <c r="S297" s="190">
        <v>0</v>
      </c>
      <c r="T297" s="191">
        <f t="shared" si="53"/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92" t="s">
        <v>290</v>
      </c>
      <c r="AT297" s="192" t="s">
        <v>183</v>
      </c>
      <c r="AU297" s="192" t="s">
        <v>92</v>
      </c>
      <c r="AY297" s="20" t="s">
        <v>180</v>
      </c>
      <c r="BE297" s="193">
        <f t="shared" si="54"/>
        <v>0</v>
      </c>
      <c r="BF297" s="193">
        <f t="shared" si="55"/>
        <v>0</v>
      </c>
      <c r="BG297" s="193">
        <f t="shared" si="56"/>
        <v>0</v>
      </c>
      <c r="BH297" s="193">
        <f t="shared" si="57"/>
        <v>0</v>
      </c>
      <c r="BI297" s="193">
        <f t="shared" si="58"/>
        <v>0</v>
      </c>
      <c r="BJ297" s="20" t="s">
        <v>79</v>
      </c>
      <c r="BK297" s="193">
        <f t="shared" si="59"/>
        <v>0</v>
      </c>
      <c r="BL297" s="20" t="s">
        <v>290</v>
      </c>
      <c r="BM297" s="192" t="s">
        <v>727</v>
      </c>
    </row>
    <row r="298" spans="1:65" s="2" customFormat="1" ht="16.5" customHeight="1">
      <c r="A298" s="37"/>
      <c r="B298" s="38"/>
      <c r="C298" s="181" t="s">
        <v>728</v>
      </c>
      <c r="D298" s="181" t="s">
        <v>183</v>
      </c>
      <c r="E298" s="182" t="s">
        <v>729</v>
      </c>
      <c r="F298" s="183" t="s">
        <v>730</v>
      </c>
      <c r="G298" s="184" t="s">
        <v>352</v>
      </c>
      <c r="H298" s="185">
        <v>4</v>
      </c>
      <c r="I298" s="186"/>
      <c r="J298" s="187">
        <f t="shared" si="50"/>
        <v>0</v>
      </c>
      <c r="K298" s="183" t="s">
        <v>19</v>
      </c>
      <c r="L298" s="42"/>
      <c r="M298" s="188" t="s">
        <v>19</v>
      </c>
      <c r="N298" s="189" t="s">
        <v>43</v>
      </c>
      <c r="O298" s="67"/>
      <c r="P298" s="190">
        <f t="shared" si="51"/>
        <v>0</v>
      </c>
      <c r="Q298" s="190">
        <v>0</v>
      </c>
      <c r="R298" s="190">
        <f t="shared" si="52"/>
        <v>0</v>
      </c>
      <c r="S298" s="190">
        <v>0</v>
      </c>
      <c r="T298" s="191">
        <f t="shared" si="53"/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92" t="s">
        <v>290</v>
      </c>
      <c r="AT298" s="192" t="s">
        <v>183</v>
      </c>
      <c r="AU298" s="192" t="s">
        <v>92</v>
      </c>
      <c r="AY298" s="20" t="s">
        <v>180</v>
      </c>
      <c r="BE298" s="193">
        <f t="shared" si="54"/>
        <v>0</v>
      </c>
      <c r="BF298" s="193">
        <f t="shared" si="55"/>
        <v>0</v>
      </c>
      <c r="BG298" s="193">
        <f t="shared" si="56"/>
        <v>0</v>
      </c>
      <c r="BH298" s="193">
        <f t="shared" si="57"/>
        <v>0</v>
      </c>
      <c r="BI298" s="193">
        <f t="shared" si="58"/>
        <v>0</v>
      </c>
      <c r="BJ298" s="20" t="s">
        <v>79</v>
      </c>
      <c r="BK298" s="193">
        <f t="shared" si="59"/>
        <v>0</v>
      </c>
      <c r="BL298" s="20" t="s">
        <v>290</v>
      </c>
      <c r="BM298" s="192" t="s">
        <v>731</v>
      </c>
    </row>
    <row r="299" spans="1:65" s="2" customFormat="1" ht="16.5" customHeight="1">
      <c r="A299" s="37"/>
      <c r="B299" s="38"/>
      <c r="C299" s="181" t="s">
        <v>732</v>
      </c>
      <c r="D299" s="181" t="s">
        <v>183</v>
      </c>
      <c r="E299" s="182" t="s">
        <v>733</v>
      </c>
      <c r="F299" s="183" t="s">
        <v>734</v>
      </c>
      <c r="G299" s="184" t="s">
        <v>352</v>
      </c>
      <c r="H299" s="185">
        <v>62</v>
      </c>
      <c r="I299" s="186"/>
      <c r="J299" s="187">
        <f t="shared" si="50"/>
        <v>0</v>
      </c>
      <c r="K299" s="183" t="s">
        <v>19</v>
      </c>
      <c r="L299" s="42"/>
      <c r="M299" s="188" t="s">
        <v>19</v>
      </c>
      <c r="N299" s="189" t="s">
        <v>43</v>
      </c>
      <c r="O299" s="67"/>
      <c r="P299" s="190">
        <f t="shared" si="51"/>
        <v>0</v>
      </c>
      <c r="Q299" s="190">
        <v>0</v>
      </c>
      <c r="R299" s="190">
        <f t="shared" si="52"/>
        <v>0</v>
      </c>
      <c r="S299" s="190">
        <v>0</v>
      </c>
      <c r="T299" s="191">
        <f t="shared" si="53"/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92" t="s">
        <v>290</v>
      </c>
      <c r="AT299" s="192" t="s">
        <v>183</v>
      </c>
      <c r="AU299" s="192" t="s">
        <v>92</v>
      </c>
      <c r="AY299" s="20" t="s">
        <v>180</v>
      </c>
      <c r="BE299" s="193">
        <f t="shared" si="54"/>
        <v>0</v>
      </c>
      <c r="BF299" s="193">
        <f t="shared" si="55"/>
        <v>0</v>
      </c>
      <c r="BG299" s="193">
        <f t="shared" si="56"/>
        <v>0</v>
      </c>
      <c r="BH299" s="193">
        <f t="shared" si="57"/>
        <v>0</v>
      </c>
      <c r="BI299" s="193">
        <f t="shared" si="58"/>
        <v>0</v>
      </c>
      <c r="BJ299" s="20" t="s">
        <v>79</v>
      </c>
      <c r="BK299" s="193">
        <f t="shared" si="59"/>
        <v>0</v>
      </c>
      <c r="BL299" s="20" t="s">
        <v>290</v>
      </c>
      <c r="BM299" s="192" t="s">
        <v>735</v>
      </c>
    </row>
    <row r="300" spans="1:65" s="2" customFormat="1" ht="16.5" customHeight="1">
      <c r="A300" s="37"/>
      <c r="B300" s="38"/>
      <c r="C300" s="181" t="s">
        <v>736</v>
      </c>
      <c r="D300" s="181" t="s">
        <v>183</v>
      </c>
      <c r="E300" s="182" t="s">
        <v>737</v>
      </c>
      <c r="F300" s="183" t="s">
        <v>738</v>
      </c>
      <c r="G300" s="184" t="s">
        <v>352</v>
      </c>
      <c r="H300" s="185">
        <v>35</v>
      </c>
      <c r="I300" s="186"/>
      <c r="J300" s="187">
        <f t="shared" si="50"/>
        <v>0</v>
      </c>
      <c r="K300" s="183" t="s">
        <v>19</v>
      </c>
      <c r="L300" s="42"/>
      <c r="M300" s="188" t="s">
        <v>19</v>
      </c>
      <c r="N300" s="189" t="s">
        <v>43</v>
      </c>
      <c r="O300" s="67"/>
      <c r="P300" s="190">
        <f t="shared" si="51"/>
        <v>0</v>
      </c>
      <c r="Q300" s="190">
        <v>0</v>
      </c>
      <c r="R300" s="190">
        <f t="shared" si="52"/>
        <v>0</v>
      </c>
      <c r="S300" s="190">
        <v>0</v>
      </c>
      <c r="T300" s="191">
        <f t="shared" si="53"/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92" t="s">
        <v>290</v>
      </c>
      <c r="AT300" s="192" t="s">
        <v>183</v>
      </c>
      <c r="AU300" s="192" t="s">
        <v>92</v>
      </c>
      <c r="AY300" s="20" t="s">
        <v>180</v>
      </c>
      <c r="BE300" s="193">
        <f t="shared" si="54"/>
        <v>0</v>
      </c>
      <c r="BF300" s="193">
        <f t="shared" si="55"/>
        <v>0</v>
      </c>
      <c r="BG300" s="193">
        <f t="shared" si="56"/>
        <v>0</v>
      </c>
      <c r="BH300" s="193">
        <f t="shared" si="57"/>
        <v>0</v>
      </c>
      <c r="BI300" s="193">
        <f t="shared" si="58"/>
        <v>0</v>
      </c>
      <c r="BJ300" s="20" t="s">
        <v>79</v>
      </c>
      <c r="BK300" s="193">
        <f t="shared" si="59"/>
        <v>0</v>
      </c>
      <c r="BL300" s="20" t="s">
        <v>290</v>
      </c>
      <c r="BM300" s="192" t="s">
        <v>739</v>
      </c>
    </row>
    <row r="301" spans="1:65" s="2" customFormat="1" ht="16.5" customHeight="1">
      <c r="A301" s="37"/>
      <c r="B301" s="38"/>
      <c r="C301" s="181" t="s">
        <v>740</v>
      </c>
      <c r="D301" s="181" t="s">
        <v>183</v>
      </c>
      <c r="E301" s="182" t="s">
        <v>741</v>
      </c>
      <c r="F301" s="183" t="s">
        <v>742</v>
      </c>
      <c r="G301" s="184" t="s">
        <v>352</v>
      </c>
      <c r="H301" s="185">
        <v>9</v>
      </c>
      <c r="I301" s="186"/>
      <c r="J301" s="187">
        <f t="shared" si="50"/>
        <v>0</v>
      </c>
      <c r="K301" s="183" t="s">
        <v>19</v>
      </c>
      <c r="L301" s="42"/>
      <c r="M301" s="188" t="s">
        <v>19</v>
      </c>
      <c r="N301" s="189" t="s">
        <v>43</v>
      </c>
      <c r="O301" s="67"/>
      <c r="P301" s="190">
        <f t="shared" si="51"/>
        <v>0</v>
      </c>
      <c r="Q301" s="190">
        <v>0</v>
      </c>
      <c r="R301" s="190">
        <f t="shared" si="52"/>
        <v>0</v>
      </c>
      <c r="S301" s="190">
        <v>0</v>
      </c>
      <c r="T301" s="191">
        <f t="shared" si="53"/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92" t="s">
        <v>290</v>
      </c>
      <c r="AT301" s="192" t="s">
        <v>183</v>
      </c>
      <c r="AU301" s="192" t="s">
        <v>92</v>
      </c>
      <c r="AY301" s="20" t="s">
        <v>180</v>
      </c>
      <c r="BE301" s="193">
        <f t="shared" si="54"/>
        <v>0</v>
      </c>
      <c r="BF301" s="193">
        <f t="shared" si="55"/>
        <v>0</v>
      </c>
      <c r="BG301" s="193">
        <f t="shared" si="56"/>
        <v>0</v>
      </c>
      <c r="BH301" s="193">
        <f t="shared" si="57"/>
        <v>0</v>
      </c>
      <c r="BI301" s="193">
        <f t="shared" si="58"/>
        <v>0</v>
      </c>
      <c r="BJ301" s="20" t="s">
        <v>79</v>
      </c>
      <c r="BK301" s="193">
        <f t="shared" si="59"/>
        <v>0</v>
      </c>
      <c r="BL301" s="20" t="s">
        <v>290</v>
      </c>
      <c r="BM301" s="192" t="s">
        <v>743</v>
      </c>
    </row>
    <row r="302" spans="1:65" s="2" customFormat="1" ht="16.5" customHeight="1">
      <c r="A302" s="37"/>
      <c r="B302" s="38"/>
      <c r="C302" s="181" t="s">
        <v>744</v>
      </c>
      <c r="D302" s="181" t="s">
        <v>183</v>
      </c>
      <c r="E302" s="182" t="s">
        <v>745</v>
      </c>
      <c r="F302" s="183" t="s">
        <v>746</v>
      </c>
      <c r="G302" s="184" t="s">
        <v>352</v>
      </c>
      <c r="H302" s="185">
        <v>1</v>
      </c>
      <c r="I302" s="186"/>
      <c r="J302" s="187">
        <f t="shared" si="50"/>
        <v>0</v>
      </c>
      <c r="K302" s="183" t="s">
        <v>19</v>
      </c>
      <c r="L302" s="42"/>
      <c r="M302" s="188" t="s">
        <v>19</v>
      </c>
      <c r="N302" s="189" t="s">
        <v>43</v>
      </c>
      <c r="O302" s="67"/>
      <c r="P302" s="190">
        <f t="shared" si="51"/>
        <v>0</v>
      </c>
      <c r="Q302" s="190">
        <v>0</v>
      </c>
      <c r="R302" s="190">
        <f t="shared" si="52"/>
        <v>0</v>
      </c>
      <c r="S302" s="190">
        <v>0</v>
      </c>
      <c r="T302" s="191">
        <f t="shared" si="53"/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92" t="s">
        <v>290</v>
      </c>
      <c r="AT302" s="192" t="s">
        <v>183</v>
      </c>
      <c r="AU302" s="192" t="s">
        <v>92</v>
      </c>
      <c r="AY302" s="20" t="s">
        <v>180</v>
      </c>
      <c r="BE302" s="193">
        <f t="shared" si="54"/>
        <v>0</v>
      </c>
      <c r="BF302" s="193">
        <f t="shared" si="55"/>
        <v>0</v>
      </c>
      <c r="BG302" s="193">
        <f t="shared" si="56"/>
        <v>0</v>
      </c>
      <c r="BH302" s="193">
        <f t="shared" si="57"/>
        <v>0</v>
      </c>
      <c r="BI302" s="193">
        <f t="shared" si="58"/>
        <v>0</v>
      </c>
      <c r="BJ302" s="20" t="s">
        <v>79</v>
      </c>
      <c r="BK302" s="193">
        <f t="shared" si="59"/>
        <v>0</v>
      </c>
      <c r="BL302" s="20" t="s">
        <v>290</v>
      </c>
      <c r="BM302" s="192" t="s">
        <v>747</v>
      </c>
    </row>
    <row r="303" spans="1:65" s="2" customFormat="1" ht="16.5" customHeight="1">
      <c r="A303" s="37"/>
      <c r="B303" s="38"/>
      <c r="C303" s="181" t="s">
        <v>748</v>
      </c>
      <c r="D303" s="181" t="s">
        <v>183</v>
      </c>
      <c r="E303" s="182" t="s">
        <v>749</v>
      </c>
      <c r="F303" s="183" t="s">
        <v>750</v>
      </c>
      <c r="G303" s="184" t="s">
        <v>352</v>
      </c>
      <c r="H303" s="185">
        <v>291</v>
      </c>
      <c r="I303" s="186"/>
      <c r="J303" s="187">
        <f t="shared" si="50"/>
        <v>0</v>
      </c>
      <c r="K303" s="183" t="s">
        <v>19</v>
      </c>
      <c r="L303" s="42"/>
      <c r="M303" s="188" t="s">
        <v>19</v>
      </c>
      <c r="N303" s="189" t="s">
        <v>43</v>
      </c>
      <c r="O303" s="67"/>
      <c r="P303" s="190">
        <f t="shared" si="51"/>
        <v>0</v>
      </c>
      <c r="Q303" s="190">
        <v>0</v>
      </c>
      <c r="R303" s="190">
        <f t="shared" si="52"/>
        <v>0</v>
      </c>
      <c r="S303" s="190">
        <v>0</v>
      </c>
      <c r="T303" s="191">
        <f t="shared" si="53"/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92" t="s">
        <v>290</v>
      </c>
      <c r="AT303" s="192" t="s">
        <v>183</v>
      </c>
      <c r="AU303" s="192" t="s">
        <v>92</v>
      </c>
      <c r="AY303" s="20" t="s">
        <v>180</v>
      </c>
      <c r="BE303" s="193">
        <f t="shared" si="54"/>
        <v>0</v>
      </c>
      <c r="BF303" s="193">
        <f t="shared" si="55"/>
        <v>0</v>
      </c>
      <c r="BG303" s="193">
        <f t="shared" si="56"/>
        <v>0</v>
      </c>
      <c r="BH303" s="193">
        <f t="shared" si="57"/>
        <v>0</v>
      </c>
      <c r="BI303" s="193">
        <f t="shared" si="58"/>
        <v>0</v>
      </c>
      <c r="BJ303" s="20" t="s">
        <v>79</v>
      </c>
      <c r="BK303" s="193">
        <f t="shared" si="59"/>
        <v>0</v>
      </c>
      <c r="BL303" s="20" t="s">
        <v>290</v>
      </c>
      <c r="BM303" s="192" t="s">
        <v>751</v>
      </c>
    </row>
    <row r="304" spans="1:65" s="2" customFormat="1" ht="16.5" customHeight="1">
      <c r="A304" s="37"/>
      <c r="B304" s="38"/>
      <c r="C304" s="181" t="s">
        <v>752</v>
      </c>
      <c r="D304" s="181" t="s">
        <v>183</v>
      </c>
      <c r="E304" s="182" t="s">
        <v>753</v>
      </c>
      <c r="F304" s="183" t="s">
        <v>754</v>
      </c>
      <c r="G304" s="184" t="s">
        <v>352</v>
      </c>
      <c r="H304" s="185">
        <v>131</v>
      </c>
      <c r="I304" s="186"/>
      <c r="J304" s="187">
        <f t="shared" si="50"/>
        <v>0</v>
      </c>
      <c r="K304" s="183" t="s">
        <v>19</v>
      </c>
      <c r="L304" s="42"/>
      <c r="M304" s="188" t="s">
        <v>19</v>
      </c>
      <c r="N304" s="189" t="s">
        <v>43</v>
      </c>
      <c r="O304" s="67"/>
      <c r="P304" s="190">
        <f t="shared" si="51"/>
        <v>0</v>
      </c>
      <c r="Q304" s="190">
        <v>0</v>
      </c>
      <c r="R304" s="190">
        <f t="shared" si="52"/>
        <v>0</v>
      </c>
      <c r="S304" s="190">
        <v>0</v>
      </c>
      <c r="T304" s="191">
        <f t="shared" si="53"/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92" t="s">
        <v>290</v>
      </c>
      <c r="AT304" s="192" t="s">
        <v>183</v>
      </c>
      <c r="AU304" s="192" t="s">
        <v>92</v>
      </c>
      <c r="AY304" s="20" t="s">
        <v>180</v>
      </c>
      <c r="BE304" s="193">
        <f t="shared" si="54"/>
        <v>0</v>
      </c>
      <c r="BF304" s="193">
        <f t="shared" si="55"/>
        <v>0</v>
      </c>
      <c r="BG304" s="193">
        <f t="shared" si="56"/>
        <v>0</v>
      </c>
      <c r="BH304" s="193">
        <f t="shared" si="57"/>
        <v>0</v>
      </c>
      <c r="BI304" s="193">
        <f t="shared" si="58"/>
        <v>0</v>
      </c>
      <c r="BJ304" s="20" t="s">
        <v>79</v>
      </c>
      <c r="BK304" s="193">
        <f t="shared" si="59"/>
        <v>0</v>
      </c>
      <c r="BL304" s="20" t="s">
        <v>290</v>
      </c>
      <c r="BM304" s="192" t="s">
        <v>755</v>
      </c>
    </row>
    <row r="305" spans="1:65" s="2" customFormat="1" ht="16.5" customHeight="1">
      <c r="A305" s="37"/>
      <c r="B305" s="38"/>
      <c r="C305" s="181" t="s">
        <v>756</v>
      </c>
      <c r="D305" s="181" t="s">
        <v>183</v>
      </c>
      <c r="E305" s="182" t="s">
        <v>757</v>
      </c>
      <c r="F305" s="183" t="s">
        <v>758</v>
      </c>
      <c r="G305" s="184" t="s">
        <v>352</v>
      </c>
      <c r="H305" s="185">
        <v>92</v>
      </c>
      <c r="I305" s="186"/>
      <c r="J305" s="187">
        <f t="shared" si="50"/>
        <v>0</v>
      </c>
      <c r="K305" s="183" t="s">
        <v>19</v>
      </c>
      <c r="L305" s="42"/>
      <c r="M305" s="188" t="s">
        <v>19</v>
      </c>
      <c r="N305" s="189" t="s">
        <v>43</v>
      </c>
      <c r="O305" s="67"/>
      <c r="P305" s="190">
        <f t="shared" si="51"/>
        <v>0</v>
      </c>
      <c r="Q305" s="190">
        <v>0</v>
      </c>
      <c r="R305" s="190">
        <f t="shared" si="52"/>
        <v>0</v>
      </c>
      <c r="S305" s="190">
        <v>0</v>
      </c>
      <c r="T305" s="191">
        <f t="shared" si="53"/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92" t="s">
        <v>290</v>
      </c>
      <c r="AT305" s="192" t="s">
        <v>183</v>
      </c>
      <c r="AU305" s="192" t="s">
        <v>92</v>
      </c>
      <c r="AY305" s="20" t="s">
        <v>180</v>
      </c>
      <c r="BE305" s="193">
        <f t="shared" si="54"/>
        <v>0</v>
      </c>
      <c r="BF305" s="193">
        <f t="shared" si="55"/>
        <v>0</v>
      </c>
      <c r="BG305" s="193">
        <f t="shared" si="56"/>
        <v>0</v>
      </c>
      <c r="BH305" s="193">
        <f t="shared" si="57"/>
        <v>0</v>
      </c>
      <c r="BI305" s="193">
        <f t="shared" si="58"/>
        <v>0</v>
      </c>
      <c r="BJ305" s="20" t="s">
        <v>79</v>
      </c>
      <c r="BK305" s="193">
        <f t="shared" si="59"/>
        <v>0</v>
      </c>
      <c r="BL305" s="20" t="s">
        <v>290</v>
      </c>
      <c r="BM305" s="192" t="s">
        <v>759</v>
      </c>
    </row>
    <row r="306" spans="1:65" s="2" customFormat="1" ht="16.5" customHeight="1">
      <c r="A306" s="37"/>
      <c r="B306" s="38"/>
      <c r="C306" s="181" t="s">
        <v>760</v>
      </c>
      <c r="D306" s="181" t="s">
        <v>183</v>
      </c>
      <c r="E306" s="182" t="s">
        <v>761</v>
      </c>
      <c r="F306" s="183" t="s">
        <v>426</v>
      </c>
      <c r="G306" s="184" t="s">
        <v>352</v>
      </c>
      <c r="H306" s="185">
        <v>14</v>
      </c>
      <c r="I306" s="186"/>
      <c r="J306" s="187">
        <f t="shared" si="50"/>
        <v>0</v>
      </c>
      <c r="K306" s="183" t="s">
        <v>19</v>
      </c>
      <c r="L306" s="42"/>
      <c r="M306" s="188" t="s">
        <v>19</v>
      </c>
      <c r="N306" s="189" t="s">
        <v>43</v>
      </c>
      <c r="O306" s="67"/>
      <c r="P306" s="190">
        <f t="shared" si="51"/>
        <v>0</v>
      </c>
      <c r="Q306" s="190">
        <v>0</v>
      </c>
      <c r="R306" s="190">
        <f t="shared" si="52"/>
        <v>0</v>
      </c>
      <c r="S306" s="190">
        <v>0</v>
      </c>
      <c r="T306" s="191">
        <f t="shared" si="53"/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92" t="s">
        <v>290</v>
      </c>
      <c r="AT306" s="192" t="s">
        <v>183</v>
      </c>
      <c r="AU306" s="192" t="s">
        <v>92</v>
      </c>
      <c r="AY306" s="20" t="s">
        <v>180</v>
      </c>
      <c r="BE306" s="193">
        <f t="shared" si="54"/>
        <v>0</v>
      </c>
      <c r="BF306" s="193">
        <f t="shared" si="55"/>
        <v>0</v>
      </c>
      <c r="BG306" s="193">
        <f t="shared" si="56"/>
        <v>0</v>
      </c>
      <c r="BH306" s="193">
        <f t="shared" si="57"/>
        <v>0</v>
      </c>
      <c r="BI306" s="193">
        <f t="shared" si="58"/>
        <v>0</v>
      </c>
      <c r="BJ306" s="20" t="s">
        <v>79</v>
      </c>
      <c r="BK306" s="193">
        <f t="shared" si="59"/>
        <v>0</v>
      </c>
      <c r="BL306" s="20" t="s">
        <v>290</v>
      </c>
      <c r="BM306" s="192" t="s">
        <v>762</v>
      </c>
    </row>
    <row r="307" spans="1:65" s="2" customFormat="1" ht="16.5" customHeight="1">
      <c r="A307" s="37"/>
      <c r="B307" s="38"/>
      <c r="C307" s="181" t="s">
        <v>763</v>
      </c>
      <c r="D307" s="181" t="s">
        <v>183</v>
      </c>
      <c r="E307" s="182" t="s">
        <v>764</v>
      </c>
      <c r="F307" s="183" t="s">
        <v>765</v>
      </c>
      <c r="G307" s="184" t="s">
        <v>352</v>
      </c>
      <c r="H307" s="185">
        <v>742</v>
      </c>
      <c r="I307" s="186"/>
      <c r="J307" s="187">
        <f t="shared" si="50"/>
        <v>0</v>
      </c>
      <c r="K307" s="183" t="s">
        <v>19</v>
      </c>
      <c r="L307" s="42"/>
      <c r="M307" s="188" t="s">
        <v>19</v>
      </c>
      <c r="N307" s="189" t="s">
        <v>43</v>
      </c>
      <c r="O307" s="67"/>
      <c r="P307" s="190">
        <f t="shared" si="51"/>
        <v>0</v>
      </c>
      <c r="Q307" s="190">
        <v>0</v>
      </c>
      <c r="R307" s="190">
        <f t="shared" si="52"/>
        <v>0</v>
      </c>
      <c r="S307" s="190">
        <v>0</v>
      </c>
      <c r="T307" s="191">
        <f t="shared" si="53"/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92" t="s">
        <v>290</v>
      </c>
      <c r="AT307" s="192" t="s">
        <v>183</v>
      </c>
      <c r="AU307" s="192" t="s">
        <v>92</v>
      </c>
      <c r="AY307" s="20" t="s">
        <v>180</v>
      </c>
      <c r="BE307" s="193">
        <f t="shared" si="54"/>
        <v>0</v>
      </c>
      <c r="BF307" s="193">
        <f t="shared" si="55"/>
        <v>0</v>
      </c>
      <c r="BG307" s="193">
        <f t="shared" si="56"/>
        <v>0</v>
      </c>
      <c r="BH307" s="193">
        <f t="shared" si="57"/>
        <v>0</v>
      </c>
      <c r="BI307" s="193">
        <f t="shared" si="58"/>
        <v>0</v>
      </c>
      <c r="BJ307" s="20" t="s">
        <v>79</v>
      </c>
      <c r="BK307" s="193">
        <f t="shared" si="59"/>
        <v>0</v>
      </c>
      <c r="BL307" s="20" t="s">
        <v>290</v>
      </c>
      <c r="BM307" s="192" t="s">
        <v>766</v>
      </c>
    </row>
    <row r="308" spans="1:65" s="2" customFormat="1" ht="16.5" customHeight="1">
      <c r="A308" s="37"/>
      <c r="B308" s="38"/>
      <c r="C308" s="181" t="s">
        <v>767</v>
      </c>
      <c r="D308" s="181" t="s">
        <v>183</v>
      </c>
      <c r="E308" s="182" t="s">
        <v>768</v>
      </c>
      <c r="F308" s="183" t="s">
        <v>769</v>
      </c>
      <c r="G308" s="184" t="s">
        <v>352</v>
      </c>
      <c r="H308" s="185">
        <v>195</v>
      </c>
      <c r="I308" s="186"/>
      <c r="J308" s="187">
        <f t="shared" si="50"/>
        <v>0</v>
      </c>
      <c r="K308" s="183" t="s">
        <v>19</v>
      </c>
      <c r="L308" s="42"/>
      <c r="M308" s="188" t="s">
        <v>19</v>
      </c>
      <c r="N308" s="189" t="s">
        <v>43</v>
      </c>
      <c r="O308" s="67"/>
      <c r="P308" s="190">
        <f t="shared" si="51"/>
        <v>0</v>
      </c>
      <c r="Q308" s="190">
        <v>0</v>
      </c>
      <c r="R308" s="190">
        <f t="shared" si="52"/>
        <v>0</v>
      </c>
      <c r="S308" s="190">
        <v>0</v>
      </c>
      <c r="T308" s="191">
        <f t="shared" si="53"/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92" t="s">
        <v>290</v>
      </c>
      <c r="AT308" s="192" t="s">
        <v>183</v>
      </c>
      <c r="AU308" s="192" t="s">
        <v>92</v>
      </c>
      <c r="AY308" s="20" t="s">
        <v>180</v>
      </c>
      <c r="BE308" s="193">
        <f t="shared" si="54"/>
        <v>0</v>
      </c>
      <c r="BF308" s="193">
        <f t="shared" si="55"/>
        <v>0</v>
      </c>
      <c r="BG308" s="193">
        <f t="shared" si="56"/>
        <v>0</v>
      </c>
      <c r="BH308" s="193">
        <f t="shared" si="57"/>
        <v>0</v>
      </c>
      <c r="BI308" s="193">
        <f t="shared" si="58"/>
        <v>0</v>
      </c>
      <c r="BJ308" s="20" t="s">
        <v>79</v>
      </c>
      <c r="BK308" s="193">
        <f t="shared" si="59"/>
        <v>0</v>
      </c>
      <c r="BL308" s="20" t="s">
        <v>290</v>
      </c>
      <c r="BM308" s="192" t="s">
        <v>770</v>
      </c>
    </row>
    <row r="309" spans="1:65" s="2" customFormat="1" ht="16.5" customHeight="1">
      <c r="A309" s="37"/>
      <c r="B309" s="38"/>
      <c r="C309" s="181" t="s">
        <v>771</v>
      </c>
      <c r="D309" s="181" t="s">
        <v>183</v>
      </c>
      <c r="E309" s="182" t="s">
        <v>772</v>
      </c>
      <c r="F309" s="183" t="s">
        <v>773</v>
      </c>
      <c r="G309" s="184" t="s">
        <v>352</v>
      </c>
      <c r="H309" s="185">
        <v>70</v>
      </c>
      <c r="I309" s="186"/>
      <c r="J309" s="187">
        <f t="shared" si="50"/>
        <v>0</v>
      </c>
      <c r="K309" s="183" t="s">
        <v>19</v>
      </c>
      <c r="L309" s="42"/>
      <c r="M309" s="188" t="s">
        <v>19</v>
      </c>
      <c r="N309" s="189" t="s">
        <v>43</v>
      </c>
      <c r="O309" s="67"/>
      <c r="P309" s="190">
        <f t="shared" si="51"/>
        <v>0</v>
      </c>
      <c r="Q309" s="190">
        <v>0</v>
      </c>
      <c r="R309" s="190">
        <f t="shared" si="52"/>
        <v>0</v>
      </c>
      <c r="S309" s="190">
        <v>0</v>
      </c>
      <c r="T309" s="191">
        <f t="shared" si="53"/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2" t="s">
        <v>290</v>
      </c>
      <c r="AT309" s="192" t="s">
        <v>183</v>
      </c>
      <c r="AU309" s="192" t="s">
        <v>92</v>
      </c>
      <c r="AY309" s="20" t="s">
        <v>180</v>
      </c>
      <c r="BE309" s="193">
        <f t="shared" si="54"/>
        <v>0</v>
      </c>
      <c r="BF309" s="193">
        <f t="shared" si="55"/>
        <v>0</v>
      </c>
      <c r="BG309" s="193">
        <f t="shared" si="56"/>
        <v>0</v>
      </c>
      <c r="BH309" s="193">
        <f t="shared" si="57"/>
        <v>0</v>
      </c>
      <c r="BI309" s="193">
        <f t="shared" si="58"/>
        <v>0</v>
      </c>
      <c r="BJ309" s="20" t="s">
        <v>79</v>
      </c>
      <c r="BK309" s="193">
        <f t="shared" si="59"/>
        <v>0</v>
      </c>
      <c r="BL309" s="20" t="s">
        <v>290</v>
      </c>
      <c r="BM309" s="192" t="s">
        <v>774</v>
      </c>
    </row>
    <row r="310" spans="1:65" s="2" customFormat="1" ht="16.5" customHeight="1">
      <c r="A310" s="37"/>
      <c r="B310" s="38"/>
      <c r="C310" s="181" t="s">
        <v>775</v>
      </c>
      <c r="D310" s="181" t="s">
        <v>183</v>
      </c>
      <c r="E310" s="182" t="s">
        <v>776</v>
      </c>
      <c r="F310" s="183" t="s">
        <v>777</v>
      </c>
      <c r="G310" s="184" t="s">
        <v>352</v>
      </c>
      <c r="H310" s="185">
        <v>12</v>
      </c>
      <c r="I310" s="186"/>
      <c r="J310" s="187">
        <f t="shared" si="50"/>
        <v>0</v>
      </c>
      <c r="K310" s="183" t="s">
        <v>19</v>
      </c>
      <c r="L310" s="42"/>
      <c r="M310" s="188" t="s">
        <v>19</v>
      </c>
      <c r="N310" s="189" t="s">
        <v>43</v>
      </c>
      <c r="O310" s="67"/>
      <c r="P310" s="190">
        <f t="shared" si="51"/>
        <v>0</v>
      </c>
      <c r="Q310" s="190">
        <v>0</v>
      </c>
      <c r="R310" s="190">
        <f t="shared" si="52"/>
        <v>0</v>
      </c>
      <c r="S310" s="190">
        <v>0</v>
      </c>
      <c r="T310" s="191">
        <f t="shared" si="53"/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92" t="s">
        <v>290</v>
      </c>
      <c r="AT310" s="192" t="s">
        <v>183</v>
      </c>
      <c r="AU310" s="192" t="s">
        <v>92</v>
      </c>
      <c r="AY310" s="20" t="s">
        <v>180</v>
      </c>
      <c r="BE310" s="193">
        <f t="shared" si="54"/>
        <v>0</v>
      </c>
      <c r="BF310" s="193">
        <f t="shared" si="55"/>
        <v>0</v>
      </c>
      <c r="BG310" s="193">
        <f t="shared" si="56"/>
        <v>0</v>
      </c>
      <c r="BH310" s="193">
        <f t="shared" si="57"/>
        <v>0</v>
      </c>
      <c r="BI310" s="193">
        <f t="shared" si="58"/>
        <v>0</v>
      </c>
      <c r="BJ310" s="20" t="s">
        <v>79</v>
      </c>
      <c r="BK310" s="193">
        <f t="shared" si="59"/>
        <v>0</v>
      </c>
      <c r="BL310" s="20" t="s">
        <v>290</v>
      </c>
      <c r="BM310" s="192" t="s">
        <v>778</v>
      </c>
    </row>
    <row r="311" spans="1:65" s="2" customFormat="1" ht="16.5" customHeight="1">
      <c r="A311" s="37"/>
      <c r="B311" s="38"/>
      <c r="C311" s="181" t="s">
        <v>779</v>
      </c>
      <c r="D311" s="181" t="s">
        <v>183</v>
      </c>
      <c r="E311" s="182" t="s">
        <v>780</v>
      </c>
      <c r="F311" s="183" t="s">
        <v>781</v>
      </c>
      <c r="G311" s="184" t="s">
        <v>352</v>
      </c>
      <c r="H311" s="185">
        <v>34</v>
      </c>
      <c r="I311" s="186"/>
      <c r="J311" s="187">
        <f t="shared" si="50"/>
        <v>0</v>
      </c>
      <c r="K311" s="183" t="s">
        <v>19</v>
      </c>
      <c r="L311" s="42"/>
      <c r="M311" s="188" t="s">
        <v>19</v>
      </c>
      <c r="N311" s="189" t="s">
        <v>43</v>
      </c>
      <c r="O311" s="67"/>
      <c r="P311" s="190">
        <f t="shared" si="51"/>
        <v>0</v>
      </c>
      <c r="Q311" s="190">
        <v>0</v>
      </c>
      <c r="R311" s="190">
        <f t="shared" si="52"/>
        <v>0</v>
      </c>
      <c r="S311" s="190">
        <v>0</v>
      </c>
      <c r="T311" s="191">
        <f t="shared" si="53"/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92" t="s">
        <v>290</v>
      </c>
      <c r="AT311" s="192" t="s">
        <v>183</v>
      </c>
      <c r="AU311" s="192" t="s">
        <v>92</v>
      </c>
      <c r="AY311" s="20" t="s">
        <v>180</v>
      </c>
      <c r="BE311" s="193">
        <f t="shared" si="54"/>
        <v>0</v>
      </c>
      <c r="BF311" s="193">
        <f t="shared" si="55"/>
        <v>0</v>
      </c>
      <c r="BG311" s="193">
        <f t="shared" si="56"/>
        <v>0</v>
      </c>
      <c r="BH311" s="193">
        <f t="shared" si="57"/>
        <v>0</v>
      </c>
      <c r="BI311" s="193">
        <f t="shared" si="58"/>
        <v>0</v>
      </c>
      <c r="BJ311" s="20" t="s">
        <v>79</v>
      </c>
      <c r="BK311" s="193">
        <f t="shared" si="59"/>
        <v>0</v>
      </c>
      <c r="BL311" s="20" t="s">
        <v>290</v>
      </c>
      <c r="BM311" s="192" t="s">
        <v>782</v>
      </c>
    </row>
    <row r="312" spans="1:65" s="2" customFormat="1" ht="16.5" customHeight="1">
      <c r="A312" s="37"/>
      <c r="B312" s="38"/>
      <c r="C312" s="181" t="s">
        <v>783</v>
      </c>
      <c r="D312" s="181" t="s">
        <v>183</v>
      </c>
      <c r="E312" s="182" t="s">
        <v>784</v>
      </c>
      <c r="F312" s="183" t="s">
        <v>450</v>
      </c>
      <c r="G312" s="184" t="s">
        <v>352</v>
      </c>
      <c r="H312" s="185">
        <v>6</v>
      </c>
      <c r="I312" s="186"/>
      <c r="J312" s="187">
        <f t="shared" si="50"/>
        <v>0</v>
      </c>
      <c r="K312" s="183" t="s">
        <v>19</v>
      </c>
      <c r="L312" s="42"/>
      <c r="M312" s="188" t="s">
        <v>19</v>
      </c>
      <c r="N312" s="189" t="s">
        <v>43</v>
      </c>
      <c r="O312" s="67"/>
      <c r="P312" s="190">
        <f t="shared" si="51"/>
        <v>0</v>
      </c>
      <c r="Q312" s="190">
        <v>0</v>
      </c>
      <c r="R312" s="190">
        <f t="shared" si="52"/>
        <v>0</v>
      </c>
      <c r="S312" s="190">
        <v>0</v>
      </c>
      <c r="T312" s="191">
        <f t="shared" si="53"/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92" t="s">
        <v>290</v>
      </c>
      <c r="AT312" s="192" t="s">
        <v>183</v>
      </c>
      <c r="AU312" s="192" t="s">
        <v>92</v>
      </c>
      <c r="AY312" s="20" t="s">
        <v>180</v>
      </c>
      <c r="BE312" s="193">
        <f t="shared" si="54"/>
        <v>0</v>
      </c>
      <c r="BF312" s="193">
        <f t="shared" si="55"/>
        <v>0</v>
      </c>
      <c r="BG312" s="193">
        <f t="shared" si="56"/>
        <v>0</v>
      </c>
      <c r="BH312" s="193">
        <f t="shared" si="57"/>
        <v>0</v>
      </c>
      <c r="BI312" s="193">
        <f t="shared" si="58"/>
        <v>0</v>
      </c>
      <c r="BJ312" s="20" t="s">
        <v>79</v>
      </c>
      <c r="BK312" s="193">
        <f t="shared" si="59"/>
        <v>0</v>
      </c>
      <c r="BL312" s="20" t="s">
        <v>290</v>
      </c>
      <c r="BM312" s="192" t="s">
        <v>785</v>
      </c>
    </row>
    <row r="313" spans="1:65" s="2" customFormat="1" ht="16.5" customHeight="1">
      <c r="A313" s="37"/>
      <c r="B313" s="38"/>
      <c r="C313" s="181" t="s">
        <v>786</v>
      </c>
      <c r="D313" s="181" t="s">
        <v>183</v>
      </c>
      <c r="E313" s="182" t="s">
        <v>787</v>
      </c>
      <c r="F313" s="183" t="s">
        <v>788</v>
      </c>
      <c r="G313" s="184" t="s">
        <v>270</v>
      </c>
      <c r="H313" s="185">
        <v>35</v>
      </c>
      <c r="I313" s="186"/>
      <c r="J313" s="187">
        <f t="shared" si="50"/>
        <v>0</v>
      </c>
      <c r="K313" s="183" t="s">
        <v>19</v>
      </c>
      <c r="L313" s="42"/>
      <c r="M313" s="188" t="s">
        <v>19</v>
      </c>
      <c r="N313" s="189" t="s">
        <v>43</v>
      </c>
      <c r="O313" s="67"/>
      <c r="P313" s="190">
        <f t="shared" si="51"/>
        <v>0</v>
      </c>
      <c r="Q313" s="190">
        <v>0</v>
      </c>
      <c r="R313" s="190">
        <f t="shared" si="52"/>
        <v>0</v>
      </c>
      <c r="S313" s="190">
        <v>0</v>
      </c>
      <c r="T313" s="191">
        <f t="shared" si="53"/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92" t="s">
        <v>290</v>
      </c>
      <c r="AT313" s="192" t="s">
        <v>183</v>
      </c>
      <c r="AU313" s="192" t="s">
        <v>92</v>
      </c>
      <c r="AY313" s="20" t="s">
        <v>180</v>
      </c>
      <c r="BE313" s="193">
        <f t="shared" si="54"/>
        <v>0</v>
      </c>
      <c r="BF313" s="193">
        <f t="shared" si="55"/>
        <v>0</v>
      </c>
      <c r="BG313" s="193">
        <f t="shared" si="56"/>
        <v>0</v>
      </c>
      <c r="BH313" s="193">
        <f t="shared" si="57"/>
        <v>0</v>
      </c>
      <c r="BI313" s="193">
        <f t="shared" si="58"/>
        <v>0</v>
      </c>
      <c r="BJ313" s="20" t="s">
        <v>79</v>
      </c>
      <c r="BK313" s="193">
        <f t="shared" si="59"/>
        <v>0</v>
      </c>
      <c r="BL313" s="20" t="s">
        <v>290</v>
      </c>
      <c r="BM313" s="192" t="s">
        <v>789</v>
      </c>
    </row>
    <row r="314" spans="1:65" s="2" customFormat="1" ht="16.5" customHeight="1">
      <c r="A314" s="37"/>
      <c r="B314" s="38"/>
      <c r="C314" s="181" t="s">
        <v>790</v>
      </c>
      <c r="D314" s="181" t="s">
        <v>183</v>
      </c>
      <c r="E314" s="182" t="s">
        <v>791</v>
      </c>
      <c r="F314" s="183" t="s">
        <v>792</v>
      </c>
      <c r="G314" s="184" t="s">
        <v>270</v>
      </c>
      <c r="H314" s="185">
        <v>45</v>
      </c>
      <c r="I314" s="186"/>
      <c r="J314" s="187">
        <f t="shared" si="50"/>
        <v>0</v>
      </c>
      <c r="K314" s="183" t="s">
        <v>19</v>
      </c>
      <c r="L314" s="42"/>
      <c r="M314" s="188" t="s">
        <v>19</v>
      </c>
      <c r="N314" s="189" t="s">
        <v>43</v>
      </c>
      <c r="O314" s="67"/>
      <c r="P314" s="190">
        <f t="shared" si="51"/>
        <v>0</v>
      </c>
      <c r="Q314" s="190">
        <v>0</v>
      </c>
      <c r="R314" s="190">
        <f t="shared" si="52"/>
        <v>0</v>
      </c>
      <c r="S314" s="190">
        <v>0</v>
      </c>
      <c r="T314" s="191">
        <f t="shared" si="53"/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92" t="s">
        <v>290</v>
      </c>
      <c r="AT314" s="192" t="s">
        <v>183</v>
      </c>
      <c r="AU314" s="192" t="s">
        <v>92</v>
      </c>
      <c r="AY314" s="20" t="s">
        <v>180</v>
      </c>
      <c r="BE314" s="193">
        <f t="shared" si="54"/>
        <v>0</v>
      </c>
      <c r="BF314" s="193">
        <f t="shared" si="55"/>
        <v>0</v>
      </c>
      <c r="BG314" s="193">
        <f t="shared" si="56"/>
        <v>0</v>
      </c>
      <c r="BH314" s="193">
        <f t="shared" si="57"/>
        <v>0</v>
      </c>
      <c r="BI314" s="193">
        <f t="shared" si="58"/>
        <v>0</v>
      </c>
      <c r="BJ314" s="20" t="s">
        <v>79</v>
      </c>
      <c r="BK314" s="193">
        <f t="shared" si="59"/>
        <v>0</v>
      </c>
      <c r="BL314" s="20" t="s">
        <v>290</v>
      </c>
      <c r="BM314" s="192" t="s">
        <v>793</v>
      </c>
    </row>
    <row r="315" spans="1:65" s="2" customFormat="1" ht="16.5" customHeight="1">
      <c r="A315" s="37"/>
      <c r="B315" s="38"/>
      <c r="C315" s="181" t="s">
        <v>794</v>
      </c>
      <c r="D315" s="181" t="s">
        <v>183</v>
      </c>
      <c r="E315" s="182" t="s">
        <v>795</v>
      </c>
      <c r="F315" s="183" t="s">
        <v>796</v>
      </c>
      <c r="G315" s="184" t="s">
        <v>270</v>
      </c>
      <c r="H315" s="185">
        <v>80</v>
      </c>
      <c r="I315" s="186"/>
      <c r="J315" s="187">
        <f t="shared" si="50"/>
        <v>0</v>
      </c>
      <c r="K315" s="183" t="s">
        <v>19</v>
      </c>
      <c r="L315" s="42"/>
      <c r="M315" s="188" t="s">
        <v>19</v>
      </c>
      <c r="N315" s="189" t="s">
        <v>43</v>
      </c>
      <c r="O315" s="67"/>
      <c r="P315" s="190">
        <f t="shared" si="51"/>
        <v>0</v>
      </c>
      <c r="Q315" s="190">
        <v>0</v>
      </c>
      <c r="R315" s="190">
        <f t="shared" si="52"/>
        <v>0</v>
      </c>
      <c r="S315" s="190">
        <v>0</v>
      </c>
      <c r="T315" s="191">
        <f t="shared" si="53"/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92" t="s">
        <v>290</v>
      </c>
      <c r="AT315" s="192" t="s">
        <v>183</v>
      </c>
      <c r="AU315" s="192" t="s">
        <v>92</v>
      </c>
      <c r="AY315" s="20" t="s">
        <v>180</v>
      </c>
      <c r="BE315" s="193">
        <f t="shared" si="54"/>
        <v>0</v>
      </c>
      <c r="BF315" s="193">
        <f t="shared" si="55"/>
        <v>0</v>
      </c>
      <c r="BG315" s="193">
        <f t="shared" si="56"/>
        <v>0</v>
      </c>
      <c r="BH315" s="193">
        <f t="shared" si="57"/>
        <v>0</v>
      </c>
      <c r="BI315" s="193">
        <f t="shared" si="58"/>
        <v>0</v>
      </c>
      <c r="BJ315" s="20" t="s">
        <v>79</v>
      </c>
      <c r="BK315" s="193">
        <f t="shared" si="59"/>
        <v>0</v>
      </c>
      <c r="BL315" s="20" t="s">
        <v>290</v>
      </c>
      <c r="BM315" s="192" t="s">
        <v>797</v>
      </c>
    </row>
    <row r="316" spans="1:65" s="2" customFormat="1" ht="16.5" customHeight="1">
      <c r="A316" s="37"/>
      <c r="B316" s="38"/>
      <c r="C316" s="181" t="s">
        <v>798</v>
      </c>
      <c r="D316" s="181" t="s">
        <v>183</v>
      </c>
      <c r="E316" s="182" t="s">
        <v>799</v>
      </c>
      <c r="F316" s="183" t="s">
        <v>800</v>
      </c>
      <c r="G316" s="184" t="s">
        <v>270</v>
      </c>
      <c r="H316" s="185">
        <v>50</v>
      </c>
      <c r="I316" s="186"/>
      <c r="J316" s="187">
        <f t="shared" si="50"/>
        <v>0</v>
      </c>
      <c r="K316" s="183" t="s">
        <v>19</v>
      </c>
      <c r="L316" s="42"/>
      <c r="M316" s="188" t="s">
        <v>19</v>
      </c>
      <c r="N316" s="189" t="s">
        <v>43</v>
      </c>
      <c r="O316" s="67"/>
      <c r="P316" s="190">
        <f t="shared" si="51"/>
        <v>0</v>
      </c>
      <c r="Q316" s="190">
        <v>0</v>
      </c>
      <c r="R316" s="190">
        <f t="shared" si="52"/>
        <v>0</v>
      </c>
      <c r="S316" s="190">
        <v>0</v>
      </c>
      <c r="T316" s="191">
        <f t="shared" si="53"/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92" t="s">
        <v>290</v>
      </c>
      <c r="AT316" s="192" t="s">
        <v>183</v>
      </c>
      <c r="AU316" s="192" t="s">
        <v>92</v>
      </c>
      <c r="AY316" s="20" t="s">
        <v>180</v>
      </c>
      <c r="BE316" s="193">
        <f t="shared" si="54"/>
        <v>0</v>
      </c>
      <c r="BF316" s="193">
        <f t="shared" si="55"/>
        <v>0</v>
      </c>
      <c r="BG316" s="193">
        <f t="shared" si="56"/>
        <v>0</v>
      </c>
      <c r="BH316" s="193">
        <f t="shared" si="57"/>
        <v>0</v>
      </c>
      <c r="BI316" s="193">
        <f t="shared" si="58"/>
        <v>0</v>
      </c>
      <c r="BJ316" s="20" t="s">
        <v>79</v>
      </c>
      <c r="BK316" s="193">
        <f t="shared" si="59"/>
        <v>0</v>
      </c>
      <c r="BL316" s="20" t="s">
        <v>290</v>
      </c>
      <c r="BM316" s="192" t="s">
        <v>801</v>
      </c>
    </row>
    <row r="317" spans="1:65" s="2" customFormat="1" ht="16.5" customHeight="1">
      <c r="A317" s="37"/>
      <c r="B317" s="38"/>
      <c r="C317" s="181" t="s">
        <v>802</v>
      </c>
      <c r="D317" s="181" t="s">
        <v>183</v>
      </c>
      <c r="E317" s="182" t="s">
        <v>803</v>
      </c>
      <c r="F317" s="183" t="s">
        <v>804</v>
      </c>
      <c r="G317" s="184" t="s">
        <v>270</v>
      </c>
      <c r="H317" s="185">
        <v>30</v>
      </c>
      <c r="I317" s="186"/>
      <c r="J317" s="187">
        <f t="shared" si="50"/>
        <v>0</v>
      </c>
      <c r="K317" s="183" t="s">
        <v>19</v>
      </c>
      <c r="L317" s="42"/>
      <c r="M317" s="188" t="s">
        <v>19</v>
      </c>
      <c r="N317" s="189" t="s">
        <v>43</v>
      </c>
      <c r="O317" s="67"/>
      <c r="P317" s="190">
        <f t="shared" si="51"/>
        <v>0</v>
      </c>
      <c r="Q317" s="190">
        <v>0</v>
      </c>
      <c r="R317" s="190">
        <f t="shared" si="52"/>
        <v>0</v>
      </c>
      <c r="S317" s="190">
        <v>0</v>
      </c>
      <c r="T317" s="191">
        <f t="shared" si="53"/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92" t="s">
        <v>290</v>
      </c>
      <c r="AT317" s="192" t="s">
        <v>183</v>
      </c>
      <c r="AU317" s="192" t="s">
        <v>92</v>
      </c>
      <c r="AY317" s="20" t="s">
        <v>180</v>
      </c>
      <c r="BE317" s="193">
        <f t="shared" si="54"/>
        <v>0</v>
      </c>
      <c r="BF317" s="193">
        <f t="shared" si="55"/>
        <v>0</v>
      </c>
      <c r="BG317" s="193">
        <f t="shared" si="56"/>
        <v>0</v>
      </c>
      <c r="BH317" s="193">
        <f t="shared" si="57"/>
        <v>0</v>
      </c>
      <c r="BI317" s="193">
        <f t="shared" si="58"/>
        <v>0</v>
      </c>
      <c r="BJ317" s="20" t="s">
        <v>79</v>
      </c>
      <c r="BK317" s="193">
        <f t="shared" si="59"/>
        <v>0</v>
      </c>
      <c r="BL317" s="20" t="s">
        <v>290</v>
      </c>
      <c r="BM317" s="192" t="s">
        <v>805</v>
      </c>
    </row>
    <row r="318" spans="1:65" s="2" customFormat="1" ht="16.5" customHeight="1">
      <c r="A318" s="37"/>
      <c r="B318" s="38"/>
      <c r="C318" s="181" t="s">
        <v>806</v>
      </c>
      <c r="D318" s="181" t="s">
        <v>183</v>
      </c>
      <c r="E318" s="182" t="s">
        <v>807</v>
      </c>
      <c r="F318" s="183" t="s">
        <v>808</v>
      </c>
      <c r="G318" s="184" t="s">
        <v>352</v>
      </c>
      <c r="H318" s="185">
        <v>3760</v>
      </c>
      <c r="I318" s="186"/>
      <c r="J318" s="187">
        <f t="shared" si="50"/>
        <v>0</v>
      </c>
      <c r="K318" s="183" t="s">
        <v>19</v>
      </c>
      <c r="L318" s="42"/>
      <c r="M318" s="188" t="s">
        <v>19</v>
      </c>
      <c r="N318" s="189" t="s">
        <v>43</v>
      </c>
      <c r="O318" s="67"/>
      <c r="P318" s="190">
        <f t="shared" si="51"/>
        <v>0</v>
      </c>
      <c r="Q318" s="190">
        <v>0</v>
      </c>
      <c r="R318" s="190">
        <f t="shared" si="52"/>
        <v>0</v>
      </c>
      <c r="S318" s="190">
        <v>0</v>
      </c>
      <c r="T318" s="191">
        <f t="shared" si="53"/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92" t="s">
        <v>290</v>
      </c>
      <c r="AT318" s="192" t="s">
        <v>183</v>
      </c>
      <c r="AU318" s="192" t="s">
        <v>92</v>
      </c>
      <c r="AY318" s="20" t="s">
        <v>180</v>
      </c>
      <c r="BE318" s="193">
        <f t="shared" si="54"/>
        <v>0</v>
      </c>
      <c r="BF318" s="193">
        <f t="shared" si="55"/>
        <v>0</v>
      </c>
      <c r="BG318" s="193">
        <f t="shared" si="56"/>
        <v>0</v>
      </c>
      <c r="BH318" s="193">
        <f t="shared" si="57"/>
        <v>0</v>
      </c>
      <c r="BI318" s="193">
        <f t="shared" si="58"/>
        <v>0</v>
      </c>
      <c r="BJ318" s="20" t="s">
        <v>79</v>
      </c>
      <c r="BK318" s="193">
        <f t="shared" si="59"/>
        <v>0</v>
      </c>
      <c r="BL318" s="20" t="s">
        <v>290</v>
      </c>
      <c r="BM318" s="192" t="s">
        <v>809</v>
      </c>
    </row>
    <row r="319" spans="1:65" s="2" customFormat="1" ht="16.5" customHeight="1">
      <c r="A319" s="37"/>
      <c r="B319" s="38"/>
      <c r="C319" s="181" t="s">
        <v>810</v>
      </c>
      <c r="D319" s="181" t="s">
        <v>183</v>
      </c>
      <c r="E319" s="182" t="s">
        <v>811</v>
      </c>
      <c r="F319" s="183" t="s">
        <v>812</v>
      </c>
      <c r="G319" s="184" t="s">
        <v>270</v>
      </c>
      <c r="H319" s="185">
        <v>150</v>
      </c>
      <c r="I319" s="186"/>
      <c r="J319" s="187">
        <f t="shared" si="50"/>
        <v>0</v>
      </c>
      <c r="K319" s="183" t="s">
        <v>19</v>
      </c>
      <c r="L319" s="42"/>
      <c r="M319" s="188" t="s">
        <v>19</v>
      </c>
      <c r="N319" s="189" t="s">
        <v>43</v>
      </c>
      <c r="O319" s="67"/>
      <c r="P319" s="190">
        <f t="shared" si="51"/>
        <v>0</v>
      </c>
      <c r="Q319" s="190">
        <v>0</v>
      </c>
      <c r="R319" s="190">
        <f t="shared" si="52"/>
        <v>0</v>
      </c>
      <c r="S319" s="190">
        <v>0</v>
      </c>
      <c r="T319" s="191">
        <f t="shared" si="53"/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92" t="s">
        <v>290</v>
      </c>
      <c r="AT319" s="192" t="s">
        <v>183</v>
      </c>
      <c r="AU319" s="192" t="s">
        <v>92</v>
      </c>
      <c r="AY319" s="20" t="s">
        <v>180</v>
      </c>
      <c r="BE319" s="193">
        <f t="shared" si="54"/>
        <v>0</v>
      </c>
      <c r="BF319" s="193">
        <f t="shared" si="55"/>
        <v>0</v>
      </c>
      <c r="BG319" s="193">
        <f t="shared" si="56"/>
        <v>0</v>
      </c>
      <c r="BH319" s="193">
        <f t="shared" si="57"/>
        <v>0</v>
      </c>
      <c r="BI319" s="193">
        <f t="shared" si="58"/>
        <v>0</v>
      </c>
      <c r="BJ319" s="20" t="s">
        <v>79</v>
      </c>
      <c r="BK319" s="193">
        <f t="shared" si="59"/>
        <v>0</v>
      </c>
      <c r="BL319" s="20" t="s">
        <v>290</v>
      </c>
      <c r="BM319" s="192" t="s">
        <v>813</v>
      </c>
    </row>
    <row r="320" spans="1:65" s="2" customFormat="1" ht="16.5" customHeight="1">
      <c r="A320" s="37"/>
      <c r="B320" s="38"/>
      <c r="C320" s="181" t="s">
        <v>814</v>
      </c>
      <c r="D320" s="181" t="s">
        <v>183</v>
      </c>
      <c r="E320" s="182" t="s">
        <v>815</v>
      </c>
      <c r="F320" s="183" t="s">
        <v>816</v>
      </c>
      <c r="G320" s="184" t="s">
        <v>270</v>
      </c>
      <c r="H320" s="185">
        <v>39</v>
      </c>
      <c r="I320" s="186"/>
      <c r="J320" s="187">
        <f t="shared" si="50"/>
        <v>0</v>
      </c>
      <c r="K320" s="183" t="s">
        <v>19</v>
      </c>
      <c r="L320" s="42"/>
      <c r="M320" s="188" t="s">
        <v>19</v>
      </c>
      <c r="N320" s="189" t="s">
        <v>43</v>
      </c>
      <c r="O320" s="67"/>
      <c r="P320" s="190">
        <f t="shared" si="51"/>
        <v>0</v>
      </c>
      <c r="Q320" s="190">
        <v>0</v>
      </c>
      <c r="R320" s="190">
        <f t="shared" si="52"/>
        <v>0</v>
      </c>
      <c r="S320" s="190">
        <v>0</v>
      </c>
      <c r="T320" s="191">
        <f t="shared" si="53"/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92" t="s">
        <v>290</v>
      </c>
      <c r="AT320" s="192" t="s">
        <v>183</v>
      </c>
      <c r="AU320" s="192" t="s">
        <v>92</v>
      </c>
      <c r="AY320" s="20" t="s">
        <v>180</v>
      </c>
      <c r="BE320" s="193">
        <f t="shared" si="54"/>
        <v>0</v>
      </c>
      <c r="BF320" s="193">
        <f t="shared" si="55"/>
        <v>0</v>
      </c>
      <c r="BG320" s="193">
        <f t="shared" si="56"/>
        <v>0</v>
      </c>
      <c r="BH320" s="193">
        <f t="shared" si="57"/>
        <v>0</v>
      </c>
      <c r="BI320" s="193">
        <f t="shared" si="58"/>
        <v>0</v>
      </c>
      <c r="BJ320" s="20" t="s">
        <v>79</v>
      </c>
      <c r="BK320" s="193">
        <f t="shared" si="59"/>
        <v>0</v>
      </c>
      <c r="BL320" s="20" t="s">
        <v>290</v>
      </c>
      <c r="BM320" s="192" t="s">
        <v>817</v>
      </c>
    </row>
    <row r="321" spans="1:65" s="2" customFormat="1" ht="16.5" customHeight="1">
      <c r="A321" s="37"/>
      <c r="B321" s="38"/>
      <c r="C321" s="181" t="s">
        <v>818</v>
      </c>
      <c r="D321" s="181" t="s">
        <v>183</v>
      </c>
      <c r="E321" s="182" t="s">
        <v>819</v>
      </c>
      <c r="F321" s="183" t="s">
        <v>820</v>
      </c>
      <c r="G321" s="184" t="s">
        <v>352</v>
      </c>
      <c r="H321" s="185">
        <v>7210</v>
      </c>
      <c r="I321" s="186"/>
      <c r="J321" s="187">
        <f t="shared" si="50"/>
        <v>0</v>
      </c>
      <c r="K321" s="183" t="s">
        <v>19</v>
      </c>
      <c r="L321" s="42"/>
      <c r="M321" s="188" t="s">
        <v>19</v>
      </c>
      <c r="N321" s="189" t="s">
        <v>43</v>
      </c>
      <c r="O321" s="67"/>
      <c r="P321" s="190">
        <f t="shared" si="51"/>
        <v>0</v>
      </c>
      <c r="Q321" s="190">
        <v>0</v>
      </c>
      <c r="R321" s="190">
        <f t="shared" si="52"/>
        <v>0</v>
      </c>
      <c r="S321" s="190">
        <v>0</v>
      </c>
      <c r="T321" s="191">
        <f t="shared" si="53"/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92" t="s">
        <v>290</v>
      </c>
      <c r="AT321" s="192" t="s">
        <v>183</v>
      </c>
      <c r="AU321" s="192" t="s">
        <v>92</v>
      </c>
      <c r="AY321" s="20" t="s">
        <v>180</v>
      </c>
      <c r="BE321" s="193">
        <f t="shared" si="54"/>
        <v>0</v>
      </c>
      <c r="BF321" s="193">
        <f t="shared" si="55"/>
        <v>0</v>
      </c>
      <c r="BG321" s="193">
        <f t="shared" si="56"/>
        <v>0</v>
      </c>
      <c r="BH321" s="193">
        <f t="shared" si="57"/>
        <v>0</v>
      </c>
      <c r="BI321" s="193">
        <f t="shared" si="58"/>
        <v>0</v>
      </c>
      <c r="BJ321" s="20" t="s">
        <v>79</v>
      </c>
      <c r="BK321" s="193">
        <f t="shared" si="59"/>
        <v>0</v>
      </c>
      <c r="BL321" s="20" t="s">
        <v>290</v>
      </c>
      <c r="BM321" s="192" t="s">
        <v>821</v>
      </c>
    </row>
    <row r="322" spans="1:65" s="2" customFormat="1" ht="16.5" customHeight="1">
      <c r="A322" s="37"/>
      <c r="B322" s="38"/>
      <c r="C322" s="181" t="s">
        <v>822</v>
      </c>
      <c r="D322" s="181" t="s">
        <v>183</v>
      </c>
      <c r="E322" s="182" t="s">
        <v>823</v>
      </c>
      <c r="F322" s="183" t="s">
        <v>517</v>
      </c>
      <c r="G322" s="184" t="s">
        <v>352</v>
      </c>
      <c r="H322" s="185">
        <v>28</v>
      </c>
      <c r="I322" s="186"/>
      <c r="J322" s="187">
        <f t="shared" si="50"/>
        <v>0</v>
      </c>
      <c r="K322" s="183" t="s">
        <v>19</v>
      </c>
      <c r="L322" s="42"/>
      <c r="M322" s="188" t="s">
        <v>19</v>
      </c>
      <c r="N322" s="189" t="s">
        <v>43</v>
      </c>
      <c r="O322" s="67"/>
      <c r="P322" s="190">
        <f t="shared" si="51"/>
        <v>0</v>
      </c>
      <c r="Q322" s="190">
        <v>0</v>
      </c>
      <c r="R322" s="190">
        <f t="shared" si="52"/>
        <v>0</v>
      </c>
      <c r="S322" s="190">
        <v>0</v>
      </c>
      <c r="T322" s="191">
        <f t="shared" si="53"/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92" t="s">
        <v>290</v>
      </c>
      <c r="AT322" s="192" t="s">
        <v>183</v>
      </c>
      <c r="AU322" s="192" t="s">
        <v>92</v>
      </c>
      <c r="AY322" s="20" t="s">
        <v>180</v>
      </c>
      <c r="BE322" s="193">
        <f t="shared" si="54"/>
        <v>0</v>
      </c>
      <c r="BF322" s="193">
        <f t="shared" si="55"/>
        <v>0</v>
      </c>
      <c r="BG322" s="193">
        <f t="shared" si="56"/>
        <v>0</v>
      </c>
      <c r="BH322" s="193">
        <f t="shared" si="57"/>
        <v>0</v>
      </c>
      <c r="BI322" s="193">
        <f t="shared" si="58"/>
        <v>0</v>
      </c>
      <c r="BJ322" s="20" t="s">
        <v>79</v>
      </c>
      <c r="BK322" s="193">
        <f t="shared" si="59"/>
        <v>0</v>
      </c>
      <c r="BL322" s="20" t="s">
        <v>290</v>
      </c>
      <c r="BM322" s="192" t="s">
        <v>824</v>
      </c>
    </row>
    <row r="323" spans="1:65" s="2" customFormat="1" ht="16.5" customHeight="1">
      <c r="A323" s="37"/>
      <c r="B323" s="38"/>
      <c r="C323" s="181" t="s">
        <v>825</v>
      </c>
      <c r="D323" s="181" t="s">
        <v>183</v>
      </c>
      <c r="E323" s="182" t="s">
        <v>826</v>
      </c>
      <c r="F323" s="183" t="s">
        <v>521</v>
      </c>
      <c r="G323" s="184" t="s">
        <v>352</v>
      </c>
      <c r="H323" s="185">
        <v>1920</v>
      </c>
      <c r="I323" s="186"/>
      <c r="J323" s="187">
        <f t="shared" si="50"/>
        <v>0</v>
      </c>
      <c r="K323" s="183" t="s">
        <v>19</v>
      </c>
      <c r="L323" s="42"/>
      <c r="M323" s="188" t="s">
        <v>19</v>
      </c>
      <c r="N323" s="189" t="s">
        <v>43</v>
      </c>
      <c r="O323" s="67"/>
      <c r="P323" s="190">
        <f t="shared" si="51"/>
        <v>0</v>
      </c>
      <c r="Q323" s="190">
        <v>0</v>
      </c>
      <c r="R323" s="190">
        <f t="shared" si="52"/>
        <v>0</v>
      </c>
      <c r="S323" s="190">
        <v>0</v>
      </c>
      <c r="T323" s="191">
        <f t="shared" si="53"/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92" t="s">
        <v>290</v>
      </c>
      <c r="AT323" s="192" t="s">
        <v>183</v>
      </c>
      <c r="AU323" s="192" t="s">
        <v>92</v>
      </c>
      <c r="AY323" s="20" t="s">
        <v>180</v>
      </c>
      <c r="BE323" s="193">
        <f t="shared" si="54"/>
        <v>0</v>
      </c>
      <c r="BF323" s="193">
        <f t="shared" si="55"/>
        <v>0</v>
      </c>
      <c r="BG323" s="193">
        <f t="shared" si="56"/>
        <v>0</v>
      </c>
      <c r="BH323" s="193">
        <f t="shared" si="57"/>
        <v>0</v>
      </c>
      <c r="BI323" s="193">
        <f t="shared" si="58"/>
        <v>0</v>
      </c>
      <c r="BJ323" s="20" t="s">
        <v>79</v>
      </c>
      <c r="BK323" s="193">
        <f t="shared" si="59"/>
        <v>0</v>
      </c>
      <c r="BL323" s="20" t="s">
        <v>290</v>
      </c>
      <c r="BM323" s="192" t="s">
        <v>827</v>
      </c>
    </row>
    <row r="324" spans="1:65" s="2" customFormat="1" ht="16.5" customHeight="1">
      <c r="A324" s="37"/>
      <c r="B324" s="38"/>
      <c r="C324" s="181" t="s">
        <v>828</v>
      </c>
      <c r="D324" s="181" t="s">
        <v>183</v>
      </c>
      <c r="E324" s="182" t="s">
        <v>829</v>
      </c>
      <c r="F324" s="183" t="s">
        <v>830</v>
      </c>
      <c r="G324" s="184" t="s">
        <v>352</v>
      </c>
      <c r="H324" s="185">
        <v>18</v>
      </c>
      <c r="I324" s="186"/>
      <c r="J324" s="187">
        <f t="shared" si="50"/>
        <v>0</v>
      </c>
      <c r="K324" s="183" t="s">
        <v>19</v>
      </c>
      <c r="L324" s="42"/>
      <c r="M324" s="188" t="s">
        <v>19</v>
      </c>
      <c r="N324" s="189" t="s">
        <v>43</v>
      </c>
      <c r="O324" s="67"/>
      <c r="P324" s="190">
        <f t="shared" si="51"/>
        <v>0</v>
      </c>
      <c r="Q324" s="190">
        <v>0</v>
      </c>
      <c r="R324" s="190">
        <f t="shared" si="52"/>
        <v>0</v>
      </c>
      <c r="S324" s="190">
        <v>0</v>
      </c>
      <c r="T324" s="191">
        <f t="shared" si="53"/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92" t="s">
        <v>290</v>
      </c>
      <c r="AT324" s="192" t="s">
        <v>183</v>
      </c>
      <c r="AU324" s="192" t="s">
        <v>92</v>
      </c>
      <c r="AY324" s="20" t="s">
        <v>180</v>
      </c>
      <c r="BE324" s="193">
        <f t="shared" si="54"/>
        <v>0</v>
      </c>
      <c r="BF324" s="193">
        <f t="shared" si="55"/>
        <v>0</v>
      </c>
      <c r="BG324" s="193">
        <f t="shared" si="56"/>
        <v>0</v>
      </c>
      <c r="BH324" s="193">
        <f t="shared" si="57"/>
        <v>0</v>
      </c>
      <c r="BI324" s="193">
        <f t="shared" si="58"/>
        <v>0</v>
      </c>
      <c r="BJ324" s="20" t="s">
        <v>79</v>
      </c>
      <c r="BK324" s="193">
        <f t="shared" si="59"/>
        <v>0</v>
      </c>
      <c r="BL324" s="20" t="s">
        <v>290</v>
      </c>
      <c r="BM324" s="192" t="s">
        <v>831</v>
      </c>
    </row>
    <row r="325" spans="1:65" s="2" customFormat="1" ht="16.5" customHeight="1">
      <c r="A325" s="37"/>
      <c r="B325" s="38"/>
      <c r="C325" s="181" t="s">
        <v>832</v>
      </c>
      <c r="D325" s="181" t="s">
        <v>183</v>
      </c>
      <c r="E325" s="182" t="s">
        <v>833</v>
      </c>
      <c r="F325" s="183" t="s">
        <v>533</v>
      </c>
      <c r="G325" s="184" t="s">
        <v>352</v>
      </c>
      <c r="H325" s="185">
        <v>6</v>
      </c>
      <c r="I325" s="186"/>
      <c r="J325" s="187">
        <f t="shared" si="50"/>
        <v>0</v>
      </c>
      <c r="K325" s="183" t="s">
        <v>19</v>
      </c>
      <c r="L325" s="42"/>
      <c r="M325" s="188" t="s">
        <v>19</v>
      </c>
      <c r="N325" s="189" t="s">
        <v>43</v>
      </c>
      <c r="O325" s="67"/>
      <c r="P325" s="190">
        <f t="shared" si="51"/>
        <v>0</v>
      </c>
      <c r="Q325" s="190">
        <v>0</v>
      </c>
      <c r="R325" s="190">
        <f t="shared" si="52"/>
        <v>0</v>
      </c>
      <c r="S325" s="190">
        <v>0</v>
      </c>
      <c r="T325" s="191">
        <f t="shared" si="53"/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92" t="s">
        <v>290</v>
      </c>
      <c r="AT325" s="192" t="s">
        <v>183</v>
      </c>
      <c r="AU325" s="192" t="s">
        <v>92</v>
      </c>
      <c r="AY325" s="20" t="s">
        <v>180</v>
      </c>
      <c r="BE325" s="193">
        <f t="shared" si="54"/>
        <v>0</v>
      </c>
      <c r="BF325" s="193">
        <f t="shared" si="55"/>
        <v>0</v>
      </c>
      <c r="BG325" s="193">
        <f t="shared" si="56"/>
        <v>0</v>
      </c>
      <c r="BH325" s="193">
        <f t="shared" si="57"/>
        <v>0</v>
      </c>
      <c r="BI325" s="193">
        <f t="shared" si="58"/>
        <v>0</v>
      </c>
      <c r="BJ325" s="20" t="s">
        <v>79</v>
      </c>
      <c r="BK325" s="193">
        <f t="shared" si="59"/>
        <v>0</v>
      </c>
      <c r="BL325" s="20" t="s">
        <v>290</v>
      </c>
      <c r="BM325" s="192" t="s">
        <v>834</v>
      </c>
    </row>
    <row r="326" spans="1:65" s="2" customFormat="1" ht="16.5" customHeight="1">
      <c r="A326" s="37"/>
      <c r="B326" s="38"/>
      <c r="C326" s="181" t="s">
        <v>835</v>
      </c>
      <c r="D326" s="181" t="s">
        <v>183</v>
      </c>
      <c r="E326" s="182" t="s">
        <v>836</v>
      </c>
      <c r="F326" s="183" t="s">
        <v>837</v>
      </c>
      <c r="G326" s="184" t="s">
        <v>352</v>
      </c>
      <c r="H326" s="185">
        <v>64</v>
      </c>
      <c r="I326" s="186"/>
      <c r="J326" s="187">
        <f t="shared" si="50"/>
        <v>0</v>
      </c>
      <c r="K326" s="183" t="s">
        <v>19</v>
      </c>
      <c r="L326" s="42"/>
      <c r="M326" s="188" t="s">
        <v>19</v>
      </c>
      <c r="N326" s="189" t="s">
        <v>43</v>
      </c>
      <c r="O326" s="67"/>
      <c r="P326" s="190">
        <f t="shared" si="51"/>
        <v>0</v>
      </c>
      <c r="Q326" s="190">
        <v>0</v>
      </c>
      <c r="R326" s="190">
        <f t="shared" si="52"/>
        <v>0</v>
      </c>
      <c r="S326" s="190">
        <v>0</v>
      </c>
      <c r="T326" s="191">
        <f t="shared" si="53"/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92" t="s">
        <v>290</v>
      </c>
      <c r="AT326" s="192" t="s">
        <v>183</v>
      </c>
      <c r="AU326" s="192" t="s">
        <v>92</v>
      </c>
      <c r="AY326" s="20" t="s">
        <v>180</v>
      </c>
      <c r="BE326" s="193">
        <f t="shared" si="54"/>
        <v>0</v>
      </c>
      <c r="BF326" s="193">
        <f t="shared" si="55"/>
        <v>0</v>
      </c>
      <c r="BG326" s="193">
        <f t="shared" si="56"/>
        <v>0</v>
      </c>
      <c r="BH326" s="193">
        <f t="shared" si="57"/>
        <v>0</v>
      </c>
      <c r="BI326" s="193">
        <f t="shared" si="58"/>
        <v>0</v>
      </c>
      <c r="BJ326" s="20" t="s">
        <v>79</v>
      </c>
      <c r="BK326" s="193">
        <f t="shared" si="59"/>
        <v>0</v>
      </c>
      <c r="BL326" s="20" t="s">
        <v>290</v>
      </c>
      <c r="BM326" s="192" t="s">
        <v>838</v>
      </c>
    </row>
    <row r="327" spans="1:65" s="2" customFormat="1" ht="16.5" customHeight="1">
      <c r="A327" s="37"/>
      <c r="B327" s="38"/>
      <c r="C327" s="181" t="s">
        <v>839</v>
      </c>
      <c r="D327" s="181" t="s">
        <v>183</v>
      </c>
      <c r="E327" s="182" t="s">
        <v>840</v>
      </c>
      <c r="F327" s="183" t="s">
        <v>841</v>
      </c>
      <c r="G327" s="184" t="s">
        <v>352</v>
      </c>
      <c r="H327" s="185">
        <v>320</v>
      </c>
      <c r="I327" s="186"/>
      <c r="J327" s="187">
        <f t="shared" si="50"/>
        <v>0</v>
      </c>
      <c r="K327" s="183" t="s">
        <v>19</v>
      </c>
      <c r="L327" s="42"/>
      <c r="M327" s="188" t="s">
        <v>19</v>
      </c>
      <c r="N327" s="189" t="s">
        <v>43</v>
      </c>
      <c r="O327" s="67"/>
      <c r="P327" s="190">
        <f t="shared" si="51"/>
        <v>0</v>
      </c>
      <c r="Q327" s="190">
        <v>0</v>
      </c>
      <c r="R327" s="190">
        <f t="shared" si="52"/>
        <v>0</v>
      </c>
      <c r="S327" s="190">
        <v>0</v>
      </c>
      <c r="T327" s="191">
        <f t="shared" si="53"/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92" t="s">
        <v>290</v>
      </c>
      <c r="AT327" s="192" t="s">
        <v>183</v>
      </c>
      <c r="AU327" s="192" t="s">
        <v>92</v>
      </c>
      <c r="AY327" s="20" t="s">
        <v>180</v>
      </c>
      <c r="BE327" s="193">
        <f t="shared" si="54"/>
        <v>0</v>
      </c>
      <c r="BF327" s="193">
        <f t="shared" si="55"/>
        <v>0</v>
      </c>
      <c r="BG327" s="193">
        <f t="shared" si="56"/>
        <v>0</v>
      </c>
      <c r="BH327" s="193">
        <f t="shared" si="57"/>
        <v>0</v>
      </c>
      <c r="BI327" s="193">
        <f t="shared" si="58"/>
        <v>0</v>
      </c>
      <c r="BJ327" s="20" t="s">
        <v>79</v>
      </c>
      <c r="BK327" s="193">
        <f t="shared" si="59"/>
        <v>0</v>
      </c>
      <c r="BL327" s="20" t="s">
        <v>290</v>
      </c>
      <c r="BM327" s="192" t="s">
        <v>842</v>
      </c>
    </row>
    <row r="328" spans="1:65" s="2" customFormat="1" ht="16.5" customHeight="1">
      <c r="A328" s="37"/>
      <c r="B328" s="38"/>
      <c r="C328" s="181" t="s">
        <v>843</v>
      </c>
      <c r="D328" s="181" t="s">
        <v>183</v>
      </c>
      <c r="E328" s="182" t="s">
        <v>844</v>
      </c>
      <c r="F328" s="183" t="s">
        <v>845</v>
      </c>
      <c r="G328" s="184" t="s">
        <v>352</v>
      </c>
      <c r="H328" s="185">
        <v>3</v>
      </c>
      <c r="I328" s="186"/>
      <c r="J328" s="187">
        <f t="shared" si="50"/>
        <v>0</v>
      </c>
      <c r="K328" s="183" t="s">
        <v>19</v>
      </c>
      <c r="L328" s="42"/>
      <c r="M328" s="188" t="s">
        <v>19</v>
      </c>
      <c r="N328" s="189" t="s">
        <v>43</v>
      </c>
      <c r="O328" s="67"/>
      <c r="P328" s="190">
        <f t="shared" si="51"/>
        <v>0</v>
      </c>
      <c r="Q328" s="190">
        <v>0</v>
      </c>
      <c r="R328" s="190">
        <f t="shared" si="52"/>
        <v>0</v>
      </c>
      <c r="S328" s="190">
        <v>0</v>
      </c>
      <c r="T328" s="191">
        <f t="shared" si="53"/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92" t="s">
        <v>290</v>
      </c>
      <c r="AT328" s="192" t="s">
        <v>183</v>
      </c>
      <c r="AU328" s="192" t="s">
        <v>92</v>
      </c>
      <c r="AY328" s="20" t="s">
        <v>180</v>
      </c>
      <c r="BE328" s="193">
        <f t="shared" si="54"/>
        <v>0</v>
      </c>
      <c r="BF328" s="193">
        <f t="shared" si="55"/>
        <v>0</v>
      </c>
      <c r="BG328" s="193">
        <f t="shared" si="56"/>
        <v>0</v>
      </c>
      <c r="BH328" s="193">
        <f t="shared" si="57"/>
        <v>0</v>
      </c>
      <c r="BI328" s="193">
        <f t="shared" si="58"/>
        <v>0</v>
      </c>
      <c r="BJ328" s="20" t="s">
        <v>79</v>
      </c>
      <c r="BK328" s="193">
        <f t="shared" si="59"/>
        <v>0</v>
      </c>
      <c r="BL328" s="20" t="s">
        <v>290</v>
      </c>
      <c r="BM328" s="192" t="s">
        <v>846</v>
      </c>
    </row>
    <row r="329" spans="1:65" s="2" customFormat="1" ht="16.5" customHeight="1">
      <c r="A329" s="37"/>
      <c r="B329" s="38"/>
      <c r="C329" s="181" t="s">
        <v>847</v>
      </c>
      <c r="D329" s="181" t="s">
        <v>183</v>
      </c>
      <c r="E329" s="182" t="s">
        <v>848</v>
      </c>
      <c r="F329" s="183" t="s">
        <v>849</v>
      </c>
      <c r="G329" s="184" t="s">
        <v>352</v>
      </c>
      <c r="H329" s="185">
        <v>4</v>
      </c>
      <c r="I329" s="186"/>
      <c r="J329" s="187">
        <f t="shared" si="50"/>
        <v>0</v>
      </c>
      <c r="K329" s="183" t="s">
        <v>19</v>
      </c>
      <c r="L329" s="42"/>
      <c r="M329" s="188" t="s">
        <v>19</v>
      </c>
      <c r="N329" s="189" t="s">
        <v>43</v>
      </c>
      <c r="O329" s="67"/>
      <c r="P329" s="190">
        <f t="shared" si="51"/>
        <v>0</v>
      </c>
      <c r="Q329" s="190">
        <v>0</v>
      </c>
      <c r="R329" s="190">
        <f t="shared" si="52"/>
        <v>0</v>
      </c>
      <c r="S329" s="190">
        <v>0</v>
      </c>
      <c r="T329" s="191">
        <f t="shared" si="53"/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92" t="s">
        <v>290</v>
      </c>
      <c r="AT329" s="192" t="s">
        <v>183</v>
      </c>
      <c r="AU329" s="192" t="s">
        <v>92</v>
      </c>
      <c r="AY329" s="20" t="s">
        <v>180</v>
      </c>
      <c r="BE329" s="193">
        <f t="shared" si="54"/>
        <v>0</v>
      </c>
      <c r="BF329" s="193">
        <f t="shared" si="55"/>
        <v>0</v>
      </c>
      <c r="BG329" s="193">
        <f t="shared" si="56"/>
        <v>0</v>
      </c>
      <c r="BH329" s="193">
        <f t="shared" si="57"/>
        <v>0</v>
      </c>
      <c r="BI329" s="193">
        <f t="shared" si="58"/>
        <v>0</v>
      </c>
      <c r="BJ329" s="20" t="s">
        <v>79</v>
      </c>
      <c r="BK329" s="193">
        <f t="shared" si="59"/>
        <v>0</v>
      </c>
      <c r="BL329" s="20" t="s">
        <v>290</v>
      </c>
      <c r="BM329" s="192" t="s">
        <v>850</v>
      </c>
    </row>
    <row r="330" spans="2:63" s="12" customFormat="1" ht="20.85" customHeight="1">
      <c r="B330" s="165"/>
      <c r="C330" s="166"/>
      <c r="D330" s="167" t="s">
        <v>71</v>
      </c>
      <c r="E330" s="179" t="s">
        <v>851</v>
      </c>
      <c r="F330" s="179" t="s">
        <v>852</v>
      </c>
      <c r="G330" s="166"/>
      <c r="H330" s="166"/>
      <c r="I330" s="169"/>
      <c r="J330" s="180">
        <f>BK330</f>
        <v>0</v>
      </c>
      <c r="K330" s="166"/>
      <c r="L330" s="171"/>
      <c r="M330" s="172"/>
      <c r="N330" s="173"/>
      <c r="O330" s="173"/>
      <c r="P330" s="174">
        <f>SUM(P331:P332)</f>
        <v>0</v>
      </c>
      <c r="Q330" s="173"/>
      <c r="R330" s="174">
        <f>SUM(R331:R332)</f>
        <v>0</v>
      </c>
      <c r="S330" s="173"/>
      <c r="T330" s="175">
        <f>SUM(T331:T332)</f>
        <v>0</v>
      </c>
      <c r="AR330" s="176" t="s">
        <v>81</v>
      </c>
      <c r="AT330" s="177" t="s">
        <v>71</v>
      </c>
      <c r="AU330" s="177" t="s">
        <v>81</v>
      </c>
      <c r="AY330" s="176" t="s">
        <v>180</v>
      </c>
      <c r="BK330" s="178">
        <f>SUM(BK331:BK332)</f>
        <v>0</v>
      </c>
    </row>
    <row r="331" spans="1:65" s="2" customFormat="1" ht="16.5" customHeight="1">
      <c r="A331" s="37"/>
      <c r="B331" s="38"/>
      <c r="C331" s="181" t="s">
        <v>853</v>
      </c>
      <c r="D331" s="181" t="s">
        <v>183</v>
      </c>
      <c r="E331" s="182" t="s">
        <v>854</v>
      </c>
      <c r="F331" s="183" t="s">
        <v>855</v>
      </c>
      <c r="G331" s="184" t="s">
        <v>352</v>
      </c>
      <c r="H331" s="185">
        <v>426</v>
      </c>
      <c r="I331" s="186"/>
      <c r="J331" s="187">
        <f>ROUND(I331*H331,2)</f>
        <v>0</v>
      </c>
      <c r="K331" s="183" t="s">
        <v>19</v>
      </c>
      <c r="L331" s="42"/>
      <c r="M331" s="188" t="s">
        <v>19</v>
      </c>
      <c r="N331" s="189" t="s">
        <v>43</v>
      </c>
      <c r="O331" s="67"/>
      <c r="P331" s="190">
        <f>O331*H331</f>
        <v>0</v>
      </c>
      <c r="Q331" s="190">
        <v>0</v>
      </c>
      <c r="R331" s="190">
        <f>Q331*H331</f>
        <v>0</v>
      </c>
      <c r="S331" s="190">
        <v>0</v>
      </c>
      <c r="T331" s="191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92" t="s">
        <v>290</v>
      </c>
      <c r="AT331" s="192" t="s">
        <v>183</v>
      </c>
      <c r="AU331" s="192" t="s">
        <v>92</v>
      </c>
      <c r="AY331" s="20" t="s">
        <v>180</v>
      </c>
      <c r="BE331" s="193">
        <f>IF(N331="základní",J331,0)</f>
        <v>0</v>
      </c>
      <c r="BF331" s="193">
        <f>IF(N331="snížená",J331,0)</f>
        <v>0</v>
      </c>
      <c r="BG331" s="193">
        <f>IF(N331="zákl. přenesená",J331,0)</f>
        <v>0</v>
      </c>
      <c r="BH331" s="193">
        <f>IF(N331="sníž. přenesená",J331,0)</f>
        <v>0</v>
      </c>
      <c r="BI331" s="193">
        <f>IF(N331="nulová",J331,0)</f>
        <v>0</v>
      </c>
      <c r="BJ331" s="20" t="s">
        <v>79</v>
      </c>
      <c r="BK331" s="193">
        <f>ROUND(I331*H331,2)</f>
        <v>0</v>
      </c>
      <c r="BL331" s="20" t="s">
        <v>290</v>
      </c>
      <c r="BM331" s="192" t="s">
        <v>856</v>
      </c>
    </row>
    <row r="332" spans="1:65" s="2" customFormat="1" ht="16.5" customHeight="1">
      <c r="A332" s="37"/>
      <c r="B332" s="38"/>
      <c r="C332" s="181" t="s">
        <v>857</v>
      </c>
      <c r="D332" s="181" t="s">
        <v>183</v>
      </c>
      <c r="E332" s="182" t="s">
        <v>858</v>
      </c>
      <c r="F332" s="183" t="s">
        <v>859</v>
      </c>
      <c r="G332" s="184" t="s">
        <v>352</v>
      </c>
      <c r="H332" s="185">
        <v>28</v>
      </c>
      <c r="I332" s="186"/>
      <c r="J332" s="187">
        <f>ROUND(I332*H332,2)</f>
        <v>0</v>
      </c>
      <c r="K332" s="183" t="s">
        <v>19</v>
      </c>
      <c r="L332" s="42"/>
      <c r="M332" s="188" t="s">
        <v>19</v>
      </c>
      <c r="N332" s="189" t="s">
        <v>43</v>
      </c>
      <c r="O332" s="67"/>
      <c r="P332" s="190">
        <f>O332*H332</f>
        <v>0</v>
      </c>
      <c r="Q332" s="190">
        <v>0</v>
      </c>
      <c r="R332" s="190">
        <f>Q332*H332</f>
        <v>0</v>
      </c>
      <c r="S332" s="190">
        <v>0</v>
      </c>
      <c r="T332" s="191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92" t="s">
        <v>290</v>
      </c>
      <c r="AT332" s="192" t="s">
        <v>183</v>
      </c>
      <c r="AU332" s="192" t="s">
        <v>92</v>
      </c>
      <c r="AY332" s="20" t="s">
        <v>180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20" t="s">
        <v>79</v>
      </c>
      <c r="BK332" s="193">
        <f>ROUND(I332*H332,2)</f>
        <v>0</v>
      </c>
      <c r="BL332" s="20" t="s">
        <v>290</v>
      </c>
      <c r="BM332" s="192" t="s">
        <v>860</v>
      </c>
    </row>
    <row r="333" spans="2:63" s="12" customFormat="1" ht="20.85" customHeight="1">
      <c r="B333" s="165"/>
      <c r="C333" s="166"/>
      <c r="D333" s="167" t="s">
        <v>71</v>
      </c>
      <c r="E333" s="179" t="s">
        <v>861</v>
      </c>
      <c r="F333" s="179" t="s">
        <v>862</v>
      </c>
      <c r="G333" s="166"/>
      <c r="H333" s="166"/>
      <c r="I333" s="169"/>
      <c r="J333" s="180">
        <f>BK333</f>
        <v>0</v>
      </c>
      <c r="K333" s="166"/>
      <c r="L333" s="171"/>
      <c r="M333" s="172"/>
      <c r="N333" s="173"/>
      <c r="O333" s="173"/>
      <c r="P333" s="174">
        <f>SUM(P334:P347)</f>
        <v>0</v>
      </c>
      <c r="Q333" s="173"/>
      <c r="R333" s="174">
        <f>SUM(R334:R347)</f>
        <v>0</v>
      </c>
      <c r="S333" s="173"/>
      <c r="T333" s="175">
        <f>SUM(T334:T347)</f>
        <v>0</v>
      </c>
      <c r="AR333" s="176" t="s">
        <v>81</v>
      </c>
      <c r="AT333" s="177" t="s">
        <v>71</v>
      </c>
      <c r="AU333" s="177" t="s">
        <v>81</v>
      </c>
      <c r="AY333" s="176" t="s">
        <v>180</v>
      </c>
      <c r="BK333" s="178">
        <f>SUM(BK334:BK347)</f>
        <v>0</v>
      </c>
    </row>
    <row r="334" spans="1:65" s="2" customFormat="1" ht="16.5" customHeight="1">
      <c r="A334" s="37"/>
      <c r="B334" s="38"/>
      <c r="C334" s="181" t="s">
        <v>863</v>
      </c>
      <c r="D334" s="181" t="s">
        <v>183</v>
      </c>
      <c r="E334" s="182" t="s">
        <v>864</v>
      </c>
      <c r="F334" s="183" t="s">
        <v>865</v>
      </c>
      <c r="G334" s="184" t="s">
        <v>270</v>
      </c>
      <c r="H334" s="185">
        <v>2040</v>
      </c>
      <c r="I334" s="186"/>
      <c r="J334" s="187">
        <f aca="true" t="shared" si="60" ref="J334:J347">ROUND(I334*H334,2)</f>
        <v>0</v>
      </c>
      <c r="K334" s="183" t="s">
        <v>19</v>
      </c>
      <c r="L334" s="42"/>
      <c r="M334" s="188" t="s">
        <v>19</v>
      </c>
      <c r="N334" s="189" t="s">
        <v>43</v>
      </c>
      <c r="O334" s="67"/>
      <c r="P334" s="190">
        <f aca="true" t="shared" si="61" ref="P334:P347">O334*H334</f>
        <v>0</v>
      </c>
      <c r="Q334" s="190">
        <v>0</v>
      </c>
      <c r="R334" s="190">
        <f aca="true" t="shared" si="62" ref="R334:R347">Q334*H334</f>
        <v>0</v>
      </c>
      <c r="S334" s="190">
        <v>0</v>
      </c>
      <c r="T334" s="191">
        <f aca="true" t="shared" si="63" ref="T334:T347"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92" t="s">
        <v>290</v>
      </c>
      <c r="AT334" s="192" t="s">
        <v>183</v>
      </c>
      <c r="AU334" s="192" t="s">
        <v>92</v>
      </c>
      <c r="AY334" s="20" t="s">
        <v>180</v>
      </c>
      <c r="BE334" s="193">
        <f aca="true" t="shared" si="64" ref="BE334:BE347">IF(N334="základní",J334,0)</f>
        <v>0</v>
      </c>
      <c r="BF334" s="193">
        <f aca="true" t="shared" si="65" ref="BF334:BF347">IF(N334="snížená",J334,0)</f>
        <v>0</v>
      </c>
      <c r="BG334" s="193">
        <f aca="true" t="shared" si="66" ref="BG334:BG347">IF(N334="zákl. přenesená",J334,0)</f>
        <v>0</v>
      </c>
      <c r="BH334" s="193">
        <f aca="true" t="shared" si="67" ref="BH334:BH347">IF(N334="sníž. přenesená",J334,0)</f>
        <v>0</v>
      </c>
      <c r="BI334" s="193">
        <f aca="true" t="shared" si="68" ref="BI334:BI347">IF(N334="nulová",J334,0)</f>
        <v>0</v>
      </c>
      <c r="BJ334" s="20" t="s">
        <v>79</v>
      </c>
      <c r="BK334" s="193">
        <f aca="true" t="shared" si="69" ref="BK334:BK347">ROUND(I334*H334,2)</f>
        <v>0</v>
      </c>
      <c r="BL334" s="20" t="s">
        <v>290</v>
      </c>
      <c r="BM334" s="192" t="s">
        <v>866</v>
      </c>
    </row>
    <row r="335" spans="1:65" s="2" customFormat="1" ht="16.5" customHeight="1">
      <c r="A335" s="37"/>
      <c r="B335" s="38"/>
      <c r="C335" s="181" t="s">
        <v>867</v>
      </c>
      <c r="D335" s="181" t="s">
        <v>183</v>
      </c>
      <c r="E335" s="182" t="s">
        <v>868</v>
      </c>
      <c r="F335" s="183" t="s">
        <v>869</v>
      </c>
      <c r="G335" s="184" t="s">
        <v>270</v>
      </c>
      <c r="H335" s="185">
        <v>7250</v>
      </c>
      <c r="I335" s="186"/>
      <c r="J335" s="187">
        <f t="shared" si="60"/>
        <v>0</v>
      </c>
      <c r="K335" s="183" t="s">
        <v>19</v>
      </c>
      <c r="L335" s="42"/>
      <c r="M335" s="188" t="s">
        <v>19</v>
      </c>
      <c r="N335" s="189" t="s">
        <v>43</v>
      </c>
      <c r="O335" s="67"/>
      <c r="P335" s="190">
        <f t="shared" si="61"/>
        <v>0</v>
      </c>
      <c r="Q335" s="190">
        <v>0</v>
      </c>
      <c r="R335" s="190">
        <f t="shared" si="62"/>
        <v>0</v>
      </c>
      <c r="S335" s="190">
        <v>0</v>
      </c>
      <c r="T335" s="191">
        <f t="shared" si="63"/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92" t="s">
        <v>290</v>
      </c>
      <c r="AT335" s="192" t="s">
        <v>183</v>
      </c>
      <c r="AU335" s="192" t="s">
        <v>92</v>
      </c>
      <c r="AY335" s="20" t="s">
        <v>180</v>
      </c>
      <c r="BE335" s="193">
        <f t="shared" si="64"/>
        <v>0</v>
      </c>
      <c r="BF335" s="193">
        <f t="shared" si="65"/>
        <v>0</v>
      </c>
      <c r="BG335" s="193">
        <f t="shared" si="66"/>
        <v>0</v>
      </c>
      <c r="BH335" s="193">
        <f t="shared" si="67"/>
        <v>0</v>
      </c>
      <c r="BI335" s="193">
        <f t="shared" si="68"/>
        <v>0</v>
      </c>
      <c r="BJ335" s="20" t="s">
        <v>79</v>
      </c>
      <c r="BK335" s="193">
        <f t="shared" si="69"/>
        <v>0</v>
      </c>
      <c r="BL335" s="20" t="s">
        <v>290</v>
      </c>
      <c r="BM335" s="192" t="s">
        <v>870</v>
      </c>
    </row>
    <row r="336" spans="1:65" s="2" customFormat="1" ht="16.5" customHeight="1">
      <c r="A336" s="37"/>
      <c r="B336" s="38"/>
      <c r="C336" s="181" t="s">
        <v>871</v>
      </c>
      <c r="D336" s="181" t="s">
        <v>183</v>
      </c>
      <c r="E336" s="182" t="s">
        <v>872</v>
      </c>
      <c r="F336" s="183" t="s">
        <v>873</v>
      </c>
      <c r="G336" s="184" t="s">
        <v>270</v>
      </c>
      <c r="H336" s="185">
        <v>520</v>
      </c>
      <c r="I336" s="186"/>
      <c r="J336" s="187">
        <f t="shared" si="60"/>
        <v>0</v>
      </c>
      <c r="K336" s="183" t="s">
        <v>19</v>
      </c>
      <c r="L336" s="42"/>
      <c r="M336" s="188" t="s">
        <v>19</v>
      </c>
      <c r="N336" s="189" t="s">
        <v>43</v>
      </c>
      <c r="O336" s="67"/>
      <c r="P336" s="190">
        <f t="shared" si="61"/>
        <v>0</v>
      </c>
      <c r="Q336" s="190">
        <v>0</v>
      </c>
      <c r="R336" s="190">
        <f t="shared" si="62"/>
        <v>0</v>
      </c>
      <c r="S336" s="190">
        <v>0</v>
      </c>
      <c r="T336" s="191">
        <f t="shared" si="63"/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192" t="s">
        <v>290</v>
      </c>
      <c r="AT336" s="192" t="s">
        <v>183</v>
      </c>
      <c r="AU336" s="192" t="s">
        <v>92</v>
      </c>
      <c r="AY336" s="20" t="s">
        <v>180</v>
      </c>
      <c r="BE336" s="193">
        <f t="shared" si="64"/>
        <v>0</v>
      </c>
      <c r="BF336" s="193">
        <f t="shared" si="65"/>
        <v>0</v>
      </c>
      <c r="BG336" s="193">
        <f t="shared" si="66"/>
        <v>0</v>
      </c>
      <c r="BH336" s="193">
        <f t="shared" si="67"/>
        <v>0</v>
      </c>
      <c r="BI336" s="193">
        <f t="shared" si="68"/>
        <v>0</v>
      </c>
      <c r="BJ336" s="20" t="s">
        <v>79</v>
      </c>
      <c r="BK336" s="193">
        <f t="shared" si="69"/>
        <v>0</v>
      </c>
      <c r="BL336" s="20" t="s">
        <v>290</v>
      </c>
      <c r="BM336" s="192" t="s">
        <v>874</v>
      </c>
    </row>
    <row r="337" spans="1:65" s="2" customFormat="1" ht="16.5" customHeight="1">
      <c r="A337" s="37"/>
      <c r="B337" s="38"/>
      <c r="C337" s="181" t="s">
        <v>875</v>
      </c>
      <c r="D337" s="181" t="s">
        <v>183</v>
      </c>
      <c r="E337" s="182" t="s">
        <v>876</v>
      </c>
      <c r="F337" s="183" t="s">
        <v>877</v>
      </c>
      <c r="G337" s="184" t="s">
        <v>270</v>
      </c>
      <c r="H337" s="185">
        <v>7970</v>
      </c>
      <c r="I337" s="186"/>
      <c r="J337" s="187">
        <f t="shared" si="60"/>
        <v>0</v>
      </c>
      <c r="K337" s="183" t="s">
        <v>19</v>
      </c>
      <c r="L337" s="42"/>
      <c r="M337" s="188" t="s">
        <v>19</v>
      </c>
      <c r="N337" s="189" t="s">
        <v>43</v>
      </c>
      <c r="O337" s="67"/>
      <c r="P337" s="190">
        <f t="shared" si="61"/>
        <v>0</v>
      </c>
      <c r="Q337" s="190">
        <v>0</v>
      </c>
      <c r="R337" s="190">
        <f t="shared" si="62"/>
        <v>0</v>
      </c>
      <c r="S337" s="190">
        <v>0</v>
      </c>
      <c r="T337" s="191">
        <f t="shared" si="63"/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92" t="s">
        <v>290</v>
      </c>
      <c r="AT337" s="192" t="s">
        <v>183</v>
      </c>
      <c r="AU337" s="192" t="s">
        <v>92</v>
      </c>
      <c r="AY337" s="20" t="s">
        <v>180</v>
      </c>
      <c r="BE337" s="193">
        <f t="shared" si="64"/>
        <v>0</v>
      </c>
      <c r="BF337" s="193">
        <f t="shared" si="65"/>
        <v>0</v>
      </c>
      <c r="BG337" s="193">
        <f t="shared" si="66"/>
        <v>0</v>
      </c>
      <c r="BH337" s="193">
        <f t="shared" si="67"/>
        <v>0</v>
      </c>
      <c r="BI337" s="193">
        <f t="shared" si="68"/>
        <v>0</v>
      </c>
      <c r="BJ337" s="20" t="s">
        <v>79</v>
      </c>
      <c r="BK337" s="193">
        <f t="shared" si="69"/>
        <v>0</v>
      </c>
      <c r="BL337" s="20" t="s">
        <v>290</v>
      </c>
      <c r="BM337" s="192" t="s">
        <v>878</v>
      </c>
    </row>
    <row r="338" spans="1:65" s="2" customFormat="1" ht="16.5" customHeight="1">
      <c r="A338" s="37"/>
      <c r="B338" s="38"/>
      <c r="C338" s="181" t="s">
        <v>879</v>
      </c>
      <c r="D338" s="181" t="s">
        <v>183</v>
      </c>
      <c r="E338" s="182" t="s">
        <v>880</v>
      </c>
      <c r="F338" s="183" t="s">
        <v>881</v>
      </c>
      <c r="G338" s="184" t="s">
        <v>270</v>
      </c>
      <c r="H338" s="185">
        <v>30</v>
      </c>
      <c r="I338" s="186"/>
      <c r="J338" s="187">
        <f t="shared" si="60"/>
        <v>0</v>
      </c>
      <c r="K338" s="183" t="s">
        <v>19</v>
      </c>
      <c r="L338" s="42"/>
      <c r="M338" s="188" t="s">
        <v>19</v>
      </c>
      <c r="N338" s="189" t="s">
        <v>43</v>
      </c>
      <c r="O338" s="67"/>
      <c r="P338" s="190">
        <f t="shared" si="61"/>
        <v>0</v>
      </c>
      <c r="Q338" s="190">
        <v>0</v>
      </c>
      <c r="R338" s="190">
        <f t="shared" si="62"/>
        <v>0</v>
      </c>
      <c r="S338" s="190">
        <v>0</v>
      </c>
      <c r="T338" s="191">
        <f t="shared" si="63"/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92" t="s">
        <v>290</v>
      </c>
      <c r="AT338" s="192" t="s">
        <v>183</v>
      </c>
      <c r="AU338" s="192" t="s">
        <v>92</v>
      </c>
      <c r="AY338" s="20" t="s">
        <v>180</v>
      </c>
      <c r="BE338" s="193">
        <f t="shared" si="64"/>
        <v>0</v>
      </c>
      <c r="BF338" s="193">
        <f t="shared" si="65"/>
        <v>0</v>
      </c>
      <c r="BG338" s="193">
        <f t="shared" si="66"/>
        <v>0</v>
      </c>
      <c r="BH338" s="193">
        <f t="shared" si="67"/>
        <v>0</v>
      </c>
      <c r="BI338" s="193">
        <f t="shared" si="68"/>
        <v>0</v>
      </c>
      <c r="BJ338" s="20" t="s">
        <v>79</v>
      </c>
      <c r="BK338" s="193">
        <f t="shared" si="69"/>
        <v>0</v>
      </c>
      <c r="BL338" s="20" t="s">
        <v>290</v>
      </c>
      <c r="BM338" s="192" t="s">
        <v>882</v>
      </c>
    </row>
    <row r="339" spans="1:65" s="2" customFormat="1" ht="16.5" customHeight="1">
      <c r="A339" s="37"/>
      <c r="B339" s="38"/>
      <c r="C339" s="181" t="s">
        <v>883</v>
      </c>
      <c r="D339" s="181" t="s">
        <v>183</v>
      </c>
      <c r="E339" s="182" t="s">
        <v>884</v>
      </c>
      <c r="F339" s="183" t="s">
        <v>885</v>
      </c>
      <c r="G339" s="184" t="s">
        <v>270</v>
      </c>
      <c r="H339" s="185">
        <v>110</v>
      </c>
      <c r="I339" s="186"/>
      <c r="J339" s="187">
        <f t="shared" si="60"/>
        <v>0</v>
      </c>
      <c r="K339" s="183" t="s">
        <v>19</v>
      </c>
      <c r="L339" s="42"/>
      <c r="M339" s="188" t="s">
        <v>19</v>
      </c>
      <c r="N339" s="189" t="s">
        <v>43</v>
      </c>
      <c r="O339" s="67"/>
      <c r="P339" s="190">
        <f t="shared" si="61"/>
        <v>0</v>
      </c>
      <c r="Q339" s="190">
        <v>0</v>
      </c>
      <c r="R339" s="190">
        <f t="shared" si="62"/>
        <v>0</v>
      </c>
      <c r="S339" s="190">
        <v>0</v>
      </c>
      <c r="T339" s="191">
        <f t="shared" si="63"/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92" t="s">
        <v>290</v>
      </c>
      <c r="AT339" s="192" t="s">
        <v>183</v>
      </c>
      <c r="AU339" s="192" t="s">
        <v>92</v>
      </c>
      <c r="AY339" s="20" t="s">
        <v>180</v>
      </c>
      <c r="BE339" s="193">
        <f t="shared" si="64"/>
        <v>0</v>
      </c>
      <c r="BF339" s="193">
        <f t="shared" si="65"/>
        <v>0</v>
      </c>
      <c r="BG339" s="193">
        <f t="shared" si="66"/>
        <v>0</v>
      </c>
      <c r="BH339" s="193">
        <f t="shared" si="67"/>
        <v>0</v>
      </c>
      <c r="BI339" s="193">
        <f t="shared" si="68"/>
        <v>0</v>
      </c>
      <c r="BJ339" s="20" t="s">
        <v>79</v>
      </c>
      <c r="BK339" s="193">
        <f t="shared" si="69"/>
        <v>0</v>
      </c>
      <c r="BL339" s="20" t="s">
        <v>290</v>
      </c>
      <c r="BM339" s="192" t="s">
        <v>886</v>
      </c>
    </row>
    <row r="340" spans="1:65" s="2" customFormat="1" ht="16.5" customHeight="1">
      <c r="A340" s="37"/>
      <c r="B340" s="38"/>
      <c r="C340" s="181" t="s">
        <v>887</v>
      </c>
      <c r="D340" s="181" t="s">
        <v>183</v>
      </c>
      <c r="E340" s="182" t="s">
        <v>888</v>
      </c>
      <c r="F340" s="183" t="s">
        <v>889</v>
      </c>
      <c r="G340" s="184" t="s">
        <v>270</v>
      </c>
      <c r="H340" s="185">
        <v>25</v>
      </c>
      <c r="I340" s="186"/>
      <c r="J340" s="187">
        <f t="shared" si="60"/>
        <v>0</v>
      </c>
      <c r="K340" s="183" t="s">
        <v>19</v>
      </c>
      <c r="L340" s="42"/>
      <c r="M340" s="188" t="s">
        <v>19</v>
      </c>
      <c r="N340" s="189" t="s">
        <v>43</v>
      </c>
      <c r="O340" s="67"/>
      <c r="P340" s="190">
        <f t="shared" si="61"/>
        <v>0</v>
      </c>
      <c r="Q340" s="190">
        <v>0</v>
      </c>
      <c r="R340" s="190">
        <f t="shared" si="62"/>
        <v>0</v>
      </c>
      <c r="S340" s="190">
        <v>0</v>
      </c>
      <c r="T340" s="191">
        <f t="shared" si="63"/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92" t="s">
        <v>290</v>
      </c>
      <c r="AT340" s="192" t="s">
        <v>183</v>
      </c>
      <c r="AU340" s="192" t="s">
        <v>92</v>
      </c>
      <c r="AY340" s="20" t="s">
        <v>180</v>
      </c>
      <c r="BE340" s="193">
        <f t="shared" si="64"/>
        <v>0</v>
      </c>
      <c r="BF340" s="193">
        <f t="shared" si="65"/>
        <v>0</v>
      </c>
      <c r="BG340" s="193">
        <f t="shared" si="66"/>
        <v>0</v>
      </c>
      <c r="BH340" s="193">
        <f t="shared" si="67"/>
        <v>0</v>
      </c>
      <c r="BI340" s="193">
        <f t="shared" si="68"/>
        <v>0</v>
      </c>
      <c r="BJ340" s="20" t="s">
        <v>79</v>
      </c>
      <c r="BK340" s="193">
        <f t="shared" si="69"/>
        <v>0</v>
      </c>
      <c r="BL340" s="20" t="s">
        <v>290</v>
      </c>
      <c r="BM340" s="192" t="s">
        <v>890</v>
      </c>
    </row>
    <row r="341" spans="1:65" s="2" customFormat="1" ht="16.5" customHeight="1">
      <c r="A341" s="37"/>
      <c r="B341" s="38"/>
      <c r="C341" s="181" t="s">
        <v>891</v>
      </c>
      <c r="D341" s="181" t="s">
        <v>183</v>
      </c>
      <c r="E341" s="182" t="s">
        <v>892</v>
      </c>
      <c r="F341" s="183" t="s">
        <v>893</v>
      </c>
      <c r="G341" s="184" t="s">
        <v>270</v>
      </c>
      <c r="H341" s="185">
        <v>130</v>
      </c>
      <c r="I341" s="186"/>
      <c r="J341" s="187">
        <f t="shared" si="60"/>
        <v>0</v>
      </c>
      <c r="K341" s="183" t="s">
        <v>19</v>
      </c>
      <c r="L341" s="42"/>
      <c r="M341" s="188" t="s">
        <v>19</v>
      </c>
      <c r="N341" s="189" t="s">
        <v>43</v>
      </c>
      <c r="O341" s="67"/>
      <c r="P341" s="190">
        <f t="shared" si="61"/>
        <v>0</v>
      </c>
      <c r="Q341" s="190">
        <v>0</v>
      </c>
      <c r="R341" s="190">
        <f t="shared" si="62"/>
        <v>0</v>
      </c>
      <c r="S341" s="190">
        <v>0</v>
      </c>
      <c r="T341" s="191">
        <f t="shared" si="63"/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92" t="s">
        <v>290</v>
      </c>
      <c r="AT341" s="192" t="s">
        <v>183</v>
      </c>
      <c r="AU341" s="192" t="s">
        <v>92</v>
      </c>
      <c r="AY341" s="20" t="s">
        <v>180</v>
      </c>
      <c r="BE341" s="193">
        <f t="shared" si="64"/>
        <v>0</v>
      </c>
      <c r="BF341" s="193">
        <f t="shared" si="65"/>
        <v>0</v>
      </c>
      <c r="BG341" s="193">
        <f t="shared" si="66"/>
        <v>0</v>
      </c>
      <c r="BH341" s="193">
        <f t="shared" si="67"/>
        <v>0</v>
      </c>
      <c r="BI341" s="193">
        <f t="shared" si="68"/>
        <v>0</v>
      </c>
      <c r="BJ341" s="20" t="s">
        <v>79</v>
      </c>
      <c r="BK341" s="193">
        <f t="shared" si="69"/>
        <v>0</v>
      </c>
      <c r="BL341" s="20" t="s">
        <v>290</v>
      </c>
      <c r="BM341" s="192" t="s">
        <v>894</v>
      </c>
    </row>
    <row r="342" spans="1:65" s="2" customFormat="1" ht="16.5" customHeight="1">
      <c r="A342" s="37"/>
      <c r="B342" s="38"/>
      <c r="C342" s="181" t="s">
        <v>895</v>
      </c>
      <c r="D342" s="181" t="s">
        <v>183</v>
      </c>
      <c r="E342" s="182" t="s">
        <v>896</v>
      </c>
      <c r="F342" s="183" t="s">
        <v>660</v>
      </c>
      <c r="G342" s="184" t="s">
        <v>270</v>
      </c>
      <c r="H342" s="185">
        <v>190</v>
      </c>
      <c r="I342" s="186"/>
      <c r="J342" s="187">
        <f t="shared" si="60"/>
        <v>0</v>
      </c>
      <c r="K342" s="183" t="s">
        <v>19</v>
      </c>
      <c r="L342" s="42"/>
      <c r="M342" s="188" t="s">
        <v>19</v>
      </c>
      <c r="N342" s="189" t="s">
        <v>43</v>
      </c>
      <c r="O342" s="67"/>
      <c r="P342" s="190">
        <f t="shared" si="61"/>
        <v>0</v>
      </c>
      <c r="Q342" s="190">
        <v>0</v>
      </c>
      <c r="R342" s="190">
        <f t="shared" si="62"/>
        <v>0</v>
      </c>
      <c r="S342" s="190">
        <v>0</v>
      </c>
      <c r="T342" s="191">
        <f t="shared" si="63"/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92" t="s">
        <v>290</v>
      </c>
      <c r="AT342" s="192" t="s">
        <v>183</v>
      </c>
      <c r="AU342" s="192" t="s">
        <v>92</v>
      </c>
      <c r="AY342" s="20" t="s">
        <v>180</v>
      </c>
      <c r="BE342" s="193">
        <f t="shared" si="64"/>
        <v>0</v>
      </c>
      <c r="BF342" s="193">
        <f t="shared" si="65"/>
        <v>0</v>
      </c>
      <c r="BG342" s="193">
        <f t="shared" si="66"/>
        <v>0</v>
      </c>
      <c r="BH342" s="193">
        <f t="shared" si="67"/>
        <v>0</v>
      </c>
      <c r="BI342" s="193">
        <f t="shared" si="68"/>
        <v>0</v>
      </c>
      <c r="BJ342" s="20" t="s">
        <v>79</v>
      </c>
      <c r="BK342" s="193">
        <f t="shared" si="69"/>
        <v>0</v>
      </c>
      <c r="BL342" s="20" t="s">
        <v>290</v>
      </c>
      <c r="BM342" s="192" t="s">
        <v>897</v>
      </c>
    </row>
    <row r="343" spans="1:65" s="2" customFormat="1" ht="16.5" customHeight="1">
      <c r="A343" s="37"/>
      <c r="B343" s="38"/>
      <c r="C343" s="181" t="s">
        <v>898</v>
      </c>
      <c r="D343" s="181" t="s">
        <v>183</v>
      </c>
      <c r="E343" s="182" t="s">
        <v>899</v>
      </c>
      <c r="F343" s="183" t="s">
        <v>664</v>
      </c>
      <c r="G343" s="184" t="s">
        <v>270</v>
      </c>
      <c r="H343" s="185">
        <v>120</v>
      </c>
      <c r="I343" s="186"/>
      <c r="J343" s="187">
        <f t="shared" si="60"/>
        <v>0</v>
      </c>
      <c r="K343" s="183" t="s">
        <v>19</v>
      </c>
      <c r="L343" s="42"/>
      <c r="M343" s="188" t="s">
        <v>19</v>
      </c>
      <c r="N343" s="189" t="s">
        <v>43</v>
      </c>
      <c r="O343" s="67"/>
      <c r="P343" s="190">
        <f t="shared" si="61"/>
        <v>0</v>
      </c>
      <c r="Q343" s="190">
        <v>0</v>
      </c>
      <c r="R343" s="190">
        <f t="shared" si="62"/>
        <v>0</v>
      </c>
      <c r="S343" s="190">
        <v>0</v>
      </c>
      <c r="T343" s="191">
        <f t="shared" si="63"/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92" t="s">
        <v>290</v>
      </c>
      <c r="AT343" s="192" t="s">
        <v>183</v>
      </c>
      <c r="AU343" s="192" t="s">
        <v>92</v>
      </c>
      <c r="AY343" s="20" t="s">
        <v>180</v>
      </c>
      <c r="BE343" s="193">
        <f t="shared" si="64"/>
        <v>0</v>
      </c>
      <c r="BF343" s="193">
        <f t="shared" si="65"/>
        <v>0</v>
      </c>
      <c r="BG343" s="193">
        <f t="shared" si="66"/>
        <v>0</v>
      </c>
      <c r="BH343" s="193">
        <f t="shared" si="67"/>
        <v>0</v>
      </c>
      <c r="BI343" s="193">
        <f t="shared" si="68"/>
        <v>0</v>
      </c>
      <c r="BJ343" s="20" t="s">
        <v>79</v>
      </c>
      <c r="BK343" s="193">
        <f t="shared" si="69"/>
        <v>0</v>
      </c>
      <c r="BL343" s="20" t="s">
        <v>290</v>
      </c>
      <c r="BM343" s="192" t="s">
        <v>900</v>
      </c>
    </row>
    <row r="344" spans="1:65" s="2" customFormat="1" ht="16.5" customHeight="1">
      <c r="A344" s="37"/>
      <c r="B344" s="38"/>
      <c r="C344" s="181" t="s">
        <v>901</v>
      </c>
      <c r="D344" s="181" t="s">
        <v>183</v>
      </c>
      <c r="E344" s="182" t="s">
        <v>902</v>
      </c>
      <c r="F344" s="183" t="s">
        <v>668</v>
      </c>
      <c r="G344" s="184" t="s">
        <v>270</v>
      </c>
      <c r="H344" s="185">
        <v>100</v>
      </c>
      <c r="I344" s="186"/>
      <c r="J344" s="187">
        <f t="shared" si="60"/>
        <v>0</v>
      </c>
      <c r="K344" s="183" t="s">
        <v>19</v>
      </c>
      <c r="L344" s="42"/>
      <c r="M344" s="188" t="s">
        <v>19</v>
      </c>
      <c r="N344" s="189" t="s">
        <v>43</v>
      </c>
      <c r="O344" s="67"/>
      <c r="P344" s="190">
        <f t="shared" si="61"/>
        <v>0</v>
      </c>
      <c r="Q344" s="190">
        <v>0</v>
      </c>
      <c r="R344" s="190">
        <f t="shared" si="62"/>
        <v>0</v>
      </c>
      <c r="S344" s="190">
        <v>0</v>
      </c>
      <c r="T344" s="191">
        <f t="shared" si="63"/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92" t="s">
        <v>290</v>
      </c>
      <c r="AT344" s="192" t="s">
        <v>183</v>
      </c>
      <c r="AU344" s="192" t="s">
        <v>92</v>
      </c>
      <c r="AY344" s="20" t="s">
        <v>180</v>
      </c>
      <c r="BE344" s="193">
        <f t="shared" si="64"/>
        <v>0</v>
      </c>
      <c r="BF344" s="193">
        <f t="shared" si="65"/>
        <v>0</v>
      </c>
      <c r="BG344" s="193">
        <f t="shared" si="66"/>
        <v>0</v>
      </c>
      <c r="BH344" s="193">
        <f t="shared" si="67"/>
        <v>0</v>
      </c>
      <c r="BI344" s="193">
        <f t="shared" si="68"/>
        <v>0</v>
      </c>
      <c r="BJ344" s="20" t="s">
        <v>79</v>
      </c>
      <c r="BK344" s="193">
        <f t="shared" si="69"/>
        <v>0</v>
      </c>
      <c r="BL344" s="20" t="s">
        <v>290</v>
      </c>
      <c r="BM344" s="192" t="s">
        <v>903</v>
      </c>
    </row>
    <row r="345" spans="1:65" s="2" customFormat="1" ht="16.5" customHeight="1">
      <c r="A345" s="37"/>
      <c r="B345" s="38"/>
      <c r="C345" s="181" t="s">
        <v>904</v>
      </c>
      <c r="D345" s="181" t="s">
        <v>183</v>
      </c>
      <c r="E345" s="182" t="s">
        <v>905</v>
      </c>
      <c r="F345" s="183" t="s">
        <v>672</v>
      </c>
      <c r="G345" s="184" t="s">
        <v>270</v>
      </c>
      <c r="H345" s="185">
        <v>250</v>
      </c>
      <c r="I345" s="186"/>
      <c r="J345" s="187">
        <f t="shared" si="60"/>
        <v>0</v>
      </c>
      <c r="K345" s="183" t="s">
        <v>19</v>
      </c>
      <c r="L345" s="42"/>
      <c r="M345" s="188" t="s">
        <v>19</v>
      </c>
      <c r="N345" s="189" t="s">
        <v>43</v>
      </c>
      <c r="O345" s="67"/>
      <c r="P345" s="190">
        <f t="shared" si="61"/>
        <v>0</v>
      </c>
      <c r="Q345" s="190">
        <v>0</v>
      </c>
      <c r="R345" s="190">
        <f t="shared" si="62"/>
        <v>0</v>
      </c>
      <c r="S345" s="190">
        <v>0</v>
      </c>
      <c r="T345" s="191">
        <f t="shared" si="63"/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92" t="s">
        <v>290</v>
      </c>
      <c r="AT345" s="192" t="s">
        <v>183</v>
      </c>
      <c r="AU345" s="192" t="s">
        <v>92</v>
      </c>
      <c r="AY345" s="20" t="s">
        <v>180</v>
      </c>
      <c r="BE345" s="193">
        <f t="shared" si="64"/>
        <v>0</v>
      </c>
      <c r="BF345" s="193">
        <f t="shared" si="65"/>
        <v>0</v>
      </c>
      <c r="BG345" s="193">
        <f t="shared" si="66"/>
        <v>0</v>
      </c>
      <c r="BH345" s="193">
        <f t="shared" si="67"/>
        <v>0</v>
      </c>
      <c r="BI345" s="193">
        <f t="shared" si="68"/>
        <v>0</v>
      </c>
      <c r="BJ345" s="20" t="s">
        <v>79</v>
      </c>
      <c r="BK345" s="193">
        <f t="shared" si="69"/>
        <v>0</v>
      </c>
      <c r="BL345" s="20" t="s">
        <v>290</v>
      </c>
      <c r="BM345" s="192" t="s">
        <v>906</v>
      </c>
    </row>
    <row r="346" spans="1:65" s="2" customFormat="1" ht="16.5" customHeight="1">
      <c r="A346" s="37"/>
      <c r="B346" s="38"/>
      <c r="C346" s="181" t="s">
        <v>907</v>
      </c>
      <c r="D346" s="181" t="s">
        <v>183</v>
      </c>
      <c r="E346" s="182" t="s">
        <v>908</v>
      </c>
      <c r="F346" s="183" t="s">
        <v>676</v>
      </c>
      <c r="G346" s="184" t="s">
        <v>270</v>
      </c>
      <c r="H346" s="185">
        <v>130</v>
      </c>
      <c r="I346" s="186"/>
      <c r="J346" s="187">
        <f t="shared" si="60"/>
        <v>0</v>
      </c>
      <c r="K346" s="183" t="s">
        <v>19</v>
      </c>
      <c r="L346" s="42"/>
      <c r="M346" s="188" t="s">
        <v>19</v>
      </c>
      <c r="N346" s="189" t="s">
        <v>43</v>
      </c>
      <c r="O346" s="67"/>
      <c r="P346" s="190">
        <f t="shared" si="61"/>
        <v>0</v>
      </c>
      <c r="Q346" s="190">
        <v>0</v>
      </c>
      <c r="R346" s="190">
        <f t="shared" si="62"/>
        <v>0</v>
      </c>
      <c r="S346" s="190">
        <v>0</v>
      </c>
      <c r="T346" s="191">
        <f t="shared" si="63"/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92" t="s">
        <v>290</v>
      </c>
      <c r="AT346" s="192" t="s">
        <v>183</v>
      </c>
      <c r="AU346" s="192" t="s">
        <v>92</v>
      </c>
      <c r="AY346" s="20" t="s">
        <v>180</v>
      </c>
      <c r="BE346" s="193">
        <f t="shared" si="64"/>
        <v>0</v>
      </c>
      <c r="BF346" s="193">
        <f t="shared" si="65"/>
        <v>0</v>
      </c>
      <c r="BG346" s="193">
        <f t="shared" si="66"/>
        <v>0</v>
      </c>
      <c r="BH346" s="193">
        <f t="shared" si="67"/>
        <v>0</v>
      </c>
      <c r="BI346" s="193">
        <f t="shared" si="68"/>
        <v>0</v>
      </c>
      <c r="BJ346" s="20" t="s">
        <v>79</v>
      </c>
      <c r="BK346" s="193">
        <f t="shared" si="69"/>
        <v>0</v>
      </c>
      <c r="BL346" s="20" t="s">
        <v>290</v>
      </c>
      <c r="BM346" s="192" t="s">
        <v>909</v>
      </c>
    </row>
    <row r="347" spans="1:65" s="2" customFormat="1" ht="16.5" customHeight="1">
      <c r="A347" s="37"/>
      <c r="B347" s="38"/>
      <c r="C347" s="181" t="s">
        <v>910</v>
      </c>
      <c r="D347" s="181" t="s">
        <v>183</v>
      </c>
      <c r="E347" s="182" t="s">
        <v>911</v>
      </c>
      <c r="F347" s="183" t="s">
        <v>680</v>
      </c>
      <c r="G347" s="184" t="s">
        <v>270</v>
      </c>
      <c r="H347" s="185">
        <v>5</v>
      </c>
      <c r="I347" s="186"/>
      <c r="J347" s="187">
        <f t="shared" si="60"/>
        <v>0</v>
      </c>
      <c r="K347" s="183" t="s">
        <v>19</v>
      </c>
      <c r="L347" s="42"/>
      <c r="M347" s="188" t="s">
        <v>19</v>
      </c>
      <c r="N347" s="189" t="s">
        <v>43</v>
      </c>
      <c r="O347" s="67"/>
      <c r="P347" s="190">
        <f t="shared" si="61"/>
        <v>0</v>
      </c>
      <c r="Q347" s="190">
        <v>0</v>
      </c>
      <c r="R347" s="190">
        <f t="shared" si="62"/>
        <v>0</v>
      </c>
      <c r="S347" s="190">
        <v>0</v>
      </c>
      <c r="T347" s="191">
        <f t="shared" si="63"/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192" t="s">
        <v>290</v>
      </c>
      <c r="AT347" s="192" t="s">
        <v>183</v>
      </c>
      <c r="AU347" s="192" t="s">
        <v>92</v>
      </c>
      <c r="AY347" s="20" t="s">
        <v>180</v>
      </c>
      <c r="BE347" s="193">
        <f t="shared" si="64"/>
        <v>0</v>
      </c>
      <c r="BF347" s="193">
        <f t="shared" si="65"/>
        <v>0</v>
      </c>
      <c r="BG347" s="193">
        <f t="shared" si="66"/>
        <v>0</v>
      </c>
      <c r="BH347" s="193">
        <f t="shared" si="67"/>
        <v>0</v>
      </c>
      <c r="BI347" s="193">
        <f t="shared" si="68"/>
        <v>0</v>
      </c>
      <c r="BJ347" s="20" t="s">
        <v>79</v>
      </c>
      <c r="BK347" s="193">
        <f t="shared" si="69"/>
        <v>0</v>
      </c>
      <c r="BL347" s="20" t="s">
        <v>290</v>
      </c>
      <c r="BM347" s="192" t="s">
        <v>912</v>
      </c>
    </row>
    <row r="348" spans="2:63" s="12" customFormat="1" ht="20.85" customHeight="1">
      <c r="B348" s="165"/>
      <c r="C348" s="166"/>
      <c r="D348" s="167" t="s">
        <v>71</v>
      </c>
      <c r="E348" s="179" t="s">
        <v>913</v>
      </c>
      <c r="F348" s="179" t="s">
        <v>914</v>
      </c>
      <c r="G348" s="166"/>
      <c r="H348" s="166"/>
      <c r="I348" s="169"/>
      <c r="J348" s="180">
        <f>BK348</f>
        <v>0</v>
      </c>
      <c r="K348" s="166"/>
      <c r="L348" s="171"/>
      <c r="M348" s="172"/>
      <c r="N348" s="173"/>
      <c r="O348" s="173"/>
      <c r="P348" s="174">
        <f>SUM(P349:P358)</f>
        <v>0</v>
      </c>
      <c r="Q348" s="173"/>
      <c r="R348" s="174">
        <f>SUM(R349:R358)</f>
        <v>0</v>
      </c>
      <c r="S348" s="173"/>
      <c r="T348" s="175">
        <f>SUM(T349:T358)</f>
        <v>0</v>
      </c>
      <c r="AR348" s="176" t="s">
        <v>81</v>
      </c>
      <c r="AT348" s="177" t="s">
        <v>71</v>
      </c>
      <c r="AU348" s="177" t="s">
        <v>81</v>
      </c>
      <c r="AY348" s="176" t="s">
        <v>180</v>
      </c>
      <c r="BK348" s="178">
        <f>SUM(BK349:BK358)</f>
        <v>0</v>
      </c>
    </row>
    <row r="349" spans="1:65" s="2" customFormat="1" ht="16.5" customHeight="1">
      <c r="A349" s="37"/>
      <c r="B349" s="38"/>
      <c r="C349" s="181" t="s">
        <v>915</v>
      </c>
      <c r="D349" s="181" t="s">
        <v>183</v>
      </c>
      <c r="E349" s="182" t="s">
        <v>916</v>
      </c>
      <c r="F349" s="183" t="s">
        <v>917</v>
      </c>
      <c r="G349" s="184" t="s">
        <v>918</v>
      </c>
      <c r="H349" s="185">
        <v>20</v>
      </c>
      <c r="I349" s="186"/>
      <c r="J349" s="187">
        <f aca="true" t="shared" si="70" ref="J349:J358">ROUND(I349*H349,2)</f>
        <v>0</v>
      </c>
      <c r="K349" s="183" t="s">
        <v>19</v>
      </c>
      <c r="L349" s="42"/>
      <c r="M349" s="188" t="s">
        <v>19</v>
      </c>
      <c r="N349" s="189" t="s">
        <v>43</v>
      </c>
      <c r="O349" s="67"/>
      <c r="P349" s="190">
        <f aca="true" t="shared" si="71" ref="P349:P358">O349*H349</f>
        <v>0</v>
      </c>
      <c r="Q349" s="190">
        <v>0</v>
      </c>
      <c r="R349" s="190">
        <f aca="true" t="shared" si="72" ref="R349:R358">Q349*H349</f>
        <v>0</v>
      </c>
      <c r="S349" s="190">
        <v>0</v>
      </c>
      <c r="T349" s="191">
        <f aca="true" t="shared" si="73" ref="T349:T358"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192" t="s">
        <v>290</v>
      </c>
      <c r="AT349" s="192" t="s">
        <v>183</v>
      </c>
      <c r="AU349" s="192" t="s">
        <v>92</v>
      </c>
      <c r="AY349" s="20" t="s">
        <v>180</v>
      </c>
      <c r="BE349" s="193">
        <f aca="true" t="shared" si="74" ref="BE349:BE358">IF(N349="základní",J349,0)</f>
        <v>0</v>
      </c>
      <c r="BF349" s="193">
        <f aca="true" t="shared" si="75" ref="BF349:BF358">IF(N349="snížená",J349,0)</f>
        <v>0</v>
      </c>
      <c r="BG349" s="193">
        <f aca="true" t="shared" si="76" ref="BG349:BG358">IF(N349="zákl. přenesená",J349,0)</f>
        <v>0</v>
      </c>
      <c r="BH349" s="193">
        <f aca="true" t="shared" si="77" ref="BH349:BH358">IF(N349="sníž. přenesená",J349,0)</f>
        <v>0</v>
      </c>
      <c r="BI349" s="193">
        <f aca="true" t="shared" si="78" ref="BI349:BI358">IF(N349="nulová",J349,0)</f>
        <v>0</v>
      </c>
      <c r="BJ349" s="20" t="s">
        <v>79</v>
      </c>
      <c r="BK349" s="193">
        <f aca="true" t="shared" si="79" ref="BK349:BK358">ROUND(I349*H349,2)</f>
        <v>0</v>
      </c>
      <c r="BL349" s="20" t="s">
        <v>290</v>
      </c>
      <c r="BM349" s="192" t="s">
        <v>919</v>
      </c>
    </row>
    <row r="350" spans="1:65" s="2" customFormat="1" ht="16.5" customHeight="1">
      <c r="A350" s="37"/>
      <c r="B350" s="38"/>
      <c r="C350" s="181" t="s">
        <v>920</v>
      </c>
      <c r="D350" s="181" t="s">
        <v>183</v>
      </c>
      <c r="E350" s="182" t="s">
        <v>921</v>
      </c>
      <c r="F350" s="183" t="s">
        <v>922</v>
      </c>
      <c r="G350" s="184" t="s">
        <v>918</v>
      </c>
      <c r="H350" s="185">
        <v>140</v>
      </c>
      <c r="I350" s="186"/>
      <c r="J350" s="187">
        <f t="shared" si="70"/>
        <v>0</v>
      </c>
      <c r="K350" s="183" t="s">
        <v>19</v>
      </c>
      <c r="L350" s="42"/>
      <c r="M350" s="188" t="s">
        <v>19</v>
      </c>
      <c r="N350" s="189" t="s">
        <v>43</v>
      </c>
      <c r="O350" s="67"/>
      <c r="P350" s="190">
        <f t="shared" si="71"/>
        <v>0</v>
      </c>
      <c r="Q350" s="190">
        <v>0</v>
      </c>
      <c r="R350" s="190">
        <f t="shared" si="72"/>
        <v>0</v>
      </c>
      <c r="S350" s="190">
        <v>0</v>
      </c>
      <c r="T350" s="191">
        <f t="shared" si="73"/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92" t="s">
        <v>290</v>
      </c>
      <c r="AT350" s="192" t="s">
        <v>183</v>
      </c>
      <c r="AU350" s="192" t="s">
        <v>92</v>
      </c>
      <c r="AY350" s="20" t="s">
        <v>180</v>
      </c>
      <c r="BE350" s="193">
        <f t="shared" si="74"/>
        <v>0</v>
      </c>
      <c r="BF350" s="193">
        <f t="shared" si="75"/>
        <v>0</v>
      </c>
      <c r="BG350" s="193">
        <f t="shared" si="76"/>
        <v>0</v>
      </c>
      <c r="BH350" s="193">
        <f t="shared" si="77"/>
        <v>0</v>
      </c>
      <c r="BI350" s="193">
        <f t="shared" si="78"/>
        <v>0</v>
      </c>
      <c r="BJ350" s="20" t="s">
        <v>79</v>
      </c>
      <c r="BK350" s="193">
        <f t="shared" si="79"/>
        <v>0</v>
      </c>
      <c r="BL350" s="20" t="s">
        <v>290</v>
      </c>
      <c r="BM350" s="192" t="s">
        <v>923</v>
      </c>
    </row>
    <row r="351" spans="1:65" s="2" customFormat="1" ht="16.5" customHeight="1">
      <c r="A351" s="37"/>
      <c r="B351" s="38"/>
      <c r="C351" s="181" t="s">
        <v>924</v>
      </c>
      <c r="D351" s="181" t="s">
        <v>183</v>
      </c>
      <c r="E351" s="182" t="s">
        <v>925</v>
      </c>
      <c r="F351" s="183" t="s">
        <v>926</v>
      </c>
      <c r="G351" s="184" t="s">
        <v>918</v>
      </c>
      <c r="H351" s="185">
        <v>560</v>
      </c>
      <c r="I351" s="186"/>
      <c r="J351" s="187">
        <f t="shared" si="70"/>
        <v>0</v>
      </c>
      <c r="K351" s="183" t="s">
        <v>19</v>
      </c>
      <c r="L351" s="42"/>
      <c r="M351" s="188" t="s">
        <v>19</v>
      </c>
      <c r="N351" s="189" t="s">
        <v>43</v>
      </c>
      <c r="O351" s="67"/>
      <c r="P351" s="190">
        <f t="shared" si="71"/>
        <v>0</v>
      </c>
      <c r="Q351" s="190">
        <v>0</v>
      </c>
      <c r="R351" s="190">
        <f t="shared" si="72"/>
        <v>0</v>
      </c>
      <c r="S351" s="190">
        <v>0</v>
      </c>
      <c r="T351" s="191">
        <f t="shared" si="73"/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92" t="s">
        <v>290</v>
      </c>
      <c r="AT351" s="192" t="s">
        <v>183</v>
      </c>
      <c r="AU351" s="192" t="s">
        <v>92</v>
      </c>
      <c r="AY351" s="20" t="s">
        <v>180</v>
      </c>
      <c r="BE351" s="193">
        <f t="shared" si="74"/>
        <v>0</v>
      </c>
      <c r="BF351" s="193">
        <f t="shared" si="75"/>
        <v>0</v>
      </c>
      <c r="BG351" s="193">
        <f t="shared" si="76"/>
        <v>0</v>
      </c>
      <c r="BH351" s="193">
        <f t="shared" si="77"/>
        <v>0</v>
      </c>
      <c r="BI351" s="193">
        <f t="shared" si="78"/>
        <v>0</v>
      </c>
      <c r="BJ351" s="20" t="s">
        <v>79</v>
      </c>
      <c r="BK351" s="193">
        <f t="shared" si="79"/>
        <v>0</v>
      </c>
      <c r="BL351" s="20" t="s">
        <v>290</v>
      </c>
      <c r="BM351" s="192" t="s">
        <v>927</v>
      </c>
    </row>
    <row r="352" spans="1:65" s="2" customFormat="1" ht="16.5" customHeight="1">
      <c r="A352" s="37"/>
      <c r="B352" s="38"/>
      <c r="C352" s="181" t="s">
        <v>928</v>
      </c>
      <c r="D352" s="181" t="s">
        <v>183</v>
      </c>
      <c r="E352" s="182" t="s">
        <v>929</v>
      </c>
      <c r="F352" s="183" t="s">
        <v>930</v>
      </c>
      <c r="G352" s="184" t="s">
        <v>918</v>
      </c>
      <c r="H352" s="185">
        <v>16</v>
      </c>
      <c r="I352" s="186"/>
      <c r="J352" s="187">
        <f t="shared" si="70"/>
        <v>0</v>
      </c>
      <c r="K352" s="183" t="s">
        <v>19</v>
      </c>
      <c r="L352" s="42"/>
      <c r="M352" s="188" t="s">
        <v>19</v>
      </c>
      <c r="N352" s="189" t="s">
        <v>43</v>
      </c>
      <c r="O352" s="67"/>
      <c r="P352" s="190">
        <f t="shared" si="71"/>
        <v>0</v>
      </c>
      <c r="Q352" s="190">
        <v>0</v>
      </c>
      <c r="R352" s="190">
        <f t="shared" si="72"/>
        <v>0</v>
      </c>
      <c r="S352" s="190">
        <v>0</v>
      </c>
      <c r="T352" s="191">
        <f t="shared" si="73"/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92" t="s">
        <v>290</v>
      </c>
      <c r="AT352" s="192" t="s">
        <v>183</v>
      </c>
      <c r="AU352" s="192" t="s">
        <v>92</v>
      </c>
      <c r="AY352" s="20" t="s">
        <v>180</v>
      </c>
      <c r="BE352" s="193">
        <f t="shared" si="74"/>
        <v>0</v>
      </c>
      <c r="BF352" s="193">
        <f t="shared" si="75"/>
        <v>0</v>
      </c>
      <c r="BG352" s="193">
        <f t="shared" si="76"/>
        <v>0</v>
      </c>
      <c r="BH352" s="193">
        <f t="shared" si="77"/>
        <v>0</v>
      </c>
      <c r="BI352" s="193">
        <f t="shared" si="78"/>
        <v>0</v>
      </c>
      <c r="BJ352" s="20" t="s">
        <v>79</v>
      </c>
      <c r="BK352" s="193">
        <f t="shared" si="79"/>
        <v>0</v>
      </c>
      <c r="BL352" s="20" t="s">
        <v>290</v>
      </c>
      <c r="BM352" s="192" t="s">
        <v>931</v>
      </c>
    </row>
    <row r="353" spans="1:65" s="2" customFormat="1" ht="16.5" customHeight="1">
      <c r="A353" s="37"/>
      <c r="B353" s="38"/>
      <c r="C353" s="181" t="s">
        <v>932</v>
      </c>
      <c r="D353" s="181" t="s">
        <v>183</v>
      </c>
      <c r="E353" s="182" t="s">
        <v>933</v>
      </c>
      <c r="F353" s="183" t="s">
        <v>934</v>
      </c>
      <c r="G353" s="184" t="s">
        <v>918</v>
      </c>
      <c r="H353" s="185">
        <v>64</v>
      </c>
      <c r="I353" s="186"/>
      <c r="J353" s="187">
        <f t="shared" si="70"/>
        <v>0</v>
      </c>
      <c r="K353" s="183" t="s">
        <v>19</v>
      </c>
      <c r="L353" s="42"/>
      <c r="M353" s="188" t="s">
        <v>19</v>
      </c>
      <c r="N353" s="189" t="s">
        <v>43</v>
      </c>
      <c r="O353" s="67"/>
      <c r="P353" s="190">
        <f t="shared" si="71"/>
        <v>0</v>
      </c>
      <c r="Q353" s="190">
        <v>0</v>
      </c>
      <c r="R353" s="190">
        <f t="shared" si="72"/>
        <v>0</v>
      </c>
      <c r="S353" s="190">
        <v>0</v>
      </c>
      <c r="T353" s="191">
        <f t="shared" si="73"/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92" t="s">
        <v>290</v>
      </c>
      <c r="AT353" s="192" t="s">
        <v>183</v>
      </c>
      <c r="AU353" s="192" t="s">
        <v>92</v>
      </c>
      <c r="AY353" s="20" t="s">
        <v>180</v>
      </c>
      <c r="BE353" s="193">
        <f t="shared" si="74"/>
        <v>0</v>
      </c>
      <c r="BF353" s="193">
        <f t="shared" si="75"/>
        <v>0</v>
      </c>
      <c r="BG353" s="193">
        <f t="shared" si="76"/>
        <v>0</v>
      </c>
      <c r="BH353" s="193">
        <f t="shared" si="77"/>
        <v>0</v>
      </c>
      <c r="BI353" s="193">
        <f t="shared" si="78"/>
        <v>0</v>
      </c>
      <c r="BJ353" s="20" t="s">
        <v>79</v>
      </c>
      <c r="BK353" s="193">
        <f t="shared" si="79"/>
        <v>0</v>
      </c>
      <c r="BL353" s="20" t="s">
        <v>290</v>
      </c>
      <c r="BM353" s="192" t="s">
        <v>935</v>
      </c>
    </row>
    <row r="354" spans="1:65" s="2" customFormat="1" ht="16.5" customHeight="1">
      <c r="A354" s="37"/>
      <c r="B354" s="38"/>
      <c r="C354" s="181" t="s">
        <v>936</v>
      </c>
      <c r="D354" s="181" t="s">
        <v>183</v>
      </c>
      <c r="E354" s="182" t="s">
        <v>937</v>
      </c>
      <c r="F354" s="183" t="s">
        <v>938</v>
      </c>
      <c r="G354" s="184" t="s">
        <v>918</v>
      </c>
      <c r="H354" s="185">
        <v>40</v>
      </c>
      <c r="I354" s="186"/>
      <c r="J354" s="187">
        <f t="shared" si="70"/>
        <v>0</v>
      </c>
      <c r="K354" s="183" t="s">
        <v>19</v>
      </c>
      <c r="L354" s="42"/>
      <c r="M354" s="188" t="s">
        <v>19</v>
      </c>
      <c r="N354" s="189" t="s">
        <v>43</v>
      </c>
      <c r="O354" s="67"/>
      <c r="P354" s="190">
        <f t="shared" si="71"/>
        <v>0</v>
      </c>
      <c r="Q354" s="190">
        <v>0</v>
      </c>
      <c r="R354" s="190">
        <f t="shared" si="72"/>
        <v>0</v>
      </c>
      <c r="S354" s="190">
        <v>0</v>
      </c>
      <c r="T354" s="191">
        <f t="shared" si="73"/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192" t="s">
        <v>290</v>
      </c>
      <c r="AT354" s="192" t="s">
        <v>183</v>
      </c>
      <c r="AU354" s="192" t="s">
        <v>92</v>
      </c>
      <c r="AY354" s="20" t="s">
        <v>180</v>
      </c>
      <c r="BE354" s="193">
        <f t="shared" si="74"/>
        <v>0</v>
      </c>
      <c r="BF354" s="193">
        <f t="shared" si="75"/>
        <v>0</v>
      </c>
      <c r="BG354" s="193">
        <f t="shared" si="76"/>
        <v>0</v>
      </c>
      <c r="BH354" s="193">
        <f t="shared" si="77"/>
        <v>0</v>
      </c>
      <c r="BI354" s="193">
        <f t="shared" si="78"/>
        <v>0</v>
      </c>
      <c r="BJ354" s="20" t="s">
        <v>79</v>
      </c>
      <c r="BK354" s="193">
        <f t="shared" si="79"/>
        <v>0</v>
      </c>
      <c r="BL354" s="20" t="s">
        <v>290</v>
      </c>
      <c r="BM354" s="192" t="s">
        <v>939</v>
      </c>
    </row>
    <row r="355" spans="1:65" s="2" customFormat="1" ht="16.5" customHeight="1">
      <c r="A355" s="37"/>
      <c r="B355" s="38"/>
      <c r="C355" s="181" t="s">
        <v>940</v>
      </c>
      <c r="D355" s="181" t="s">
        <v>183</v>
      </c>
      <c r="E355" s="182" t="s">
        <v>941</v>
      </c>
      <c r="F355" s="183" t="s">
        <v>942</v>
      </c>
      <c r="G355" s="184" t="s">
        <v>918</v>
      </c>
      <c r="H355" s="185">
        <v>26</v>
      </c>
      <c r="I355" s="186"/>
      <c r="J355" s="187">
        <f t="shared" si="70"/>
        <v>0</v>
      </c>
      <c r="K355" s="183" t="s">
        <v>19</v>
      </c>
      <c r="L355" s="42"/>
      <c r="M355" s="188" t="s">
        <v>19</v>
      </c>
      <c r="N355" s="189" t="s">
        <v>43</v>
      </c>
      <c r="O355" s="67"/>
      <c r="P355" s="190">
        <f t="shared" si="71"/>
        <v>0</v>
      </c>
      <c r="Q355" s="190">
        <v>0</v>
      </c>
      <c r="R355" s="190">
        <f t="shared" si="72"/>
        <v>0</v>
      </c>
      <c r="S355" s="190">
        <v>0</v>
      </c>
      <c r="T355" s="191">
        <f t="shared" si="73"/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192" t="s">
        <v>290</v>
      </c>
      <c r="AT355" s="192" t="s">
        <v>183</v>
      </c>
      <c r="AU355" s="192" t="s">
        <v>92</v>
      </c>
      <c r="AY355" s="20" t="s">
        <v>180</v>
      </c>
      <c r="BE355" s="193">
        <f t="shared" si="74"/>
        <v>0</v>
      </c>
      <c r="BF355" s="193">
        <f t="shared" si="75"/>
        <v>0</v>
      </c>
      <c r="BG355" s="193">
        <f t="shared" si="76"/>
        <v>0</v>
      </c>
      <c r="BH355" s="193">
        <f t="shared" si="77"/>
        <v>0</v>
      </c>
      <c r="BI355" s="193">
        <f t="shared" si="78"/>
        <v>0</v>
      </c>
      <c r="BJ355" s="20" t="s">
        <v>79</v>
      </c>
      <c r="BK355" s="193">
        <f t="shared" si="79"/>
        <v>0</v>
      </c>
      <c r="BL355" s="20" t="s">
        <v>290</v>
      </c>
      <c r="BM355" s="192" t="s">
        <v>943</v>
      </c>
    </row>
    <row r="356" spans="1:65" s="2" customFormat="1" ht="16.5" customHeight="1">
      <c r="A356" s="37"/>
      <c r="B356" s="38"/>
      <c r="C356" s="181" t="s">
        <v>944</v>
      </c>
      <c r="D356" s="181" t="s">
        <v>183</v>
      </c>
      <c r="E356" s="182" t="s">
        <v>945</v>
      </c>
      <c r="F356" s="183" t="s">
        <v>946</v>
      </c>
      <c r="G356" s="184" t="s">
        <v>918</v>
      </c>
      <c r="H356" s="185">
        <v>20</v>
      </c>
      <c r="I356" s="186"/>
      <c r="J356" s="187">
        <f t="shared" si="70"/>
        <v>0</v>
      </c>
      <c r="K356" s="183" t="s">
        <v>19</v>
      </c>
      <c r="L356" s="42"/>
      <c r="M356" s="188" t="s">
        <v>19</v>
      </c>
      <c r="N356" s="189" t="s">
        <v>43</v>
      </c>
      <c r="O356" s="67"/>
      <c r="P356" s="190">
        <f t="shared" si="71"/>
        <v>0</v>
      </c>
      <c r="Q356" s="190">
        <v>0</v>
      </c>
      <c r="R356" s="190">
        <f t="shared" si="72"/>
        <v>0</v>
      </c>
      <c r="S356" s="190">
        <v>0</v>
      </c>
      <c r="T356" s="191">
        <f t="shared" si="73"/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192" t="s">
        <v>290</v>
      </c>
      <c r="AT356" s="192" t="s">
        <v>183</v>
      </c>
      <c r="AU356" s="192" t="s">
        <v>92</v>
      </c>
      <c r="AY356" s="20" t="s">
        <v>180</v>
      </c>
      <c r="BE356" s="193">
        <f t="shared" si="74"/>
        <v>0</v>
      </c>
      <c r="BF356" s="193">
        <f t="shared" si="75"/>
        <v>0</v>
      </c>
      <c r="BG356" s="193">
        <f t="shared" si="76"/>
        <v>0</v>
      </c>
      <c r="BH356" s="193">
        <f t="shared" si="77"/>
        <v>0</v>
      </c>
      <c r="BI356" s="193">
        <f t="shared" si="78"/>
        <v>0</v>
      </c>
      <c r="BJ356" s="20" t="s">
        <v>79</v>
      </c>
      <c r="BK356" s="193">
        <f t="shared" si="79"/>
        <v>0</v>
      </c>
      <c r="BL356" s="20" t="s">
        <v>290</v>
      </c>
      <c r="BM356" s="192" t="s">
        <v>947</v>
      </c>
    </row>
    <row r="357" spans="1:65" s="2" customFormat="1" ht="16.5" customHeight="1">
      <c r="A357" s="37"/>
      <c r="B357" s="38"/>
      <c r="C357" s="181" t="s">
        <v>948</v>
      </c>
      <c r="D357" s="181" t="s">
        <v>183</v>
      </c>
      <c r="E357" s="182" t="s">
        <v>949</v>
      </c>
      <c r="F357" s="183" t="s">
        <v>950</v>
      </c>
      <c r="G357" s="184" t="s">
        <v>352</v>
      </c>
      <c r="H357" s="185">
        <v>1</v>
      </c>
      <c r="I357" s="186"/>
      <c r="J357" s="187">
        <f t="shared" si="70"/>
        <v>0</v>
      </c>
      <c r="K357" s="183" t="s">
        <v>19</v>
      </c>
      <c r="L357" s="42"/>
      <c r="M357" s="188" t="s">
        <v>19</v>
      </c>
      <c r="N357" s="189" t="s">
        <v>43</v>
      </c>
      <c r="O357" s="67"/>
      <c r="P357" s="190">
        <f t="shared" si="71"/>
        <v>0</v>
      </c>
      <c r="Q357" s="190">
        <v>0</v>
      </c>
      <c r="R357" s="190">
        <f t="shared" si="72"/>
        <v>0</v>
      </c>
      <c r="S357" s="190">
        <v>0</v>
      </c>
      <c r="T357" s="191">
        <f t="shared" si="73"/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192" t="s">
        <v>290</v>
      </c>
      <c r="AT357" s="192" t="s">
        <v>183</v>
      </c>
      <c r="AU357" s="192" t="s">
        <v>92</v>
      </c>
      <c r="AY357" s="20" t="s">
        <v>180</v>
      </c>
      <c r="BE357" s="193">
        <f t="shared" si="74"/>
        <v>0</v>
      </c>
      <c r="BF357" s="193">
        <f t="shared" si="75"/>
        <v>0</v>
      </c>
      <c r="BG357" s="193">
        <f t="shared" si="76"/>
        <v>0</v>
      </c>
      <c r="BH357" s="193">
        <f t="shared" si="77"/>
        <v>0</v>
      </c>
      <c r="BI357" s="193">
        <f t="shared" si="78"/>
        <v>0</v>
      </c>
      <c r="BJ357" s="20" t="s">
        <v>79</v>
      </c>
      <c r="BK357" s="193">
        <f t="shared" si="79"/>
        <v>0</v>
      </c>
      <c r="BL357" s="20" t="s">
        <v>290</v>
      </c>
      <c r="BM357" s="192" t="s">
        <v>951</v>
      </c>
    </row>
    <row r="358" spans="1:65" s="2" customFormat="1" ht="24.2" customHeight="1">
      <c r="A358" s="37"/>
      <c r="B358" s="38"/>
      <c r="C358" s="181" t="s">
        <v>952</v>
      </c>
      <c r="D358" s="181" t="s">
        <v>183</v>
      </c>
      <c r="E358" s="182" t="s">
        <v>953</v>
      </c>
      <c r="F358" s="183" t="s">
        <v>954</v>
      </c>
      <c r="G358" s="184" t="s">
        <v>352</v>
      </c>
      <c r="H358" s="185">
        <v>1</v>
      </c>
      <c r="I358" s="186"/>
      <c r="J358" s="187">
        <f t="shared" si="70"/>
        <v>0</v>
      </c>
      <c r="K358" s="183" t="s">
        <v>19</v>
      </c>
      <c r="L358" s="42"/>
      <c r="M358" s="188" t="s">
        <v>19</v>
      </c>
      <c r="N358" s="189" t="s">
        <v>43</v>
      </c>
      <c r="O358" s="67"/>
      <c r="P358" s="190">
        <f t="shared" si="71"/>
        <v>0</v>
      </c>
      <c r="Q358" s="190">
        <v>0</v>
      </c>
      <c r="R358" s="190">
        <f t="shared" si="72"/>
        <v>0</v>
      </c>
      <c r="S358" s="190">
        <v>0</v>
      </c>
      <c r="T358" s="191">
        <f t="shared" si="73"/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92" t="s">
        <v>290</v>
      </c>
      <c r="AT358" s="192" t="s">
        <v>183</v>
      </c>
      <c r="AU358" s="192" t="s">
        <v>92</v>
      </c>
      <c r="AY358" s="20" t="s">
        <v>180</v>
      </c>
      <c r="BE358" s="193">
        <f t="shared" si="74"/>
        <v>0</v>
      </c>
      <c r="BF358" s="193">
        <f t="shared" si="75"/>
        <v>0</v>
      </c>
      <c r="BG358" s="193">
        <f t="shared" si="76"/>
        <v>0</v>
      </c>
      <c r="BH358" s="193">
        <f t="shared" si="77"/>
        <v>0</v>
      </c>
      <c r="BI358" s="193">
        <f t="shared" si="78"/>
        <v>0</v>
      </c>
      <c r="BJ358" s="20" t="s">
        <v>79</v>
      </c>
      <c r="BK358" s="193">
        <f t="shared" si="79"/>
        <v>0</v>
      </c>
      <c r="BL358" s="20" t="s">
        <v>290</v>
      </c>
      <c r="BM358" s="192" t="s">
        <v>955</v>
      </c>
    </row>
    <row r="359" spans="2:63" s="12" customFormat="1" ht="22.9" customHeight="1">
      <c r="B359" s="165"/>
      <c r="C359" s="166"/>
      <c r="D359" s="167" t="s">
        <v>71</v>
      </c>
      <c r="E359" s="179" t="s">
        <v>956</v>
      </c>
      <c r="F359" s="179" t="s">
        <v>957</v>
      </c>
      <c r="G359" s="166"/>
      <c r="H359" s="166"/>
      <c r="I359" s="169"/>
      <c r="J359" s="180">
        <f>BK359</f>
        <v>0</v>
      </c>
      <c r="K359" s="166"/>
      <c r="L359" s="171"/>
      <c r="M359" s="172"/>
      <c r="N359" s="173"/>
      <c r="O359" s="173"/>
      <c r="P359" s="174">
        <f>SUM(P360:P378)</f>
        <v>0</v>
      </c>
      <c r="Q359" s="173"/>
      <c r="R359" s="174">
        <f>SUM(R360:R378)</f>
        <v>0.63482658</v>
      </c>
      <c r="S359" s="173"/>
      <c r="T359" s="175">
        <f>SUM(T360:T378)</f>
        <v>0</v>
      </c>
      <c r="AR359" s="176" t="s">
        <v>81</v>
      </c>
      <c r="AT359" s="177" t="s">
        <v>71</v>
      </c>
      <c r="AU359" s="177" t="s">
        <v>79</v>
      </c>
      <c r="AY359" s="176" t="s">
        <v>180</v>
      </c>
      <c r="BK359" s="178">
        <f>SUM(BK360:BK378)</f>
        <v>0</v>
      </c>
    </row>
    <row r="360" spans="1:65" s="2" customFormat="1" ht="21.75" customHeight="1">
      <c r="A360" s="37"/>
      <c r="B360" s="38"/>
      <c r="C360" s="181" t="s">
        <v>958</v>
      </c>
      <c r="D360" s="181" t="s">
        <v>183</v>
      </c>
      <c r="E360" s="182" t="s">
        <v>959</v>
      </c>
      <c r="F360" s="183" t="s">
        <v>960</v>
      </c>
      <c r="G360" s="184" t="s">
        <v>186</v>
      </c>
      <c r="H360" s="185">
        <v>199.631</v>
      </c>
      <c r="I360" s="186"/>
      <c r="J360" s="187">
        <f>ROUND(I360*H360,2)</f>
        <v>0</v>
      </c>
      <c r="K360" s="183" t="s">
        <v>187</v>
      </c>
      <c r="L360" s="42"/>
      <c r="M360" s="188" t="s">
        <v>19</v>
      </c>
      <c r="N360" s="189" t="s">
        <v>43</v>
      </c>
      <c r="O360" s="67"/>
      <c r="P360" s="190">
        <f>O360*H360</f>
        <v>0</v>
      </c>
      <c r="Q360" s="190">
        <v>0.00318</v>
      </c>
      <c r="R360" s="190">
        <f>Q360*H360</f>
        <v>0.63482658</v>
      </c>
      <c r="S360" s="190">
        <v>0</v>
      </c>
      <c r="T360" s="191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92" t="s">
        <v>290</v>
      </c>
      <c r="AT360" s="192" t="s">
        <v>183</v>
      </c>
      <c r="AU360" s="192" t="s">
        <v>81</v>
      </c>
      <c r="AY360" s="20" t="s">
        <v>180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20" t="s">
        <v>79</v>
      </c>
      <c r="BK360" s="193">
        <f>ROUND(I360*H360,2)</f>
        <v>0</v>
      </c>
      <c r="BL360" s="20" t="s">
        <v>290</v>
      </c>
      <c r="BM360" s="192" t="s">
        <v>961</v>
      </c>
    </row>
    <row r="361" spans="1:47" s="2" customFormat="1" ht="11.25">
      <c r="A361" s="37"/>
      <c r="B361" s="38"/>
      <c r="C361" s="39"/>
      <c r="D361" s="194" t="s">
        <v>190</v>
      </c>
      <c r="E361" s="39"/>
      <c r="F361" s="195" t="s">
        <v>962</v>
      </c>
      <c r="G361" s="39"/>
      <c r="H361" s="39"/>
      <c r="I361" s="196"/>
      <c r="J361" s="39"/>
      <c r="K361" s="39"/>
      <c r="L361" s="42"/>
      <c r="M361" s="197"/>
      <c r="N361" s="198"/>
      <c r="O361" s="67"/>
      <c r="P361" s="67"/>
      <c r="Q361" s="67"/>
      <c r="R361" s="67"/>
      <c r="S361" s="67"/>
      <c r="T361" s="68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20" t="s">
        <v>190</v>
      </c>
      <c r="AU361" s="20" t="s">
        <v>81</v>
      </c>
    </row>
    <row r="362" spans="2:51" s="15" customFormat="1" ht="11.25">
      <c r="B362" s="222"/>
      <c r="C362" s="223"/>
      <c r="D362" s="201" t="s">
        <v>192</v>
      </c>
      <c r="E362" s="224" t="s">
        <v>19</v>
      </c>
      <c r="F362" s="225" t="s">
        <v>963</v>
      </c>
      <c r="G362" s="223"/>
      <c r="H362" s="224" t="s">
        <v>19</v>
      </c>
      <c r="I362" s="226"/>
      <c r="J362" s="223"/>
      <c r="K362" s="223"/>
      <c r="L362" s="227"/>
      <c r="M362" s="228"/>
      <c r="N362" s="229"/>
      <c r="O362" s="229"/>
      <c r="P362" s="229"/>
      <c r="Q362" s="229"/>
      <c r="R362" s="229"/>
      <c r="S362" s="229"/>
      <c r="T362" s="230"/>
      <c r="AT362" s="231" t="s">
        <v>192</v>
      </c>
      <c r="AU362" s="231" t="s">
        <v>81</v>
      </c>
      <c r="AV362" s="15" t="s">
        <v>79</v>
      </c>
      <c r="AW362" s="15" t="s">
        <v>33</v>
      </c>
      <c r="AX362" s="15" t="s">
        <v>72</v>
      </c>
      <c r="AY362" s="231" t="s">
        <v>180</v>
      </c>
    </row>
    <row r="363" spans="2:51" s="13" customFormat="1" ht="11.25">
      <c r="B363" s="199"/>
      <c r="C363" s="200"/>
      <c r="D363" s="201" t="s">
        <v>192</v>
      </c>
      <c r="E363" s="202" t="s">
        <v>19</v>
      </c>
      <c r="F363" s="203" t="s">
        <v>964</v>
      </c>
      <c r="G363" s="200"/>
      <c r="H363" s="204">
        <v>5.7</v>
      </c>
      <c r="I363" s="205"/>
      <c r="J363" s="200"/>
      <c r="K363" s="200"/>
      <c r="L363" s="206"/>
      <c r="M363" s="207"/>
      <c r="N363" s="208"/>
      <c r="O363" s="208"/>
      <c r="P363" s="208"/>
      <c r="Q363" s="208"/>
      <c r="R363" s="208"/>
      <c r="S363" s="208"/>
      <c r="T363" s="209"/>
      <c r="AT363" s="210" t="s">
        <v>192</v>
      </c>
      <c r="AU363" s="210" t="s">
        <v>81</v>
      </c>
      <c r="AV363" s="13" t="s">
        <v>81</v>
      </c>
      <c r="AW363" s="13" t="s">
        <v>33</v>
      </c>
      <c r="AX363" s="13" t="s">
        <v>72</v>
      </c>
      <c r="AY363" s="210" t="s">
        <v>180</v>
      </c>
    </row>
    <row r="364" spans="2:51" s="13" customFormat="1" ht="11.25">
      <c r="B364" s="199"/>
      <c r="C364" s="200"/>
      <c r="D364" s="201" t="s">
        <v>192</v>
      </c>
      <c r="E364" s="202" t="s">
        <v>19</v>
      </c>
      <c r="F364" s="203" t="s">
        <v>965</v>
      </c>
      <c r="G364" s="200"/>
      <c r="H364" s="204">
        <v>0.9</v>
      </c>
      <c r="I364" s="205"/>
      <c r="J364" s="200"/>
      <c r="K364" s="200"/>
      <c r="L364" s="206"/>
      <c r="M364" s="207"/>
      <c r="N364" s="208"/>
      <c r="O364" s="208"/>
      <c r="P364" s="208"/>
      <c r="Q364" s="208"/>
      <c r="R364" s="208"/>
      <c r="S364" s="208"/>
      <c r="T364" s="209"/>
      <c r="AT364" s="210" t="s">
        <v>192</v>
      </c>
      <c r="AU364" s="210" t="s">
        <v>81</v>
      </c>
      <c r="AV364" s="13" t="s">
        <v>81</v>
      </c>
      <c r="AW364" s="13" t="s">
        <v>33</v>
      </c>
      <c r="AX364" s="13" t="s">
        <v>72</v>
      </c>
      <c r="AY364" s="210" t="s">
        <v>180</v>
      </c>
    </row>
    <row r="365" spans="2:51" s="16" customFormat="1" ht="11.25">
      <c r="B365" s="242"/>
      <c r="C365" s="243"/>
      <c r="D365" s="201" t="s">
        <v>192</v>
      </c>
      <c r="E365" s="244" t="s">
        <v>19</v>
      </c>
      <c r="F365" s="245" t="s">
        <v>966</v>
      </c>
      <c r="G365" s="243"/>
      <c r="H365" s="246">
        <v>6.6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192</v>
      </c>
      <c r="AU365" s="252" t="s">
        <v>81</v>
      </c>
      <c r="AV365" s="16" t="s">
        <v>92</v>
      </c>
      <c r="AW365" s="16" t="s">
        <v>33</v>
      </c>
      <c r="AX365" s="16" t="s">
        <v>72</v>
      </c>
      <c r="AY365" s="252" t="s">
        <v>180</v>
      </c>
    </row>
    <row r="366" spans="2:51" s="15" customFormat="1" ht="11.25">
      <c r="B366" s="222"/>
      <c r="C366" s="223"/>
      <c r="D366" s="201" t="s">
        <v>192</v>
      </c>
      <c r="E366" s="224" t="s">
        <v>19</v>
      </c>
      <c r="F366" s="225" t="s">
        <v>967</v>
      </c>
      <c r="G366" s="223"/>
      <c r="H366" s="224" t="s">
        <v>19</v>
      </c>
      <c r="I366" s="226"/>
      <c r="J366" s="223"/>
      <c r="K366" s="223"/>
      <c r="L366" s="227"/>
      <c r="M366" s="228"/>
      <c r="N366" s="229"/>
      <c r="O366" s="229"/>
      <c r="P366" s="229"/>
      <c r="Q366" s="229"/>
      <c r="R366" s="229"/>
      <c r="S366" s="229"/>
      <c r="T366" s="230"/>
      <c r="AT366" s="231" t="s">
        <v>192</v>
      </c>
      <c r="AU366" s="231" t="s">
        <v>81</v>
      </c>
      <c r="AV366" s="15" t="s">
        <v>79</v>
      </c>
      <c r="AW366" s="15" t="s">
        <v>33</v>
      </c>
      <c r="AX366" s="15" t="s">
        <v>72</v>
      </c>
      <c r="AY366" s="231" t="s">
        <v>180</v>
      </c>
    </row>
    <row r="367" spans="2:51" s="13" customFormat="1" ht="11.25">
      <c r="B367" s="199"/>
      <c r="C367" s="200"/>
      <c r="D367" s="201" t="s">
        <v>192</v>
      </c>
      <c r="E367" s="202" t="s">
        <v>19</v>
      </c>
      <c r="F367" s="203" t="s">
        <v>968</v>
      </c>
      <c r="G367" s="200"/>
      <c r="H367" s="204">
        <v>51.3</v>
      </c>
      <c r="I367" s="205"/>
      <c r="J367" s="200"/>
      <c r="K367" s="200"/>
      <c r="L367" s="206"/>
      <c r="M367" s="207"/>
      <c r="N367" s="208"/>
      <c r="O367" s="208"/>
      <c r="P367" s="208"/>
      <c r="Q367" s="208"/>
      <c r="R367" s="208"/>
      <c r="S367" s="208"/>
      <c r="T367" s="209"/>
      <c r="AT367" s="210" t="s">
        <v>192</v>
      </c>
      <c r="AU367" s="210" t="s">
        <v>81</v>
      </c>
      <c r="AV367" s="13" t="s">
        <v>81</v>
      </c>
      <c r="AW367" s="13" t="s">
        <v>33</v>
      </c>
      <c r="AX367" s="13" t="s">
        <v>72</v>
      </c>
      <c r="AY367" s="210" t="s">
        <v>180</v>
      </c>
    </row>
    <row r="368" spans="2:51" s="13" customFormat="1" ht="11.25">
      <c r="B368" s="199"/>
      <c r="C368" s="200"/>
      <c r="D368" s="201" t="s">
        <v>192</v>
      </c>
      <c r="E368" s="202" t="s">
        <v>19</v>
      </c>
      <c r="F368" s="203" t="s">
        <v>969</v>
      </c>
      <c r="G368" s="200"/>
      <c r="H368" s="204">
        <v>15</v>
      </c>
      <c r="I368" s="205"/>
      <c r="J368" s="200"/>
      <c r="K368" s="200"/>
      <c r="L368" s="206"/>
      <c r="M368" s="207"/>
      <c r="N368" s="208"/>
      <c r="O368" s="208"/>
      <c r="P368" s="208"/>
      <c r="Q368" s="208"/>
      <c r="R368" s="208"/>
      <c r="S368" s="208"/>
      <c r="T368" s="209"/>
      <c r="AT368" s="210" t="s">
        <v>192</v>
      </c>
      <c r="AU368" s="210" t="s">
        <v>81</v>
      </c>
      <c r="AV368" s="13" t="s">
        <v>81</v>
      </c>
      <c r="AW368" s="13" t="s">
        <v>33</v>
      </c>
      <c r="AX368" s="13" t="s">
        <v>72</v>
      </c>
      <c r="AY368" s="210" t="s">
        <v>180</v>
      </c>
    </row>
    <row r="369" spans="2:51" s="13" customFormat="1" ht="11.25">
      <c r="B369" s="199"/>
      <c r="C369" s="200"/>
      <c r="D369" s="201" t="s">
        <v>192</v>
      </c>
      <c r="E369" s="202" t="s">
        <v>19</v>
      </c>
      <c r="F369" s="203" t="s">
        <v>970</v>
      </c>
      <c r="G369" s="200"/>
      <c r="H369" s="204">
        <v>5.688</v>
      </c>
      <c r="I369" s="205"/>
      <c r="J369" s="200"/>
      <c r="K369" s="200"/>
      <c r="L369" s="206"/>
      <c r="M369" s="207"/>
      <c r="N369" s="208"/>
      <c r="O369" s="208"/>
      <c r="P369" s="208"/>
      <c r="Q369" s="208"/>
      <c r="R369" s="208"/>
      <c r="S369" s="208"/>
      <c r="T369" s="209"/>
      <c r="AT369" s="210" t="s">
        <v>192</v>
      </c>
      <c r="AU369" s="210" t="s">
        <v>81</v>
      </c>
      <c r="AV369" s="13" t="s">
        <v>81</v>
      </c>
      <c r="AW369" s="13" t="s">
        <v>33</v>
      </c>
      <c r="AX369" s="13" t="s">
        <v>72</v>
      </c>
      <c r="AY369" s="210" t="s">
        <v>180</v>
      </c>
    </row>
    <row r="370" spans="2:51" s="13" customFormat="1" ht="11.25">
      <c r="B370" s="199"/>
      <c r="C370" s="200"/>
      <c r="D370" s="201" t="s">
        <v>192</v>
      </c>
      <c r="E370" s="202" t="s">
        <v>19</v>
      </c>
      <c r="F370" s="203" t="s">
        <v>971</v>
      </c>
      <c r="G370" s="200"/>
      <c r="H370" s="204">
        <v>8.438</v>
      </c>
      <c r="I370" s="205"/>
      <c r="J370" s="200"/>
      <c r="K370" s="200"/>
      <c r="L370" s="206"/>
      <c r="M370" s="207"/>
      <c r="N370" s="208"/>
      <c r="O370" s="208"/>
      <c r="P370" s="208"/>
      <c r="Q370" s="208"/>
      <c r="R370" s="208"/>
      <c r="S370" s="208"/>
      <c r="T370" s="209"/>
      <c r="AT370" s="210" t="s">
        <v>192</v>
      </c>
      <c r="AU370" s="210" t="s">
        <v>81</v>
      </c>
      <c r="AV370" s="13" t="s">
        <v>81</v>
      </c>
      <c r="AW370" s="13" t="s">
        <v>33</v>
      </c>
      <c r="AX370" s="13" t="s">
        <v>72</v>
      </c>
      <c r="AY370" s="210" t="s">
        <v>180</v>
      </c>
    </row>
    <row r="371" spans="2:51" s="13" customFormat="1" ht="11.25">
      <c r="B371" s="199"/>
      <c r="C371" s="200"/>
      <c r="D371" s="201" t="s">
        <v>192</v>
      </c>
      <c r="E371" s="202" t="s">
        <v>19</v>
      </c>
      <c r="F371" s="203" t="s">
        <v>972</v>
      </c>
      <c r="G371" s="200"/>
      <c r="H371" s="204">
        <v>107.19</v>
      </c>
      <c r="I371" s="205"/>
      <c r="J371" s="200"/>
      <c r="K371" s="200"/>
      <c r="L371" s="206"/>
      <c r="M371" s="207"/>
      <c r="N371" s="208"/>
      <c r="O371" s="208"/>
      <c r="P371" s="208"/>
      <c r="Q371" s="208"/>
      <c r="R371" s="208"/>
      <c r="S371" s="208"/>
      <c r="T371" s="209"/>
      <c r="AT371" s="210" t="s">
        <v>192</v>
      </c>
      <c r="AU371" s="210" t="s">
        <v>81</v>
      </c>
      <c r="AV371" s="13" t="s">
        <v>81</v>
      </c>
      <c r="AW371" s="13" t="s">
        <v>33</v>
      </c>
      <c r="AX371" s="13" t="s">
        <v>72</v>
      </c>
      <c r="AY371" s="210" t="s">
        <v>180</v>
      </c>
    </row>
    <row r="372" spans="2:51" s="13" customFormat="1" ht="11.25">
      <c r="B372" s="199"/>
      <c r="C372" s="200"/>
      <c r="D372" s="201" t="s">
        <v>192</v>
      </c>
      <c r="E372" s="202" t="s">
        <v>19</v>
      </c>
      <c r="F372" s="203" t="s">
        <v>973</v>
      </c>
      <c r="G372" s="200"/>
      <c r="H372" s="204">
        <v>0.84</v>
      </c>
      <c r="I372" s="205"/>
      <c r="J372" s="200"/>
      <c r="K372" s="200"/>
      <c r="L372" s="206"/>
      <c r="M372" s="207"/>
      <c r="N372" s="208"/>
      <c r="O372" s="208"/>
      <c r="P372" s="208"/>
      <c r="Q372" s="208"/>
      <c r="R372" s="208"/>
      <c r="S372" s="208"/>
      <c r="T372" s="209"/>
      <c r="AT372" s="210" t="s">
        <v>192</v>
      </c>
      <c r="AU372" s="210" t="s">
        <v>81</v>
      </c>
      <c r="AV372" s="13" t="s">
        <v>81</v>
      </c>
      <c r="AW372" s="13" t="s">
        <v>33</v>
      </c>
      <c r="AX372" s="13" t="s">
        <v>72</v>
      </c>
      <c r="AY372" s="210" t="s">
        <v>180</v>
      </c>
    </row>
    <row r="373" spans="2:51" s="13" customFormat="1" ht="11.25">
      <c r="B373" s="199"/>
      <c r="C373" s="200"/>
      <c r="D373" s="201" t="s">
        <v>192</v>
      </c>
      <c r="E373" s="202" t="s">
        <v>19</v>
      </c>
      <c r="F373" s="203" t="s">
        <v>974</v>
      </c>
      <c r="G373" s="200"/>
      <c r="H373" s="204">
        <v>0.66</v>
      </c>
      <c r="I373" s="205"/>
      <c r="J373" s="200"/>
      <c r="K373" s="200"/>
      <c r="L373" s="206"/>
      <c r="M373" s="207"/>
      <c r="N373" s="208"/>
      <c r="O373" s="208"/>
      <c r="P373" s="208"/>
      <c r="Q373" s="208"/>
      <c r="R373" s="208"/>
      <c r="S373" s="208"/>
      <c r="T373" s="209"/>
      <c r="AT373" s="210" t="s">
        <v>192</v>
      </c>
      <c r="AU373" s="210" t="s">
        <v>81</v>
      </c>
      <c r="AV373" s="13" t="s">
        <v>81</v>
      </c>
      <c r="AW373" s="13" t="s">
        <v>33</v>
      </c>
      <c r="AX373" s="13" t="s">
        <v>72</v>
      </c>
      <c r="AY373" s="210" t="s">
        <v>180</v>
      </c>
    </row>
    <row r="374" spans="2:51" s="13" customFormat="1" ht="11.25">
      <c r="B374" s="199"/>
      <c r="C374" s="200"/>
      <c r="D374" s="201" t="s">
        <v>192</v>
      </c>
      <c r="E374" s="202" t="s">
        <v>19</v>
      </c>
      <c r="F374" s="203" t="s">
        <v>975</v>
      </c>
      <c r="G374" s="200"/>
      <c r="H374" s="204">
        <v>1.305</v>
      </c>
      <c r="I374" s="205"/>
      <c r="J374" s="200"/>
      <c r="K374" s="200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192</v>
      </c>
      <c r="AU374" s="210" t="s">
        <v>81</v>
      </c>
      <c r="AV374" s="13" t="s">
        <v>81</v>
      </c>
      <c r="AW374" s="13" t="s">
        <v>33</v>
      </c>
      <c r="AX374" s="13" t="s">
        <v>72</v>
      </c>
      <c r="AY374" s="210" t="s">
        <v>180</v>
      </c>
    </row>
    <row r="375" spans="2:51" s="13" customFormat="1" ht="11.25">
      <c r="B375" s="199"/>
      <c r="C375" s="200"/>
      <c r="D375" s="201" t="s">
        <v>192</v>
      </c>
      <c r="E375" s="202" t="s">
        <v>19</v>
      </c>
      <c r="F375" s="203" t="s">
        <v>976</v>
      </c>
      <c r="G375" s="200"/>
      <c r="H375" s="204">
        <v>1.305</v>
      </c>
      <c r="I375" s="205"/>
      <c r="J375" s="200"/>
      <c r="K375" s="200"/>
      <c r="L375" s="206"/>
      <c r="M375" s="207"/>
      <c r="N375" s="208"/>
      <c r="O375" s="208"/>
      <c r="P375" s="208"/>
      <c r="Q375" s="208"/>
      <c r="R375" s="208"/>
      <c r="S375" s="208"/>
      <c r="T375" s="209"/>
      <c r="AT375" s="210" t="s">
        <v>192</v>
      </c>
      <c r="AU375" s="210" t="s">
        <v>81</v>
      </c>
      <c r="AV375" s="13" t="s">
        <v>81</v>
      </c>
      <c r="AW375" s="13" t="s">
        <v>33</v>
      </c>
      <c r="AX375" s="13" t="s">
        <v>72</v>
      </c>
      <c r="AY375" s="210" t="s">
        <v>180</v>
      </c>
    </row>
    <row r="376" spans="2:51" s="13" customFormat="1" ht="11.25">
      <c r="B376" s="199"/>
      <c r="C376" s="200"/>
      <c r="D376" s="201" t="s">
        <v>192</v>
      </c>
      <c r="E376" s="202" t="s">
        <v>19</v>
      </c>
      <c r="F376" s="203" t="s">
        <v>977</v>
      </c>
      <c r="G376" s="200"/>
      <c r="H376" s="204">
        <v>1.305</v>
      </c>
      <c r="I376" s="205"/>
      <c r="J376" s="200"/>
      <c r="K376" s="200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192</v>
      </c>
      <c r="AU376" s="210" t="s">
        <v>81</v>
      </c>
      <c r="AV376" s="13" t="s">
        <v>81</v>
      </c>
      <c r="AW376" s="13" t="s">
        <v>33</v>
      </c>
      <c r="AX376" s="13" t="s">
        <v>72</v>
      </c>
      <c r="AY376" s="210" t="s">
        <v>180</v>
      </c>
    </row>
    <row r="377" spans="2:51" s="16" customFormat="1" ht="11.25">
      <c r="B377" s="242"/>
      <c r="C377" s="243"/>
      <c r="D377" s="201" t="s">
        <v>192</v>
      </c>
      <c r="E377" s="244" t="s">
        <v>19</v>
      </c>
      <c r="F377" s="245" t="s">
        <v>966</v>
      </c>
      <c r="G377" s="243"/>
      <c r="H377" s="246">
        <v>193.031</v>
      </c>
      <c r="I377" s="247"/>
      <c r="J377" s="243"/>
      <c r="K377" s="243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192</v>
      </c>
      <c r="AU377" s="252" t="s">
        <v>81</v>
      </c>
      <c r="AV377" s="16" t="s">
        <v>92</v>
      </c>
      <c r="AW377" s="16" t="s">
        <v>33</v>
      </c>
      <c r="AX377" s="16" t="s">
        <v>72</v>
      </c>
      <c r="AY377" s="252" t="s">
        <v>180</v>
      </c>
    </row>
    <row r="378" spans="2:51" s="14" customFormat="1" ht="11.25">
      <c r="B378" s="211"/>
      <c r="C378" s="212"/>
      <c r="D378" s="201" t="s">
        <v>192</v>
      </c>
      <c r="E378" s="213" t="s">
        <v>19</v>
      </c>
      <c r="F378" s="214" t="s">
        <v>211</v>
      </c>
      <c r="G378" s="212"/>
      <c r="H378" s="215">
        <v>199.631</v>
      </c>
      <c r="I378" s="216"/>
      <c r="J378" s="212"/>
      <c r="K378" s="212"/>
      <c r="L378" s="217"/>
      <c r="M378" s="253"/>
      <c r="N378" s="254"/>
      <c r="O378" s="254"/>
      <c r="P378" s="254"/>
      <c r="Q378" s="254"/>
      <c r="R378" s="254"/>
      <c r="S378" s="254"/>
      <c r="T378" s="255"/>
      <c r="AT378" s="221" t="s">
        <v>192</v>
      </c>
      <c r="AU378" s="221" t="s">
        <v>81</v>
      </c>
      <c r="AV378" s="14" t="s">
        <v>188</v>
      </c>
      <c r="AW378" s="14" t="s">
        <v>33</v>
      </c>
      <c r="AX378" s="14" t="s">
        <v>79</v>
      </c>
      <c r="AY378" s="221" t="s">
        <v>180</v>
      </c>
    </row>
    <row r="379" spans="1:31" s="2" customFormat="1" ht="6.95" customHeight="1">
      <c r="A379" s="37"/>
      <c r="B379" s="50"/>
      <c r="C379" s="51"/>
      <c r="D379" s="51"/>
      <c r="E379" s="51"/>
      <c r="F379" s="51"/>
      <c r="G379" s="51"/>
      <c r="H379" s="51"/>
      <c r="I379" s="51"/>
      <c r="J379" s="51"/>
      <c r="K379" s="51"/>
      <c r="L379" s="42"/>
      <c r="M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</row>
  </sheetData>
  <sheetProtection algorithmName="SHA-512" hashValue="aLJqrt59GfQy8tC5/ec/9HkXzfAG4UARGdcIV11DPw75Qvvt7UZtkT5QDgpvTGfKYfrGdn+HJLVyY+IrbQRRJw==" saltValue="UBIyvM7MEcaloP5bsk3MXcL0H9a2jH+as8RPimR9av4srSU13YyMm46wWCUj2FKI+eZgUspQHaauk/KIMvLx0w==" spinCount="100000" sheet="1" objects="1" scenarios="1" formatColumns="0" formatRows="0" autoFilter="0"/>
  <autoFilter ref="C103:K378"/>
  <mergeCells count="12">
    <mergeCell ref="E96:H96"/>
    <mergeCell ref="L2:V2"/>
    <mergeCell ref="E50:H50"/>
    <mergeCell ref="E52:H52"/>
    <mergeCell ref="E54:H54"/>
    <mergeCell ref="E92:H92"/>
    <mergeCell ref="E94:H94"/>
    <mergeCell ref="E7:H7"/>
    <mergeCell ref="E9:H9"/>
    <mergeCell ref="E11:H11"/>
    <mergeCell ref="E20:H20"/>
    <mergeCell ref="E29:H29"/>
  </mergeCells>
  <hyperlinks>
    <hyperlink ref="F108" r:id="rId1" display="https://podminky.urs.cz/item/CS_URS_2024_01/611135101"/>
    <hyperlink ref="F111" r:id="rId2" display="https://podminky.urs.cz/item/CS_URS_2024_01/611325121"/>
    <hyperlink ref="F114" r:id="rId3" display="https://podminky.urs.cz/item/CS_URS_2024_01/611325221"/>
    <hyperlink ref="F116" r:id="rId4" display="https://podminky.urs.cz/item/CS_URS_2024_01/612135101"/>
    <hyperlink ref="F123" r:id="rId5" display="https://podminky.urs.cz/item/CS_URS_2024_01/612325121"/>
    <hyperlink ref="F130" r:id="rId6" display="https://podminky.urs.cz/item/CS_URS_2024_01/612325221"/>
    <hyperlink ref="F135" r:id="rId7" display="https://podminky.urs.cz/item/CS_URS_2024_01/612325223"/>
    <hyperlink ref="F142" r:id="rId8" display="https://podminky.urs.cz/item/CS_URS_2024_01/612325225"/>
    <hyperlink ref="F149" r:id="rId9" display="https://podminky.urs.cz/item/CS_URS_2024_01/949101111"/>
    <hyperlink ref="F152" r:id="rId10" display="https://podminky.urs.cz/item/CS_URS_2024_01/973041511"/>
    <hyperlink ref="F161" r:id="rId11" display="https://podminky.urs.cz/item/CS_URS_2024_01/973046191"/>
    <hyperlink ref="F163" r:id="rId12" display="https://podminky.urs.cz/item/CS_URS_2024_01/974049132"/>
    <hyperlink ref="F165" r:id="rId13" display="https://podminky.urs.cz/item/CS_URS_2024_01/974049134"/>
    <hyperlink ref="F167" r:id="rId14" display="https://podminky.urs.cz/item/CS_URS_2024_01/977142111"/>
    <hyperlink ref="F169" r:id="rId15" display="https://podminky.urs.cz/item/CS_URS_2024_01/977151118"/>
    <hyperlink ref="F174" r:id="rId16" display="https://podminky.urs.cz/item/CS_URS_2024_01/977151218"/>
    <hyperlink ref="F177" r:id="rId17" display="https://podminky.urs.cz/item/CS_URS_2024_01/977342121"/>
    <hyperlink ref="F180" r:id="rId18" display="https://podminky.urs.cz/item/CS_URS_2024_01/977342122"/>
    <hyperlink ref="F182" r:id="rId19" display="https://podminky.urs.cz/item/CS_URS_2024_01/977343121"/>
    <hyperlink ref="F186" r:id="rId20" display="https://podminky.urs.cz/item/CS_URS_2024_01/997013213"/>
    <hyperlink ref="F188" r:id="rId21" display="https://podminky.urs.cz/item/CS_URS_2024_01/997013501"/>
    <hyperlink ref="F190" r:id="rId22" display="https://podminky.urs.cz/item/CS_URS_2024_01/997013509"/>
    <hyperlink ref="F193" r:id="rId23" display="https://podminky.urs.cz/item/CS_URS_2024_01/997013631"/>
    <hyperlink ref="F196" r:id="rId24" display="https://podminky.urs.cz/item/CS_URS_2024_01/998018002"/>
    <hyperlink ref="F361" r:id="rId25" display="https://podminky.urs.cz/item/CS_URS_2024_01/7841614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20" t="s">
        <v>93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4" t="str">
        <f>'Rekapitulace stavby'!K6</f>
        <v>ZŠ Opava, Šrámkova 4 - zařízení silnoproudé a slaboproudé elektrotechniky a stavební úpravy</v>
      </c>
      <c r="F7" s="395"/>
      <c r="G7" s="395"/>
      <c r="H7" s="395"/>
      <c r="L7" s="23"/>
    </row>
    <row r="8" spans="2:12" ht="12.75">
      <c r="B8" s="23"/>
      <c r="D8" s="115" t="s">
        <v>137</v>
      </c>
      <c r="L8" s="23"/>
    </row>
    <row r="9" spans="2:12" s="1" customFormat="1" ht="16.5" customHeight="1">
      <c r="B9" s="23"/>
      <c r="E9" s="394" t="s">
        <v>138</v>
      </c>
      <c r="F9" s="376"/>
      <c r="G9" s="376"/>
      <c r="H9" s="376"/>
      <c r="L9" s="23"/>
    </row>
    <row r="10" spans="2:12" s="1" customFormat="1" ht="12" customHeight="1">
      <c r="B10" s="23"/>
      <c r="D10" s="115" t="s">
        <v>139</v>
      </c>
      <c r="L10" s="23"/>
    </row>
    <row r="11" spans="1:31" s="2" customFormat="1" ht="16.5" customHeight="1">
      <c r="A11" s="37"/>
      <c r="B11" s="42"/>
      <c r="C11" s="37"/>
      <c r="D11" s="37"/>
      <c r="E11" s="404" t="s">
        <v>978</v>
      </c>
      <c r="F11" s="396"/>
      <c r="G11" s="396"/>
      <c r="H11" s="396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979</v>
      </c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397" t="s">
        <v>980</v>
      </c>
      <c r="F13" s="396"/>
      <c r="G13" s="396"/>
      <c r="H13" s="396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6" t="s">
        <v>19</v>
      </c>
      <c r="G15" s="37"/>
      <c r="H15" s="37"/>
      <c r="I15" s="115" t="s">
        <v>20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6" t="s">
        <v>22</v>
      </c>
      <c r="G16" s="37"/>
      <c r="H16" s="37"/>
      <c r="I16" s="115" t="s">
        <v>23</v>
      </c>
      <c r="J16" s="117" t="str">
        <f>'Rekapitulace stavby'!AN8</f>
        <v>5. 2. 2024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25</v>
      </c>
      <c r="E18" s="37"/>
      <c r="F18" s="37"/>
      <c r="G18" s="37"/>
      <c r="H18" s="37"/>
      <c r="I18" s="115" t="s">
        <v>26</v>
      </c>
      <c r="J18" s="106" t="s">
        <v>19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6" t="s">
        <v>27</v>
      </c>
      <c r="F19" s="37"/>
      <c r="G19" s="37"/>
      <c r="H19" s="37"/>
      <c r="I19" s="115" t="s">
        <v>28</v>
      </c>
      <c r="J19" s="106" t="s">
        <v>19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29</v>
      </c>
      <c r="E21" s="37"/>
      <c r="F21" s="37"/>
      <c r="G21" s="37"/>
      <c r="H21" s="37"/>
      <c r="I21" s="115" t="s">
        <v>26</v>
      </c>
      <c r="J21" s="33" t="str">
        <f>'Rekapitulace stavby'!AN13</f>
        <v>Vyplň údaj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398" t="str">
        <f>'Rekapitulace stavby'!E14</f>
        <v>Vyplň údaj</v>
      </c>
      <c r="F22" s="399"/>
      <c r="G22" s="399"/>
      <c r="H22" s="399"/>
      <c r="I22" s="115" t="s">
        <v>28</v>
      </c>
      <c r="J22" s="33" t="str">
        <f>'Rekapitulace stavby'!AN14</f>
        <v>Vyplň údaj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31</v>
      </c>
      <c r="E24" s="37"/>
      <c r="F24" s="37"/>
      <c r="G24" s="37"/>
      <c r="H24" s="37"/>
      <c r="I24" s="115" t="s">
        <v>26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6" t="s">
        <v>32</v>
      </c>
      <c r="F25" s="37"/>
      <c r="G25" s="37"/>
      <c r="H25" s="37"/>
      <c r="I25" s="115" t="s">
        <v>28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34</v>
      </c>
      <c r="E27" s="37"/>
      <c r="F27" s="37"/>
      <c r="G27" s="37"/>
      <c r="H27" s="37"/>
      <c r="I27" s="115" t="s">
        <v>26</v>
      </c>
      <c r="J27" s="106" t="str">
        <f>IF('Rekapitulace stavby'!AN19="","",'Rekapitulace stavby'!AN19)</f>
        <v/>
      </c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6" t="str">
        <f>IF('Rekapitulace stavby'!E20="","",'Rekapitulace stavby'!E20)</f>
        <v xml:space="preserve"> </v>
      </c>
      <c r="F28" s="37"/>
      <c r="G28" s="37"/>
      <c r="H28" s="37"/>
      <c r="I28" s="115" t="s">
        <v>28</v>
      </c>
      <c r="J28" s="106" t="str">
        <f>IF('Rekapitulace stavby'!AN20="","",'Rekapitulace stavby'!AN20)</f>
        <v/>
      </c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36</v>
      </c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298.5" customHeight="1">
      <c r="A31" s="118"/>
      <c r="B31" s="119"/>
      <c r="C31" s="118"/>
      <c r="D31" s="118"/>
      <c r="E31" s="400" t="s">
        <v>141</v>
      </c>
      <c r="F31" s="400"/>
      <c r="G31" s="400"/>
      <c r="H31" s="400"/>
      <c r="I31" s="118"/>
      <c r="J31" s="118"/>
      <c r="K31" s="118"/>
      <c r="L31" s="120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2" t="s">
        <v>38</v>
      </c>
      <c r="E34" s="37"/>
      <c r="F34" s="37"/>
      <c r="G34" s="37"/>
      <c r="H34" s="37"/>
      <c r="I34" s="37"/>
      <c r="J34" s="123">
        <f>ROUND(J111,2)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1"/>
      <c r="E35" s="121"/>
      <c r="F35" s="121"/>
      <c r="G35" s="121"/>
      <c r="H35" s="121"/>
      <c r="I35" s="121"/>
      <c r="J35" s="121"/>
      <c r="K35" s="121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4" t="s">
        <v>40</v>
      </c>
      <c r="G36" s="37"/>
      <c r="H36" s="37"/>
      <c r="I36" s="124" t="s">
        <v>39</v>
      </c>
      <c r="J36" s="124" t="s">
        <v>41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25" t="s">
        <v>42</v>
      </c>
      <c r="E37" s="115" t="s">
        <v>43</v>
      </c>
      <c r="F37" s="126">
        <f>ROUND((SUM(BE111:BE230)),2)</f>
        <v>0</v>
      </c>
      <c r="G37" s="37"/>
      <c r="H37" s="37"/>
      <c r="I37" s="127">
        <v>0.21</v>
      </c>
      <c r="J37" s="126">
        <f>ROUND(((SUM(BE111:BE230))*I37),2)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44</v>
      </c>
      <c r="F38" s="126">
        <f>ROUND((SUM(BF111:BF230)),2)</f>
        <v>0</v>
      </c>
      <c r="G38" s="37"/>
      <c r="H38" s="37"/>
      <c r="I38" s="127">
        <v>0.12</v>
      </c>
      <c r="J38" s="126">
        <f>ROUND(((SUM(BF111:BF230))*I38),2)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45</v>
      </c>
      <c r="F39" s="126">
        <f>ROUND((SUM(BG111:BG230)),2)</f>
        <v>0</v>
      </c>
      <c r="G39" s="37"/>
      <c r="H39" s="37"/>
      <c r="I39" s="127">
        <v>0.21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46</v>
      </c>
      <c r="F40" s="126">
        <f>ROUND((SUM(BH111:BH230)),2)</f>
        <v>0</v>
      </c>
      <c r="G40" s="37"/>
      <c r="H40" s="37"/>
      <c r="I40" s="127">
        <v>0.12</v>
      </c>
      <c r="J40" s="126">
        <f>0</f>
        <v>0</v>
      </c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47</v>
      </c>
      <c r="F41" s="126">
        <f>ROUND((SUM(BI111:BI230)),2)</f>
        <v>0</v>
      </c>
      <c r="G41" s="37"/>
      <c r="H41" s="37"/>
      <c r="I41" s="127">
        <v>0</v>
      </c>
      <c r="J41" s="126">
        <f>0</f>
        <v>0</v>
      </c>
      <c r="K41" s="37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48</v>
      </c>
      <c r="E43" s="130"/>
      <c r="F43" s="130"/>
      <c r="G43" s="131" t="s">
        <v>49</v>
      </c>
      <c r="H43" s="132" t="s">
        <v>50</v>
      </c>
      <c r="I43" s="130"/>
      <c r="J43" s="133">
        <f>SUM(J34:J41)</f>
        <v>0</v>
      </c>
      <c r="K43" s="134"/>
      <c r="L43" s="11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142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1" t="str">
        <f>E7</f>
        <v>ZŠ Opava, Šrámkova 4 - zařízení silnoproudé a slaboproudé elektrotechniky a stavební úpravy</v>
      </c>
      <c r="F52" s="402"/>
      <c r="G52" s="402"/>
      <c r="H52" s="402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137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1" t="s">
        <v>138</v>
      </c>
      <c r="F54" s="361"/>
      <c r="G54" s="361"/>
      <c r="H54" s="361"/>
      <c r="I54" s="25"/>
      <c r="J54" s="25"/>
      <c r="K54" s="25"/>
      <c r="L54" s="23"/>
    </row>
    <row r="55" spans="2:12" s="1" customFormat="1" ht="12" customHeight="1">
      <c r="B55" s="24"/>
      <c r="C55" s="32" t="s">
        <v>139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05" t="s">
        <v>978</v>
      </c>
      <c r="F56" s="403"/>
      <c r="G56" s="403"/>
      <c r="H56" s="403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979</v>
      </c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4" t="str">
        <f>E13</f>
        <v>D.1.4.2.1 - Strukturovaná kabeláž</v>
      </c>
      <c r="F58" s="403"/>
      <c r="G58" s="403"/>
      <c r="H58" s="403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k.ú. Kateřinky u Opavy</v>
      </c>
      <c r="G60" s="39"/>
      <c r="H60" s="39"/>
      <c r="I60" s="32" t="s">
        <v>23</v>
      </c>
      <c r="J60" s="62" t="str">
        <f>IF(J16="","",J16)</f>
        <v>5. 2. 2024</v>
      </c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5.2" customHeight="1">
      <c r="A62" s="37"/>
      <c r="B62" s="38"/>
      <c r="C62" s="32" t="s">
        <v>25</v>
      </c>
      <c r="D62" s="39"/>
      <c r="E62" s="39"/>
      <c r="F62" s="30" t="str">
        <f>E19</f>
        <v xml:space="preserve">ZŠ Opava, Šrámkova 4, příspěvková organizace </v>
      </c>
      <c r="G62" s="39"/>
      <c r="H62" s="39"/>
      <c r="I62" s="32" t="s">
        <v>31</v>
      </c>
      <c r="J62" s="35" t="str">
        <f>E25</f>
        <v>INDETAIL s.r.o.</v>
      </c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15.2" customHeight="1">
      <c r="A63" s="37"/>
      <c r="B63" s="38"/>
      <c r="C63" s="32" t="s">
        <v>29</v>
      </c>
      <c r="D63" s="39"/>
      <c r="E63" s="39"/>
      <c r="F63" s="30" t="str">
        <f>IF(E22="","",E22)</f>
        <v>Vyplň údaj</v>
      </c>
      <c r="G63" s="39"/>
      <c r="H63" s="39"/>
      <c r="I63" s="32" t="s">
        <v>34</v>
      </c>
      <c r="J63" s="35" t="str">
        <f>E28</f>
        <v xml:space="preserve"> 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143</v>
      </c>
      <c r="D65" s="140"/>
      <c r="E65" s="140"/>
      <c r="F65" s="140"/>
      <c r="G65" s="140"/>
      <c r="H65" s="140"/>
      <c r="I65" s="140"/>
      <c r="J65" s="141" t="s">
        <v>144</v>
      </c>
      <c r="K65" s="140"/>
      <c r="L65" s="11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70</v>
      </c>
      <c r="D67" s="39"/>
      <c r="E67" s="39"/>
      <c r="F67" s="39"/>
      <c r="G67" s="39"/>
      <c r="H67" s="39"/>
      <c r="I67" s="39"/>
      <c r="J67" s="80">
        <f>J111</f>
        <v>0</v>
      </c>
      <c r="K67" s="39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145</v>
      </c>
    </row>
    <row r="68" spans="2:12" s="9" customFormat="1" ht="24.95" customHeight="1">
      <c r="B68" s="143"/>
      <c r="C68" s="144"/>
      <c r="D68" s="145" t="s">
        <v>981</v>
      </c>
      <c r="E68" s="146"/>
      <c r="F68" s="146"/>
      <c r="G68" s="146"/>
      <c r="H68" s="146"/>
      <c r="I68" s="146"/>
      <c r="J68" s="147">
        <f>J112</f>
        <v>0</v>
      </c>
      <c r="K68" s="144"/>
      <c r="L68" s="148"/>
    </row>
    <row r="69" spans="2:12" s="10" customFormat="1" ht="19.9" customHeight="1">
      <c r="B69" s="149"/>
      <c r="C69" s="100"/>
      <c r="D69" s="150" t="s">
        <v>982</v>
      </c>
      <c r="E69" s="151"/>
      <c r="F69" s="151"/>
      <c r="G69" s="151"/>
      <c r="H69" s="151"/>
      <c r="I69" s="151"/>
      <c r="J69" s="152">
        <f>J113</f>
        <v>0</v>
      </c>
      <c r="K69" s="100"/>
      <c r="L69" s="153"/>
    </row>
    <row r="70" spans="2:12" s="10" customFormat="1" ht="14.85" customHeight="1">
      <c r="B70" s="149"/>
      <c r="C70" s="100"/>
      <c r="D70" s="150" t="s">
        <v>983</v>
      </c>
      <c r="E70" s="151"/>
      <c r="F70" s="151"/>
      <c r="G70" s="151"/>
      <c r="H70" s="151"/>
      <c r="I70" s="151"/>
      <c r="J70" s="152">
        <f>J114</f>
        <v>0</v>
      </c>
      <c r="K70" s="100"/>
      <c r="L70" s="153"/>
    </row>
    <row r="71" spans="2:12" s="10" customFormat="1" ht="14.85" customHeight="1">
      <c r="B71" s="149"/>
      <c r="C71" s="100"/>
      <c r="D71" s="150" t="s">
        <v>984</v>
      </c>
      <c r="E71" s="151"/>
      <c r="F71" s="151"/>
      <c r="G71" s="151"/>
      <c r="H71" s="151"/>
      <c r="I71" s="151"/>
      <c r="J71" s="152">
        <f>J119</f>
        <v>0</v>
      </c>
      <c r="K71" s="100"/>
      <c r="L71" s="153"/>
    </row>
    <row r="72" spans="2:12" s="10" customFormat="1" ht="14.85" customHeight="1">
      <c r="B72" s="149"/>
      <c r="C72" s="100"/>
      <c r="D72" s="150" t="s">
        <v>985</v>
      </c>
      <c r="E72" s="151"/>
      <c r="F72" s="151"/>
      <c r="G72" s="151"/>
      <c r="H72" s="151"/>
      <c r="I72" s="151"/>
      <c r="J72" s="152">
        <f>J134</f>
        <v>0</v>
      </c>
      <c r="K72" s="100"/>
      <c r="L72" s="153"/>
    </row>
    <row r="73" spans="2:12" s="10" customFormat="1" ht="14.85" customHeight="1">
      <c r="B73" s="149"/>
      <c r="C73" s="100"/>
      <c r="D73" s="150" t="s">
        <v>986</v>
      </c>
      <c r="E73" s="151"/>
      <c r="F73" s="151"/>
      <c r="G73" s="151"/>
      <c r="H73" s="151"/>
      <c r="I73" s="151"/>
      <c r="J73" s="152">
        <f>J141</f>
        <v>0</v>
      </c>
      <c r="K73" s="100"/>
      <c r="L73" s="153"/>
    </row>
    <row r="74" spans="2:12" s="10" customFormat="1" ht="14.85" customHeight="1">
      <c r="B74" s="149"/>
      <c r="C74" s="100"/>
      <c r="D74" s="150" t="s">
        <v>987</v>
      </c>
      <c r="E74" s="151"/>
      <c r="F74" s="151"/>
      <c r="G74" s="151"/>
      <c r="H74" s="151"/>
      <c r="I74" s="151"/>
      <c r="J74" s="152">
        <f>J149</f>
        <v>0</v>
      </c>
      <c r="K74" s="100"/>
      <c r="L74" s="153"/>
    </row>
    <row r="75" spans="2:12" s="10" customFormat="1" ht="14.85" customHeight="1">
      <c r="B75" s="149"/>
      <c r="C75" s="100"/>
      <c r="D75" s="150" t="s">
        <v>988</v>
      </c>
      <c r="E75" s="151"/>
      <c r="F75" s="151"/>
      <c r="G75" s="151"/>
      <c r="H75" s="151"/>
      <c r="I75" s="151"/>
      <c r="J75" s="152">
        <f>J151</f>
        <v>0</v>
      </c>
      <c r="K75" s="100"/>
      <c r="L75" s="153"/>
    </row>
    <row r="76" spans="2:12" s="10" customFormat="1" ht="14.85" customHeight="1">
      <c r="B76" s="149"/>
      <c r="C76" s="100"/>
      <c r="D76" s="150" t="s">
        <v>989</v>
      </c>
      <c r="E76" s="151"/>
      <c r="F76" s="151"/>
      <c r="G76" s="151"/>
      <c r="H76" s="151"/>
      <c r="I76" s="151"/>
      <c r="J76" s="152">
        <f>J155</f>
        <v>0</v>
      </c>
      <c r="K76" s="100"/>
      <c r="L76" s="153"/>
    </row>
    <row r="77" spans="2:12" s="10" customFormat="1" ht="14.85" customHeight="1">
      <c r="B77" s="149"/>
      <c r="C77" s="100"/>
      <c r="D77" s="150" t="s">
        <v>990</v>
      </c>
      <c r="E77" s="151"/>
      <c r="F77" s="151"/>
      <c r="G77" s="151"/>
      <c r="H77" s="151"/>
      <c r="I77" s="151"/>
      <c r="J77" s="152">
        <f>J160</f>
        <v>0</v>
      </c>
      <c r="K77" s="100"/>
      <c r="L77" s="153"/>
    </row>
    <row r="78" spans="2:12" s="10" customFormat="1" ht="19.9" customHeight="1">
      <c r="B78" s="149"/>
      <c r="C78" s="100"/>
      <c r="D78" s="150" t="s">
        <v>991</v>
      </c>
      <c r="E78" s="151"/>
      <c r="F78" s="151"/>
      <c r="G78" s="151"/>
      <c r="H78" s="151"/>
      <c r="I78" s="151"/>
      <c r="J78" s="152">
        <f>J166</f>
        <v>0</v>
      </c>
      <c r="K78" s="100"/>
      <c r="L78" s="153"/>
    </row>
    <row r="79" spans="2:12" s="10" customFormat="1" ht="14.85" customHeight="1">
      <c r="B79" s="149"/>
      <c r="C79" s="100"/>
      <c r="D79" s="150" t="s">
        <v>992</v>
      </c>
      <c r="E79" s="151"/>
      <c r="F79" s="151"/>
      <c r="G79" s="151"/>
      <c r="H79" s="151"/>
      <c r="I79" s="151"/>
      <c r="J79" s="152">
        <f>J167</f>
        <v>0</v>
      </c>
      <c r="K79" s="100"/>
      <c r="L79" s="153"/>
    </row>
    <row r="80" spans="2:12" s="10" customFormat="1" ht="14.85" customHeight="1">
      <c r="B80" s="149"/>
      <c r="C80" s="100"/>
      <c r="D80" s="150" t="s">
        <v>993</v>
      </c>
      <c r="E80" s="151"/>
      <c r="F80" s="151"/>
      <c r="G80" s="151"/>
      <c r="H80" s="151"/>
      <c r="I80" s="151"/>
      <c r="J80" s="152">
        <f>J172</f>
        <v>0</v>
      </c>
      <c r="K80" s="100"/>
      <c r="L80" s="153"/>
    </row>
    <row r="81" spans="2:12" s="10" customFormat="1" ht="14.85" customHeight="1">
      <c r="B81" s="149"/>
      <c r="C81" s="100"/>
      <c r="D81" s="150" t="s">
        <v>994</v>
      </c>
      <c r="E81" s="151"/>
      <c r="F81" s="151"/>
      <c r="G81" s="151"/>
      <c r="H81" s="151"/>
      <c r="I81" s="151"/>
      <c r="J81" s="152">
        <f>J189</f>
        <v>0</v>
      </c>
      <c r="K81" s="100"/>
      <c r="L81" s="153"/>
    </row>
    <row r="82" spans="2:12" s="10" customFormat="1" ht="14.85" customHeight="1">
      <c r="B82" s="149"/>
      <c r="C82" s="100"/>
      <c r="D82" s="150" t="s">
        <v>995</v>
      </c>
      <c r="E82" s="151"/>
      <c r="F82" s="151"/>
      <c r="G82" s="151"/>
      <c r="H82" s="151"/>
      <c r="I82" s="151"/>
      <c r="J82" s="152">
        <f>J197</f>
        <v>0</v>
      </c>
      <c r="K82" s="100"/>
      <c r="L82" s="153"/>
    </row>
    <row r="83" spans="2:12" s="10" customFormat="1" ht="14.85" customHeight="1">
      <c r="B83" s="149"/>
      <c r="C83" s="100"/>
      <c r="D83" s="150" t="s">
        <v>996</v>
      </c>
      <c r="E83" s="151"/>
      <c r="F83" s="151"/>
      <c r="G83" s="151"/>
      <c r="H83" s="151"/>
      <c r="I83" s="151"/>
      <c r="J83" s="152">
        <f>J207</f>
        <v>0</v>
      </c>
      <c r="K83" s="100"/>
      <c r="L83" s="153"/>
    </row>
    <row r="84" spans="2:12" s="10" customFormat="1" ht="14.85" customHeight="1">
      <c r="B84" s="149"/>
      <c r="C84" s="100"/>
      <c r="D84" s="150" t="s">
        <v>997</v>
      </c>
      <c r="E84" s="151"/>
      <c r="F84" s="151"/>
      <c r="G84" s="151"/>
      <c r="H84" s="151"/>
      <c r="I84" s="151"/>
      <c r="J84" s="152">
        <f>J209</f>
        <v>0</v>
      </c>
      <c r="K84" s="100"/>
      <c r="L84" s="153"/>
    </row>
    <row r="85" spans="2:12" s="10" customFormat="1" ht="14.85" customHeight="1">
      <c r="B85" s="149"/>
      <c r="C85" s="100"/>
      <c r="D85" s="150" t="s">
        <v>998</v>
      </c>
      <c r="E85" s="151"/>
      <c r="F85" s="151"/>
      <c r="G85" s="151"/>
      <c r="H85" s="151"/>
      <c r="I85" s="151"/>
      <c r="J85" s="152">
        <f>J213</f>
        <v>0</v>
      </c>
      <c r="K85" s="100"/>
      <c r="L85" s="153"/>
    </row>
    <row r="86" spans="2:12" s="10" customFormat="1" ht="14.85" customHeight="1">
      <c r="B86" s="149"/>
      <c r="C86" s="100"/>
      <c r="D86" s="150" t="s">
        <v>999</v>
      </c>
      <c r="E86" s="151"/>
      <c r="F86" s="151"/>
      <c r="G86" s="151"/>
      <c r="H86" s="151"/>
      <c r="I86" s="151"/>
      <c r="J86" s="152">
        <f>J218</f>
        <v>0</v>
      </c>
      <c r="K86" s="100"/>
      <c r="L86" s="153"/>
    </row>
    <row r="87" spans="2:12" s="10" customFormat="1" ht="14.85" customHeight="1">
      <c r="B87" s="149"/>
      <c r="C87" s="100"/>
      <c r="D87" s="150" t="s">
        <v>1000</v>
      </c>
      <c r="E87" s="151"/>
      <c r="F87" s="151"/>
      <c r="G87" s="151"/>
      <c r="H87" s="151"/>
      <c r="I87" s="151"/>
      <c r="J87" s="152">
        <f>J225</f>
        <v>0</v>
      </c>
      <c r="K87" s="100"/>
      <c r="L87" s="153"/>
    </row>
    <row r="88" spans="1:31" s="2" customFormat="1" ht="21.7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3" spans="1:31" s="2" customFormat="1" ht="6.95" customHeight="1">
      <c r="A93" s="37"/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4.95" customHeight="1">
      <c r="A94" s="37"/>
      <c r="B94" s="38"/>
      <c r="C94" s="26" t="s">
        <v>165</v>
      </c>
      <c r="D94" s="39"/>
      <c r="E94" s="39"/>
      <c r="F94" s="39"/>
      <c r="G94" s="39"/>
      <c r="H94" s="39"/>
      <c r="I94" s="39"/>
      <c r="J94" s="39"/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6.95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2" customHeight="1">
      <c r="A96" s="37"/>
      <c r="B96" s="38"/>
      <c r="C96" s="32" t="s">
        <v>16</v>
      </c>
      <c r="D96" s="39"/>
      <c r="E96" s="39"/>
      <c r="F96" s="39"/>
      <c r="G96" s="39"/>
      <c r="H96" s="39"/>
      <c r="I96" s="39"/>
      <c r="J96" s="39"/>
      <c r="K96" s="39"/>
      <c r="L96" s="11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6.5" customHeight="1">
      <c r="A97" s="37"/>
      <c r="B97" s="38"/>
      <c r="C97" s="39"/>
      <c r="D97" s="39"/>
      <c r="E97" s="401" t="str">
        <f>E7</f>
        <v>ZŠ Opava, Šrámkova 4 - zařízení silnoproudé a slaboproudé elektrotechniky a stavební úpravy</v>
      </c>
      <c r="F97" s="402"/>
      <c r="G97" s="402"/>
      <c r="H97" s="402"/>
      <c r="I97" s="39"/>
      <c r="J97" s="39"/>
      <c r="K97" s="39"/>
      <c r="L97" s="116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2:12" s="1" customFormat="1" ht="12" customHeight="1">
      <c r="B98" s="24"/>
      <c r="C98" s="32" t="s">
        <v>137</v>
      </c>
      <c r="D98" s="25"/>
      <c r="E98" s="25"/>
      <c r="F98" s="25"/>
      <c r="G98" s="25"/>
      <c r="H98" s="25"/>
      <c r="I98" s="25"/>
      <c r="J98" s="25"/>
      <c r="K98" s="25"/>
      <c r="L98" s="23"/>
    </row>
    <row r="99" spans="2:12" s="1" customFormat="1" ht="16.5" customHeight="1">
      <c r="B99" s="24"/>
      <c r="C99" s="25"/>
      <c r="D99" s="25"/>
      <c r="E99" s="401" t="s">
        <v>138</v>
      </c>
      <c r="F99" s="361"/>
      <c r="G99" s="361"/>
      <c r="H99" s="361"/>
      <c r="I99" s="25"/>
      <c r="J99" s="25"/>
      <c r="K99" s="25"/>
      <c r="L99" s="23"/>
    </row>
    <row r="100" spans="2:12" s="1" customFormat="1" ht="12" customHeight="1">
      <c r="B100" s="24"/>
      <c r="C100" s="32" t="s">
        <v>139</v>
      </c>
      <c r="D100" s="25"/>
      <c r="E100" s="25"/>
      <c r="F100" s="25"/>
      <c r="G100" s="25"/>
      <c r="H100" s="25"/>
      <c r="I100" s="25"/>
      <c r="J100" s="25"/>
      <c r="K100" s="25"/>
      <c r="L100" s="23"/>
    </row>
    <row r="101" spans="1:31" s="2" customFormat="1" ht="16.5" customHeight="1">
      <c r="A101" s="37"/>
      <c r="B101" s="38"/>
      <c r="C101" s="39"/>
      <c r="D101" s="39"/>
      <c r="E101" s="405" t="s">
        <v>978</v>
      </c>
      <c r="F101" s="403"/>
      <c r="G101" s="403"/>
      <c r="H101" s="403"/>
      <c r="I101" s="39"/>
      <c r="J101" s="39"/>
      <c r="K101" s="39"/>
      <c r="L101" s="116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12" customHeight="1">
      <c r="A102" s="37"/>
      <c r="B102" s="38"/>
      <c r="C102" s="32" t="s">
        <v>979</v>
      </c>
      <c r="D102" s="39"/>
      <c r="E102" s="39"/>
      <c r="F102" s="39"/>
      <c r="G102" s="39"/>
      <c r="H102" s="39"/>
      <c r="I102" s="39"/>
      <c r="J102" s="39"/>
      <c r="K102" s="39"/>
      <c r="L102" s="116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16.5" customHeight="1">
      <c r="A103" s="37"/>
      <c r="B103" s="38"/>
      <c r="C103" s="39"/>
      <c r="D103" s="39"/>
      <c r="E103" s="354" t="str">
        <f>E13</f>
        <v>D.1.4.2.1 - Strukturovaná kabeláž</v>
      </c>
      <c r="F103" s="403"/>
      <c r="G103" s="403"/>
      <c r="H103" s="403"/>
      <c r="I103" s="39"/>
      <c r="J103" s="39"/>
      <c r="K103" s="39"/>
      <c r="L103" s="116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116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12" customHeight="1">
      <c r="A105" s="37"/>
      <c r="B105" s="38"/>
      <c r="C105" s="32" t="s">
        <v>21</v>
      </c>
      <c r="D105" s="39"/>
      <c r="E105" s="39"/>
      <c r="F105" s="30" t="str">
        <f>F16</f>
        <v>k.ú. Kateřinky u Opavy</v>
      </c>
      <c r="G105" s="39"/>
      <c r="H105" s="39"/>
      <c r="I105" s="32" t="s">
        <v>23</v>
      </c>
      <c r="J105" s="62" t="str">
        <f>IF(J16="","",J16)</f>
        <v>5. 2. 2024</v>
      </c>
      <c r="K105" s="39"/>
      <c r="L105" s="116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116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5.2" customHeight="1">
      <c r="A107" s="37"/>
      <c r="B107" s="38"/>
      <c r="C107" s="32" t="s">
        <v>25</v>
      </c>
      <c r="D107" s="39"/>
      <c r="E107" s="39"/>
      <c r="F107" s="30" t="str">
        <f>E19</f>
        <v xml:space="preserve">ZŠ Opava, Šrámkova 4, příspěvková organizace </v>
      </c>
      <c r="G107" s="39"/>
      <c r="H107" s="39"/>
      <c r="I107" s="32" t="s">
        <v>31</v>
      </c>
      <c r="J107" s="35" t="str">
        <f>E25</f>
        <v>INDETAIL s.r.o.</v>
      </c>
      <c r="K107" s="39"/>
      <c r="L107" s="116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5.2" customHeight="1">
      <c r="A108" s="37"/>
      <c r="B108" s="38"/>
      <c r="C108" s="32" t="s">
        <v>29</v>
      </c>
      <c r="D108" s="39"/>
      <c r="E108" s="39"/>
      <c r="F108" s="30" t="str">
        <f>IF(E22="","",E22)</f>
        <v>Vyplň údaj</v>
      </c>
      <c r="G108" s="39"/>
      <c r="H108" s="39"/>
      <c r="I108" s="32" t="s">
        <v>34</v>
      </c>
      <c r="J108" s="35" t="str">
        <f>E28</f>
        <v xml:space="preserve"> </v>
      </c>
      <c r="K108" s="39"/>
      <c r="L108" s="116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0.3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116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11" customFormat="1" ht="29.25" customHeight="1">
      <c r="A110" s="154"/>
      <c r="B110" s="155"/>
      <c r="C110" s="156" t="s">
        <v>166</v>
      </c>
      <c r="D110" s="157" t="s">
        <v>57</v>
      </c>
      <c r="E110" s="157" t="s">
        <v>53</v>
      </c>
      <c r="F110" s="157" t="s">
        <v>54</v>
      </c>
      <c r="G110" s="157" t="s">
        <v>167</v>
      </c>
      <c r="H110" s="157" t="s">
        <v>168</v>
      </c>
      <c r="I110" s="157" t="s">
        <v>169</v>
      </c>
      <c r="J110" s="157" t="s">
        <v>144</v>
      </c>
      <c r="K110" s="158" t="s">
        <v>170</v>
      </c>
      <c r="L110" s="159"/>
      <c r="M110" s="71" t="s">
        <v>19</v>
      </c>
      <c r="N110" s="72" t="s">
        <v>42</v>
      </c>
      <c r="O110" s="72" t="s">
        <v>171</v>
      </c>
      <c r="P110" s="72" t="s">
        <v>172</v>
      </c>
      <c r="Q110" s="72" t="s">
        <v>173</v>
      </c>
      <c r="R110" s="72" t="s">
        <v>174</v>
      </c>
      <c r="S110" s="72" t="s">
        <v>175</v>
      </c>
      <c r="T110" s="73" t="s">
        <v>176</v>
      </c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</row>
    <row r="111" spans="1:63" s="2" customFormat="1" ht="22.9" customHeight="1">
      <c r="A111" s="37"/>
      <c r="B111" s="38"/>
      <c r="C111" s="78" t="s">
        <v>177</v>
      </c>
      <c r="D111" s="39"/>
      <c r="E111" s="39"/>
      <c r="F111" s="39"/>
      <c r="G111" s="39"/>
      <c r="H111" s="39"/>
      <c r="I111" s="39"/>
      <c r="J111" s="160">
        <f>BK111</f>
        <v>0</v>
      </c>
      <c r="K111" s="39"/>
      <c r="L111" s="42"/>
      <c r="M111" s="74"/>
      <c r="N111" s="161"/>
      <c r="O111" s="75"/>
      <c r="P111" s="162">
        <f>P112</f>
        <v>0</v>
      </c>
      <c r="Q111" s="75"/>
      <c r="R111" s="162">
        <f>R112</f>
        <v>0</v>
      </c>
      <c r="S111" s="75"/>
      <c r="T111" s="163">
        <f>T112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20" t="s">
        <v>71</v>
      </c>
      <c r="AU111" s="20" t="s">
        <v>145</v>
      </c>
      <c r="BK111" s="164">
        <f>BK112</f>
        <v>0</v>
      </c>
    </row>
    <row r="112" spans="2:63" s="12" customFormat="1" ht="25.9" customHeight="1">
      <c r="B112" s="165"/>
      <c r="C112" s="166"/>
      <c r="D112" s="167" t="s">
        <v>71</v>
      </c>
      <c r="E112" s="168" t="s">
        <v>343</v>
      </c>
      <c r="F112" s="168" t="s">
        <v>1001</v>
      </c>
      <c r="G112" s="166"/>
      <c r="H112" s="166"/>
      <c r="I112" s="169"/>
      <c r="J112" s="170">
        <f>BK112</f>
        <v>0</v>
      </c>
      <c r="K112" s="166"/>
      <c r="L112" s="171"/>
      <c r="M112" s="172"/>
      <c r="N112" s="173"/>
      <c r="O112" s="173"/>
      <c r="P112" s="174">
        <f>P113+P166</f>
        <v>0</v>
      </c>
      <c r="Q112" s="173"/>
      <c r="R112" s="174">
        <f>R113+R166</f>
        <v>0</v>
      </c>
      <c r="S112" s="173"/>
      <c r="T112" s="175">
        <f>T113+T166</f>
        <v>0</v>
      </c>
      <c r="AR112" s="176" t="s">
        <v>81</v>
      </c>
      <c r="AT112" s="177" t="s">
        <v>71</v>
      </c>
      <c r="AU112" s="177" t="s">
        <v>72</v>
      </c>
      <c r="AY112" s="176" t="s">
        <v>180</v>
      </c>
      <c r="BK112" s="178">
        <f>BK113+BK166</f>
        <v>0</v>
      </c>
    </row>
    <row r="113" spans="2:63" s="12" customFormat="1" ht="22.9" customHeight="1">
      <c r="B113" s="165"/>
      <c r="C113" s="166"/>
      <c r="D113" s="167" t="s">
        <v>71</v>
      </c>
      <c r="E113" s="179" t="s">
        <v>1002</v>
      </c>
      <c r="F113" s="179" t="s">
        <v>1003</v>
      </c>
      <c r="G113" s="166"/>
      <c r="H113" s="166"/>
      <c r="I113" s="169"/>
      <c r="J113" s="180">
        <f>BK113</f>
        <v>0</v>
      </c>
      <c r="K113" s="166"/>
      <c r="L113" s="171"/>
      <c r="M113" s="172"/>
      <c r="N113" s="173"/>
      <c r="O113" s="173"/>
      <c r="P113" s="174">
        <f>P114+P119+P134+P141+P149+P151+P155+P160</f>
        <v>0</v>
      </c>
      <c r="Q113" s="173"/>
      <c r="R113" s="174">
        <f>R114+R119+R134+R141+R149+R151+R155+R160</f>
        <v>0</v>
      </c>
      <c r="S113" s="173"/>
      <c r="T113" s="175">
        <f>T114+T119+T134+T141+T149+T151+T155+T160</f>
        <v>0</v>
      </c>
      <c r="AR113" s="176" t="s">
        <v>81</v>
      </c>
      <c r="AT113" s="177" t="s">
        <v>71</v>
      </c>
      <c r="AU113" s="177" t="s">
        <v>79</v>
      </c>
      <c r="AY113" s="176" t="s">
        <v>180</v>
      </c>
      <c r="BK113" s="178">
        <f>BK114+BK119+BK134+BK141+BK149+BK151+BK155+BK160</f>
        <v>0</v>
      </c>
    </row>
    <row r="114" spans="2:63" s="12" customFormat="1" ht="20.85" customHeight="1">
      <c r="B114" s="165"/>
      <c r="C114" s="166"/>
      <c r="D114" s="167" t="s">
        <v>71</v>
      </c>
      <c r="E114" s="179" t="s">
        <v>1004</v>
      </c>
      <c r="F114" s="179" t="s">
        <v>1005</v>
      </c>
      <c r="G114" s="166"/>
      <c r="H114" s="166"/>
      <c r="I114" s="169"/>
      <c r="J114" s="180">
        <f>BK114</f>
        <v>0</v>
      </c>
      <c r="K114" s="166"/>
      <c r="L114" s="171"/>
      <c r="M114" s="172"/>
      <c r="N114" s="173"/>
      <c r="O114" s="173"/>
      <c r="P114" s="174">
        <f>SUM(P115:P118)</f>
        <v>0</v>
      </c>
      <c r="Q114" s="173"/>
      <c r="R114" s="174">
        <f>SUM(R115:R118)</f>
        <v>0</v>
      </c>
      <c r="S114" s="173"/>
      <c r="T114" s="175">
        <f>SUM(T115:T118)</f>
        <v>0</v>
      </c>
      <c r="AR114" s="176" t="s">
        <v>81</v>
      </c>
      <c r="AT114" s="177" t="s">
        <v>71</v>
      </c>
      <c r="AU114" s="177" t="s">
        <v>81</v>
      </c>
      <c r="AY114" s="176" t="s">
        <v>180</v>
      </c>
      <c r="BK114" s="178">
        <f>SUM(BK115:BK118)</f>
        <v>0</v>
      </c>
    </row>
    <row r="115" spans="1:65" s="2" customFormat="1" ht="16.5" customHeight="1">
      <c r="A115" s="37"/>
      <c r="B115" s="38"/>
      <c r="C115" s="232" t="s">
        <v>79</v>
      </c>
      <c r="D115" s="232" t="s">
        <v>349</v>
      </c>
      <c r="E115" s="233" t="s">
        <v>1006</v>
      </c>
      <c r="F115" s="234" t="s">
        <v>1007</v>
      </c>
      <c r="G115" s="235" t="s">
        <v>352</v>
      </c>
      <c r="H115" s="236">
        <v>184</v>
      </c>
      <c r="I115" s="237"/>
      <c r="J115" s="238">
        <f>ROUND(I115*H115,2)</f>
        <v>0</v>
      </c>
      <c r="K115" s="234" t="s">
        <v>19</v>
      </c>
      <c r="L115" s="239"/>
      <c r="M115" s="240" t="s">
        <v>19</v>
      </c>
      <c r="N115" s="241" t="s">
        <v>43</v>
      </c>
      <c r="O115" s="67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2" t="s">
        <v>353</v>
      </c>
      <c r="AT115" s="192" t="s">
        <v>349</v>
      </c>
      <c r="AU115" s="192" t="s">
        <v>92</v>
      </c>
      <c r="AY115" s="20" t="s">
        <v>180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20" t="s">
        <v>79</v>
      </c>
      <c r="BK115" s="193">
        <f>ROUND(I115*H115,2)</f>
        <v>0</v>
      </c>
      <c r="BL115" s="20" t="s">
        <v>290</v>
      </c>
      <c r="BM115" s="192" t="s">
        <v>1008</v>
      </c>
    </row>
    <row r="116" spans="1:65" s="2" customFormat="1" ht="16.5" customHeight="1">
      <c r="A116" s="37"/>
      <c r="B116" s="38"/>
      <c r="C116" s="232" t="s">
        <v>81</v>
      </c>
      <c r="D116" s="232" t="s">
        <v>349</v>
      </c>
      <c r="E116" s="233" t="s">
        <v>1009</v>
      </c>
      <c r="F116" s="234" t="s">
        <v>1010</v>
      </c>
      <c r="G116" s="235" t="s">
        <v>352</v>
      </c>
      <c r="H116" s="236">
        <v>92</v>
      </c>
      <c r="I116" s="237"/>
      <c r="J116" s="238">
        <f>ROUND(I116*H116,2)</f>
        <v>0</v>
      </c>
      <c r="K116" s="234" t="s">
        <v>19</v>
      </c>
      <c r="L116" s="239"/>
      <c r="M116" s="240" t="s">
        <v>19</v>
      </c>
      <c r="N116" s="241" t="s">
        <v>43</v>
      </c>
      <c r="O116" s="67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2" t="s">
        <v>353</v>
      </c>
      <c r="AT116" s="192" t="s">
        <v>349</v>
      </c>
      <c r="AU116" s="192" t="s">
        <v>92</v>
      </c>
      <c r="AY116" s="20" t="s">
        <v>180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0" t="s">
        <v>79</v>
      </c>
      <c r="BK116" s="193">
        <f>ROUND(I116*H116,2)</f>
        <v>0</v>
      </c>
      <c r="BL116" s="20" t="s">
        <v>290</v>
      </c>
      <c r="BM116" s="192" t="s">
        <v>1011</v>
      </c>
    </row>
    <row r="117" spans="1:65" s="2" customFormat="1" ht="16.5" customHeight="1">
      <c r="A117" s="37"/>
      <c r="B117" s="38"/>
      <c r="C117" s="232" t="s">
        <v>92</v>
      </c>
      <c r="D117" s="232" t="s">
        <v>349</v>
      </c>
      <c r="E117" s="233" t="s">
        <v>1012</v>
      </c>
      <c r="F117" s="234" t="s">
        <v>1013</v>
      </c>
      <c r="G117" s="235" t="s">
        <v>352</v>
      </c>
      <c r="H117" s="236">
        <v>92</v>
      </c>
      <c r="I117" s="237"/>
      <c r="J117" s="238">
        <f>ROUND(I117*H117,2)</f>
        <v>0</v>
      </c>
      <c r="K117" s="234" t="s">
        <v>19</v>
      </c>
      <c r="L117" s="239"/>
      <c r="M117" s="240" t="s">
        <v>19</v>
      </c>
      <c r="N117" s="241" t="s">
        <v>43</v>
      </c>
      <c r="O117" s="67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2" t="s">
        <v>353</v>
      </c>
      <c r="AT117" s="192" t="s">
        <v>349</v>
      </c>
      <c r="AU117" s="192" t="s">
        <v>92</v>
      </c>
      <c r="AY117" s="20" t="s">
        <v>180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20" t="s">
        <v>79</v>
      </c>
      <c r="BK117" s="193">
        <f>ROUND(I117*H117,2)</f>
        <v>0</v>
      </c>
      <c r="BL117" s="20" t="s">
        <v>290</v>
      </c>
      <c r="BM117" s="192" t="s">
        <v>1014</v>
      </c>
    </row>
    <row r="118" spans="1:65" s="2" customFormat="1" ht="16.5" customHeight="1">
      <c r="A118" s="37"/>
      <c r="B118" s="38"/>
      <c r="C118" s="232" t="s">
        <v>188</v>
      </c>
      <c r="D118" s="232" t="s">
        <v>349</v>
      </c>
      <c r="E118" s="233" t="s">
        <v>1015</v>
      </c>
      <c r="F118" s="234" t="s">
        <v>1016</v>
      </c>
      <c r="G118" s="235" t="s">
        <v>352</v>
      </c>
      <c r="H118" s="236">
        <v>92</v>
      </c>
      <c r="I118" s="237"/>
      <c r="J118" s="238">
        <f>ROUND(I118*H118,2)</f>
        <v>0</v>
      </c>
      <c r="K118" s="234" t="s">
        <v>19</v>
      </c>
      <c r="L118" s="239"/>
      <c r="M118" s="240" t="s">
        <v>19</v>
      </c>
      <c r="N118" s="241" t="s">
        <v>43</v>
      </c>
      <c r="O118" s="67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2" t="s">
        <v>353</v>
      </c>
      <c r="AT118" s="192" t="s">
        <v>349</v>
      </c>
      <c r="AU118" s="192" t="s">
        <v>92</v>
      </c>
      <c r="AY118" s="20" t="s">
        <v>180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0" t="s">
        <v>79</v>
      </c>
      <c r="BK118" s="193">
        <f>ROUND(I118*H118,2)</f>
        <v>0</v>
      </c>
      <c r="BL118" s="20" t="s">
        <v>290</v>
      </c>
      <c r="BM118" s="192" t="s">
        <v>1017</v>
      </c>
    </row>
    <row r="119" spans="2:63" s="12" customFormat="1" ht="20.85" customHeight="1">
      <c r="B119" s="165"/>
      <c r="C119" s="166"/>
      <c r="D119" s="167" t="s">
        <v>71</v>
      </c>
      <c r="E119" s="179" t="s">
        <v>1018</v>
      </c>
      <c r="F119" s="179" t="s">
        <v>1019</v>
      </c>
      <c r="G119" s="166"/>
      <c r="H119" s="166"/>
      <c r="I119" s="169"/>
      <c r="J119" s="180">
        <f>BK119</f>
        <v>0</v>
      </c>
      <c r="K119" s="166"/>
      <c r="L119" s="171"/>
      <c r="M119" s="172"/>
      <c r="N119" s="173"/>
      <c r="O119" s="173"/>
      <c r="P119" s="174">
        <f>SUM(P120:P133)</f>
        <v>0</v>
      </c>
      <c r="Q119" s="173"/>
      <c r="R119" s="174">
        <f>SUM(R120:R133)</f>
        <v>0</v>
      </c>
      <c r="S119" s="173"/>
      <c r="T119" s="175">
        <f>SUM(T120:T133)</f>
        <v>0</v>
      </c>
      <c r="AR119" s="176" t="s">
        <v>81</v>
      </c>
      <c r="AT119" s="177" t="s">
        <v>71</v>
      </c>
      <c r="AU119" s="177" t="s">
        <v>81</v>
      </c>
      <c r="AY119" s="176" t="s">
        <v>180</v>
      </c>
      <c r="BK119" s="178">
        <f>SUM(BK120:BK133)</f>
        <v>0</v>
      </c>
    </row>
    <row r="120" spans="1:65" s="2" customFormat="1" ht="16.5" customHeight="1">
      <c r="A120" s="37"/>
      <c r="B120" s="38"/>
      <c r="C120" s="232" t="s">
        <v>212</v>
      </c>
      <c r="D120" s="232" t="s">
        <v>349</v>
      </c>
      <c r="E120" s="233" t="s">
        <v>1020</v>
      </c>
      <c r="F120" s="234" t="s">
        <v>1021</v>
      </c>
      <c r="G120" s="235" t="s">
        <v>352</v>
      </c>
      <c r="H120" s="236">
        <v>2</v>
      </c>
      <c r="I120" s="237"/>
      <c r="J120" s="238">
        <f aca="true" t="shared" si="0" ref="J120:J133">ROUND(I120*H120,2)</f>
        <v>0</v>
      </c>
      <c r="K120" s="234" t="s">
        <v>19</v>
      </c>
      <c r="L120" s="239"/>
      <c r="M120" s="240" t="s">
        <v>19</v>
      </c>
      <c r="N120" s="241" t="s">
        <v>43</v>
      </c>
      <c r="O120" s="67"/>
      <c r="P120" s="190">
        <f aca="true" t="shared" si="1" ref="P120:P133">O120*H120</f>
        <v>0</v>
      </c>
      <c r="Q120" s="190">
        <v>0</v>
      </c>
      <c r="R120" s="190">
        <f aca="true" t="shared" si="2" ref="R120:R133">Q120*H120</f>
        <v>0</v>
      </c>
      <c r="S120" s="190">
        <v>0</v>
      </c>
      <c r="T120" s="191">
        <f aca="true" t="shared" si="3" ref="T120:T133"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2" t="s">
        <v>353</v>
      </c>
      <c r="AT120" s="192" t="s">
        <v>349</v>
      </c>
      <c r="AU120" s="192" t="s">
        <v>92</v>
      </c>
      <c r="AY120" s="20" t="s">
        <v>180</v>
      </c>
      <c r="BE120" s="193">
        <f aca="true" t="shared" si="4" ref="BE120:BE133">IF(N120="základní",J120,0)</f>
        <v>0</v>
      </c>
      <c r="BF120" s="193">
        <f aca="true" t="shared" si="5" ref="BF120:BF133">IF(N120="snížená",J120,0)</f>
        <v>0</v>
      </c>
      <c r="BG120" s="193">
        <f aca="true" t="shared" si="6" ref="BG120:BG133">IF(N120="zákl. přenesená",J120,0)</f>
        <v>0</v>
      </c>
      <c r="BH120" s="193">
        <f aca="true" t="shared" si="7" ref="BH120:BH133">IF(N120="sníž. přenesená",J120,0)</f>
        <v>0</v>
      </c>
      <c r="BI120" s="193">
        <f aca="true" t="shared" si="8" ref="BI120:BI133">IF(N120="nulová",J120,0)</f>
        <v>0</v>
      </c>
      <c r="BJ120" s="20" t="s">
        <v>79</v>
      </c>
      <c r="BK120" s="193">
        <f aca="true" t="shared" si="9" ref="BK120:BK133">ROUND(I120*H120,2)</f>
        <v>0</v>
      </c>
      <c r="BL120" s="20" t="s">
        <v>290</v>
      </c>
      <c r="BM120" s="192" t="s">
        <v>1022</v>
      </c>
    </row>
    <row r="121" spans="1:65" s="2" customFormat="1" ht="16.5" customHeight="1">
      <c r="A121" s="37"/>
      <c r="B121" s="38"/>
      <c r="C121" s="232" t="s">
        <v>219</v>
      </c>
      <c r="D121" s="232" t="s">
        <v>349</v>
      </c>
      <c r="E121" s="233" t="s">
        <v>1023</v>
      </c>
      <c r="F121" s="234" t="s">
        <v>1024</v>
      </c>
      <c r="G121" s="235" t="s">
        <v>352</v>
      </c>
      <c r="H121" s="236">
        <v>1</v>
      </c>
      <c r="I121" s="237"/>
      <c r="J121" s="238">
        <f t="shared" si="0"/>
        <v>0</v>
      </c>
      <c r="K121" s="234" t="s">
        <v>19</v>
      </c>
      <c r="L121" s="239"/>
      <c r="M121" s="240" t="s">
        <v>19</v>
      </c>
      <c r="N121" s="241" t="s">
        <v>43</v>
      </c>
      <c r="O121" s="67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2" t="s">
        <v>353</v>
      </c>
      <c r="AT121" s="192" t="s">
        <v>349</v>
      </c>
      <c r="AU121" s="192" t="s">
        <v>92</v>
      </c>
      <c r="AY121" s="20" t="s">
        <v>180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20" t="s">
        <v>79</v>
      </c>
      <c r="BK121" s="193">
        <f t="shared" si="9"/>
        <v>0</v>
      </c>
      <c r="BL121" s="20" t="s">
        <v>290</v>
      </c>
      <c r="BM121" s="192" t="s">
        <v>1025</v>
      </c>
    </row>
    <row r="122" spans="1:65" s="2" customFormat="1" ht="16.5" customHeight="1">
      <c r="A122" s="37"/>
      <c r="B122" s="38"/>
      <c r="C122" s="232" t="s">
        <v>226</v>
      </c>
      <c r="D122" s="232" t="s">
        <v>349</v>
      </c>
      <c r="E122" s="233" t="s">
        <v>1026</v>
      </c>
      <c r="F122" s="234" t="s">
        <v>1027</v>
      </c>
      <c r="G122" s="235" t="s">
        <v>352</v>
      </c>
      <c r="H122" s="236">
        <v>7</v>
      </c>
      <c r="I122" s="237"/>
      <c r="J122" s="238">
        <f t="shared" si="0"/>
        <v>0</v>
      </c>
      <c r="K122" s="234" t="s">
        <v>19</v>
      </c>
      <c r="L122" s="239"/>
      <c r="M122" s="240" t="s">
        <v>19</v>
      </c>
      <c r="N122" s="241" t="s">
        <v>43</v>
      </c>
      <c r="O122" s="67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2" t="s">
        <v>353</v>
      </c>
      <c r="AT122" s="192" t="s">
        <v>349</v>
      </c>
      <c r="AU122" s="192" t="s">
        <v>92</v>
      </c>
      <c r="AY122" s="20" t="s">
        <v>180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20" t="s">
        <v>79</v>
      </c>
      <c r="BK122" s="193">
        <f t="shared" si="9"/>
        <v>0</v>
      </c>
      <c r="BL122" s="20" t="s">
        <v>290</v>
      </c>
      <c r="BM122" s="192" t="s">
        <v>1028</v>
      </c>
    </row>
    <row r="123" spans="1:65" s="2" customFormat="1" ht="16.5" customHeight="1">
      <c r="A123" s="37"/>
      <c r="B123" s="38"/>
      <c r="C123" s="232" t="s">
        <v>235</v>
      </c>
      <c r="D123" s="232" t="s">
        <v>349</v>
      </c>
      <c r="E123" s="233" t="s">
        <v>1029</v>
      </c>
      <c r="F123" s="234" t="s">
        <v>1030</v>
      </c>
      <c r="G123" s="235" t="s">
        <v>352</v>
      </c>
      <c r="H123" s="236">
        <v>2</v>
      </c>
      <c r="I123" s="237"/>
      <c r="J123" s="238">
        <f t="shared" si="0"/>
        <v>0</v>
      </c>
      <c r="K123" s="234" t="s">
        <v>19</v>
      </c>
      <c r="L123" s="239"/>
      <c r="M123" s="240" t="s">
        <v>19</v>
      </c>
      <c r="N123" s="241" t="s">
        <v>43</v>
      </c>
      <c r="O123" s="67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353</v>
      </c>
      <c r="AT123" s="192" t="s">
        <v>349</v>
      </c>
      <c r="AU123" s="192" t="s">
        <v>92</v>
      </c>
      <c r="AY123" s="20" t="s">
        <v>180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20" t="s">
        <v>79</v>
      </c>
      <c r="BK123" s="193">
        <f t="shared" si="9"/>
        <v>0</v>
      </c>
      <c r="BL123" s="20" t="s">
        <v>290</v>
      </c>
      <c r="BM123" s="192" t="s">
        <v>1031</v>
      </c>
    </row>
    <row r="124" spans="1:65" s="2" customFormat="1" ht="16.5" customHeight="1">
      <c r="A124" s="37"/>
      <c r="B124" s="38"/>
      <c r="C124" s="232" t="s">
        <v>244</v>
      </c>
      <c r="D124" s="232" t="s">
        <v>349</v>
      </c>
      <c r="E124" s="233" t="s">
        <v>1032</v>
      </c>
      <c r="F124" s="234" t="s">
        <v>1033</v>
      </c>
      <c r="G124" s="235" t="s">
        <v>352</v>
      </c>
      <c r="H124" s="236">
        <v>2</v>
      </c>
      <c r="I124" s="237"/>
      <c r="J124" s="238">
        <f t="shared" si="0"/>
        <v>0</v>
      </c>
      <c r="K124" s="234" t="s">
        <v>19</v>
      </c>
      <c r="L124" s="239"/>
      <c r="M124" s="240" t="s">
        <v>19</v>
      </c>
      <c r="N124" s="241" t="s">
        <v>43</v>
      </c>
      <c r="O124" s="67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353</v>
      </c>
      <c r="AT124" s="192" t="s">
        <v>349</v>
      </c>
      <c r="AU124" s="192" t="s">
        <v>92</v>
      </c>
      <c r="AY124" s="20" t="s">
        <v>180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20" t="s">
        <v>79</v>
      </c>
      <c r="BK124" s="193">
        <f t="shared" si="9"/>
        <v>0</v>
      </c>
      <c r="BL124" s="20" t="s">
        <v>290</v>
      </c>
      <c r="BM124" s="192" t="s">
        <v>1034</v>
      </c>
    </row>
    <row r="125" spans="1:65" s="2" customFormat="1" ht="16.5" customHeight="1">
      <c r="A125" s="37"/>
      <c r="B125" s="38"/>
      <c r="C125" s="232" t="s">
        <v>251</v>
      </c>
      <c r="D125" s="232" t="s">
        <v>349</v>
      </c>
      <c r="E125" s="233" t="s">
        <v>1035</v>
      </c>
      <c r="F125" s="234" t="s">
        <v>1036</v>
      </c>
      <c r="G125" s="235" t="s">
        <v>352</v>
      </c>
      <c r="H125" s="236">
        <v>6</v>
      </c>
      <c r="I125" s="237"/>
      <c r="J125" s="238">
        <f t="shared" si="0"/>
        <v>0</v>
      </c>
      <c r="K125" s="234" t="s">
        <v>19</v>
      </c>
      <c r="L125" s="239"/>
      <c r="M125" s="240" t="s">
        <v>19</v>
      </c>
      <c r="N125" s="241" t="s">
        <v>43</v>
      </c>
      <c r="O125" s="67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353</v>
      </c>
      <c r="AT125" s="192" t="s">
        <v>349</v>
      </c>
      <c r="AU125" s="192" t="s">
        <v>92</v>
      </c>
      <c r="AY125" s="20" t="s">
        <v>180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20" t="s">
        <v>79</v>
      </c>
      <c r="BK125" s="193">
        <f t="shared" si="9"/>
        <v>0</v>
      </c>
      <c r="BL125" s="20" t="s">
        <v>290</v>
      </c>
      <c r="BM125" s="192" t="s">
        <v>1037</v>
      </c>
    </row>
    <row r="126" spans="1:65" s="2" customFormat="1" ht="16.5" customHeight="1">
      <c r="A126" s="37"/>
      <c r="B126" s="38"/>
      <c r="C126" s="232" t="s">
        <v>263</v>
      </c>
      <c r="D126" s="232" t="s">
        <v>349</v>
      </c>
      <c r="E126" s="233" t="s">
        <v>1038</v>
      </c>
      <c r="F126" s="234" t="s">
        <v>1039</v>
      </c>
      <c r="G126" s="235" t="s">
        <v>352</v>
      </c>
      <c r="H126" s="236">
        <v>2</v>
      </c>
      <c r="I126" s="237"/>
      <c r="J126" s="238">
        <f t="shared" si="0"/>
        <v>0</v>
      </c>
      <c r="K126" s="234" t="s">
        <v>19</v>
      </c>
      <c r="L126" s="239"/>
      <c r="M126" s="240" t="s">
        <v>19</v>
      </c>
      <c r="N126" s="241" t="s">
        <v>43</v>
      </c>
      <c r="O126" s="67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353</v>
      </c>
      <c r="AT126" s="192" t="s">
        <v>349</v>
      </c>
      <c r="AU126" s="192" t="s">
        <v>92</v>
      </c>
      <c r="AY126" s="20" t="s">
        <v>180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20" t="s">
        <v>79</v>
      </c>
      <c r="BK126" s="193">
        <f t="shared" si="9"/>
        <v>0</v>
      </c>
      <c r="BL126" s="20" t="s">
        <v>290</v>
      </c>
      <c r="BM126" s="192" t="s">
        <v>1040</v>
      </c>
    </row>
    <row r="127" spans="1:65" s="2" customFormat="1" ht="16.5" customHeight="1">
      <c r="A127" s="37"/>
      <c r="B127" s="38"/>
      <c r="C127" s="232" t="s">
        <v>8</v>
      </c>
      <c r="D127" s="232" t="s">
        <v>349</v>
      </c>
      <c r="E127" s="233" t="s">
        <v>1041</v>
      </c>
      <c r="F127" s="234" t="s">
        <v>1042</v>
      </c>
      <c r="G127" s="235" t="s">
        <v>352</v>
      </c>
      <c r="H127" s="236">
        <v>2</v>
      </c>
      <c r="I127" s="237"/>
      <c r="J127" s="238">
        <f t="shared" si="0"/>
        <v>0</v>
      </c>
      <c r="K127" s="234" t="s">
        <v>19</v>
      </c>
      <c r="L127" s="239"/>
      <c r="M127" s="240" t="s">
        <v>19</v>
      </c>
      <c r="N127" s="241" t="s">
        <v>43</v>
      </c>
      <c r="O127" s="67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353</v>
      </c>
      <c r="AT127" s="192" t="s">
        <v>349</v>
      </c>
      <c r="AU127" s="192" t="s">
        <v>92</v>
      </c>
      <c r="AY127" s="20" t="s">
        <v>180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20" t="s">
        <v>79</v>
      </c>
      <c r="BK127" s="193">
        <f t="shared" si="9"/>
        <v>0</v>
      </c>
      <c r="BL127" s="20" t="s">
        <v>290</v>
      </c>
      <c r="BM127" s="192" t="s">
        <v>1043</v>
      </c>
    </row>
    <row r="128" spans="1:65" s="2" customFormat="1" ht="16.5" customHeight="1">
      <c r="A128" s="37"/>
      <c r="B128" s="38"/>
      <c r="C128" s="232" t="s">
        <v>273</v>
      </c>
      <c r="D128" s="232" t="s">
        <v>349</v>
      </c>
      <c r="E128" s="233" t="s">
        <v>1044</v>
      </c>
      <c r="F128" s="234" t="s">
        <v>1045</v>
      </c>
      <c r="G128" s="235" t="s">
        <v>352</v>
      </c>
      <c r="H128" s="236">
        <v>60</v>
      </c>
      <c r="I128" s="237"/>
      <c r="J128" s="238">
        <f t="shared" si="0"/>
        <v>0</v>
      </c>
      <c r="K128" s="234" t="s">
        <v>19</v>
      </c>
      <c r="L128" s="239"/>
      <c r="M128" s="240" t="s">
        <v>19</v>
      </c>
      <c r="N128" s="241" t="s">
        <v>43</v>
      </c>
      <c r="O128" s="67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353</v>
      </c>
      <c r="AT128" s="192" t="s">
        <v>349</v>
      </c>
      <c r="AU128" s="192" t="s">
        <v>92</v>
      </c>
      <c r="AY128" s="20" t="s">
        <v>180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20" t="s">
        <v>79</v>
      </c>
      <c r="BK128" s="193">
        <f t="shared" si="9"/>
        <v>0</v>
      </c>
      <c r="BL128" s="20" t="s">
        <v>290</v>
      </c>
      <c r="BM128" s="192" t="s">
        <v>1046</v>
      </c>
    </row>
    <row r="129" spans="1:65" s="2" customFormat="1" ht="16.5" customHeight="1">
      <c r="A129" s="37"/>
      <c r="B129" s="38"/>
      <c r="C129" s="232" t="s">
        <v>278</v>
      </c>
      <c r="D129" s="232" t="s">
        <v>349</v>
      </c>
      <c r="E129" s="233" t="s">
        <v>1047</v>
      </c>
      <c r="F129" s="234" t="s">
        <v>1048</v>
      </c>
      <c r="G129" s="235" t="s">
        <v>352</v>
      </c>
      <c r="H129" s="236">
        <v>60</v>
      </c>
      <c r="I129" s="237"/>
      <c r="J129" s="238">
        <f t="shared" si="0"/>
        <v>0</v>
      </c>
      <c r="K129" s="234" t="s">
        <v>19</v>
      </c>
      <c r="L129" s="239"/>
      <c r="M129" s="240" t="s">
        <v>19</v>
      </c>
      <c r="N129" s="241" t="s">
        <v>43</v>
      </c>
      <c r="O129" s="67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353</v>
      </c>
      <c r="AT129" s="192" t="s">
        <v>349</v>
      </c>
      <c r="AU129" s="192" t="s">
        <v>92</v>
      </c>
      <c r="AY129" s="20" t="s">
        <v>180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20" t="s">
        <v>79</v>
      </c>
      <c r="BK129" s="193">
        <f t="shared" si="9"/>
        <v>0</v>
      </c>
      <c r="BL129" s="20" t="s">
        <v>290</v>
      </c>
      <c r="BM129" s="192" t="s">
        <v>1049</v>
      </c>
    </row>
    <row r="130" spans="1:65" s="2" customFormat="1" ht="16.5" customHeight="1">
      <c r="A130" s="37"/>
      <c r="B130" s="38"/>
      <c r="C130" s="232" t="s">
        <v>283</v>
      </c>
      <c r="D130" s="232" t="s">
        <v>349</v>
      </c>
      <c r="E130" s="233" t="s">
        <v>1050</v>
      </c>
      <c r="F130" s="234" t="s">
        <v>1051</v>
      </c>
      <c r="G130" s="235" t="s">
        <v>352</v>
      </c>
      <c r="H130" s="236">
        <v>30</v>
      </c>
      <c r="I130" s="237"/>
      <c r="J130" s="238">
        <f t="shared" si="0"/>
        <v>0</v>
      </c>
      <c r="K130" s="234" t="s">
        <v>19</v>
      </c>
      <c r="L130" s="239"/>
      <c r="M130" s="240" t="s">
        <v>19</v>
      </c>
      <c r="N130" s="241" t="s">
        <v>43</v>
      </c>
      <c r="O130" s="67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353</v>
      </c>
      <c r="AT130" s="192" t="s">
        <v>349</v>
      </c>
      <c r="AU130" s="192" t="s">
        <v>92</v>
      </c>
      <c r="AY130" s="20" t="s">
        <v>180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20" t="s">
        <v>79</v>
      </c>
      <c r="BK130" s="193">
        <f t="shared" si="9"/>
        <v>0</v>
      </c>
      <c r="BL130" s="20" t="s">
        <v>290</v>
      </c>
      <c r="BM130" s="192" t="s">
        <v>1052</v>
      </c>
    </row>
    <row r="131" spans="1:65" s="2" customFormat="1" ht="16.5" customHeight="1">
      <c r="A131" s="37"/>
      <c r="B131" s="38"/>
      <c r="C131" s="232" t="s">
        <v>290</v>
      </c>
      <c r="D131" s="232" t="s">
        <v>349</v>
      </c>
      <c r="E131" s="233" t="s">
        <v>1053</v>
      </c>
      <c r="F131" s="234" t="s">
        <v>1054</v>
      </c>
      <c r="G131" s="235" t="s">
        <v>352</v>
      </c>
      <c r="H131" s="236">
        <v>20</v>
      </c>
      <c r="I131" s="237"/>
      <c r="J131" s="238">
        <f t="shared" si="0"/>
        <v>0</v>
      </c>
      <c r="K131" s="234" t="s">
        <v>19</v>
      </c>
      <c r="L131" s="239"/>
      <c r="M131" s="240" t="s">
        <v>19</v>
      </c>
      <c r="N131" s="241" t="s">
        <v>43</v>
      </c>
      <c r="O131" s="67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353</v>
      </c>
      <c r="AT131" s="192" t="s">
        <v>349</v>
      </c>
      <c r="AU131" s="192" t="s">
        <v>92</v>
      </c>
      <c r="AY131" s="20" t="s">
        <v>180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20" t="s">
        <v>79</v>
      </c>
      <c r="BK131" s="193">
        <f t="shared" si="9"/>
        <v>0</v>
      </c>
      <c r="BL131" s="20" t="s">
        <v>290</v>
      </c>
      <c r="BM131" s="192" t="s">
        <v>1055</v>
      </c>
    </row>
    <row r="132" spans="1:65" s="2" customFormat="1" ht="16.5" customHeight="1">
      <c r="A132" s="37"/>
      <c r="B132" s="38"/>
      <c r="C132" s="232" t="s">
        <v>296</v>
      </c>
      <c r="D132" s="232" t="s">
        <v>349</v>
      </c>
      <c r="E132" s="233" t="s">
        <v>1056</v>
      </c>
      <c r="F132" s="234" t="s">
        <v>1057</v>
      </c>
      <c r="G132" s="235" t="s">
        <v>352</v>
      </c>
      <c r="H132" s="236">
        <v>4</v>
      </c>
      <c r="I132" s="237"/>
      <c r="J132" s="238">
        <f t="shared" si="0"/>
        <v>0</v>
      </c>
      <c r="K132" s="234" t="s">
        <v>19</v>
      </c>
      <c r="L132" s="239"/>
      <c r="M132" s="240" t="s">
        <v>19</v>
      </c>
      <c r="N132" s="241" t="s">
        <v>43</v>
      </c>
      <c r="O132" s="67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353</v>
      </c>
      <c r="AT132" s="192" t="s">
        <v>349</v>
      </c>
      <c r="AU132" s="192" t="s">
        <v>92</v>
      </c>
      <c r="AY132" s="20" t="s">
        <v>180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20" t="s">
        <v>79</v>
      </c>
      <c r="BK132" s="193">
        <f t="shared" si="9"/>
        <v>0</v>
      </c>
      <c r="BL132" s="20" t="s">
        <v>290</v>
      </c>
      <c r="BM132" s="192" t="s">
        <v>1058</v>
      </c>
    </row>
    <row r="133" spans="1:65" s="2" customFormat="1" ht="16.5" customHeight="1">
      <c r="A133" s="37"/>
      <c r="B133" s="38"/>
      <c r="C133" s="232" t="s">
        <v>302</v>
      </c>
      <c r="D133" s="232" t="s">
        <v>349</v>
      </c>
      <c r="E133" s="233" t="s">
        <v>1059</v>
      </c>
      <c r="F133" s="234" t="s">
        <v>1060</v>
      </c>
      <c r="G133" s="235" t="s">
        <v>352</v>
      </c>
      <c r="H133" s="236">
        <v>60</v>
      </c>
      <c r="I133" s="237"/>
      <c r="J133" s="238">
        <f t="shared" si="0"/>
        <v>0</v>
      </c>
      <c r="K133" s="234" t="s">
        <v>19</v>
      </c>
      <c r="L133" s="239"/>
      <c r="M133" s="240" t="s">
        <v>19</v>
      </c>
      <c r="N133" s="241" t="s">
        <v>43</v>
      </c>
      <c r="O133" s="67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353</v>
      </c>
      <c r="AT133" s="192" t="s">
        <v>349</v>
      </c>
      <c r="AU133" s="192" t="s">
        <v>92</v>
      </c>
      <c r="AY133" s="20" t="s">
        <v>180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20" t="s">
        <v>79</v>
      </c>
      <c r="BK133" s="193">
        <f t="shared" si="9"/>
        <v>0</v>
      </c>
      <c r="BL133" s="20" t="s">
        <v>290</v>
      </c>
      <c r="BM133" s="192" t="s">
        <v>1061</v>
      </c>
    </row>
    <row r="134" spans="2:63" s="12" customFormat="1" ht="20.85" customHeight="1">
      <c r="B134" s="165"/>
      <c r="C134" s="166"/>
      <c r="D134" s="167" t="s">
        <v>71</v>
      </c>
      <c r="E134" s="179" t="s">
        <v>1062</v>
      </c>
      <c r="F134" s="179" t="s">
        <v>1063</v>
      </c>
      <c r="G134" s="166"/>
      <c r="H134" s="166"/>
      <c r="I134" s="169"/>
      <c r="J134" s="180">
        <f>BK134</f>
        <v>0</v>
      </c>
      <c r="K134" s="166"/>
      <c r="L134" s="171"/>
      <c r="M134" s="172"/>
      <c r="N134" s="173"/>
      <c r="O134" s="173"/>
      <c r="P134" s="174">
        <f>SUM(P135:P140)</f>
        <v>0</v>
      </c>
      <c r="Q134" s="173"/>
      <c r="R134" s="174">
        <f>SUM(R135:R140)</f>
        <v>0</v>
      </c>
      <c r="S134" s="173"/>
      <c r="T134" s="175">
        <f>SUM(T135:T140)</f>
        <v>0</v>
      </c>
      <c r="AR134" s="176" t="s">
        <v>81</v>
      </c>
      <c r="AT134" s="177" t="s">
        <v>71</v>
      </c>
      <c r="AU134" s="177" t="s">
        <v>81</v>
      </c>
      <c r="AY134" s="176" t="s">
        <v>180</v>
      </c>
      <c r="BK134" s="178">
        <f>SUM(BK135:BK140)</f>
        <v>0</v>
      </c>
    </row>
    <row r="135" spans="1:65" s="2" customFormat="1" ht="16.5" customHeight="1">
      <c r="A135" s="37"/>
      <c r="B135" s="38"/>
      <c r="C135" s="232" t="s">
        <v>307</v>
      </c>
      <c r="D135" s="232" t="s">
        <v>349</v>
      </c>
      <c r="E135" s="233" t="s">
        <v>1064</v>
      </c>
      <c r="F135" s="234" t="s">
        <v>1045</v>
      </c>
      <c r="G135" s="235" t="s">
        <v>352</v>
      </c>
      <c r="H135" s="236">
        <v>12</v>
      </c>
      <c r="I135" s="237"/>
      <c r="J135" s="238">
        <f aca="true" t="shared" si="10" ref="J135:J140">ROUND(I135*H135,2)</f>
        <v>0</v>
      </c>
      <c r="K135" s="234" t="s">
        <v>19</v>
      </c>
      <c r="L135" s="239"/>
      <c r="M135" s="240" t="s">
        <v>19</v>
      </c>
      <c r="N135" s="241" t="s">
        <v>43</v>
      </c>
      <c r="O135" s="67"/>
      <c r="P135" s="190">
        <f aca="true" t="shared" si="11" ref="P135:P140">O135*H135</f>
        <v>0</v>
      </c>
      <c r="Q135" s="190">
        <v>0</v>
      </c>
      <c r="R135" s="190">
        <f aca="true" t="shared" si="12" ref="R135:R140">Q135*H135</f>
        <v>0</v>
      </c>
      <c r="S135" s="190">
        <v>0</v>
      </c>
      <c r="T135" s="191">
        <f aca="true" t="shared" si="13" ref="T135:T140"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353</v>
      </c>
      <c r="AT135" s="192" t="s">
        <v>349</v>
      </c>
      <c r="AU135" s="192" t="s">
        <v>92</v>
      </c>
      <c r="AY135" s="20" t="s">
        <v>180</v>
      </c>
      <c r="BE135" s="193">
        <f aca="true" t="shared" si="14" ref="BE135:BE140">IF(N135="základní",J135,0)</f>
        <v>0</v>
      </c>
      <c r="BF135" s="193">
        <f aca="true" t="shared" si="15" ref="BF135:BF140">IF(N135="snížená",J135,0)</f>
        <v>0</v>
      </c>
      <c r="BG135" s="193">
        <f aca="true" t="shared" si="16" ref="BG135:BG140">IF(N135="zákl. přenesená",J135,0)</f>
        <v>0</v>
      </c>
      <c r="BH135" s="193">
        <f aca="true" t="shared" si="17" ref="BH135:BH140">IF(N135="sníž. přenesená",J135,0)</f>
        <v>0</v>
      </c>
      <c r="BI135" s="193">
        <f aca="true" t="shared" si="18" ref="BI135:BI140">IF(N135="nulová",J135,0)</f>
        <v>0</v>
      </c>
      <c r="BJ135" s="20" t="s">
        <v>79</v>
      </c>
      <c r="BK135" s="193">
        <f aca="true" t="shared" si="19" ref="BK135:BK140">ROUND(I135*H135,2)</f>
        <v>0</v>
      </c>
      <c r="BL135" s="20" t="s">
        <v>290</v>
      </c>
      <c r="BM135" s="192" t="s">
        <v>1065</v>
      </c>
    </row>
    <row r="136" spans="1:65" s="2" customFormat="1" ht="16.5" customHeight="1">
      <c r="A136" s="37"/>
      <c r="B136" s="38"/>
      <c r="C136" s="232" t="s">
        <v>315</v>
      </c>
      <c r="D136" s="232" t="s">
        <v>349</v>
      </c>
      <c r="E136" s="233" t="s">
        <v>1066</v>
      </c>
      <c r="F136" s="234" t="s">
        <v>1048</v>
      </c>
      <c r="G136" s="235" t="s">
        <v>352</v>
      </c>
      <c r="H136" s="236">
        <v>12</v>
      </c>
      <c r="I136" s="237"/>
      <c r="J136" s="238">
        <f t="shared" si="10"/>
        <v>0</v>
      </c>
      <c r="K136" s="234" t="s">
        <v>19</v>
      </c>
      <c r="L136" s="239"/>
      <c r="M136" s="240" t="s">
        <v>19</v>
      </c>
      <c r="N136" s="241" t="s">
        <v>43</v>
      </c>
      <c r="O136" s="67"/>
      <c r="P136" s="190">
        <f t="shared" si="11"/>
        <v>0</v>
      </c>
      <c r="Q136" s="190">
        <v>0</v>
      </c>
      <c r="R136" s="190">
        <f t="shared" si="12"/>
        <v>0</v>
      </c>
      <c r="S136" s="190">
        <v>0</v>
      </c>
      <c r="T136" s="191">
        <f t="shared" si="13"/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353</v>
      </c>
      <c r="AT136" s="192" t="s">
        <v>349</v>
      </c>
      <c r="AU136" s="192" t="s">
        <v>92</v>
      </c>
      <c r="AY136" s="20" t="s">
        <v>180</v>
      </c>
      <c r="BE136" s="193">
        <f t="shared" si="14"/>
        <v>0</v>
      </c>
      <c r="BF136" s="193">
        <f t="shared" si="15"/>
        <v>0</v>
      </c>
      <c r="BG136" s="193">
        <f t="shared" si="16"/>
        <v>0</v>
      </c>
      <c r="BH136" s="193">
        <f t="shared" si="17"/>
        <v>0</v>
      </c>
      <c r="BI136" s="193">
        <f t="shared" si="18"/>
        <v>0</v>
      </c>
      <c r="BJ136" s="20" t="s">
        <v>79</v>
      </c>
      <c r="BK136" s="193">
        <f t="shared" si="19"/>
        <v>0</v>
      </c>
      <c r="BL136" s="20" t="s">
        <v>290</v>
      </c>
      <c r="BM136" s="192" t="s">
        <v>1067</v>
      </c>
    </row>
    <row r="137" spans="1:65" s="2" customFormat="1" ht="16.5" customHeight="1">
      <c r="A137" s="37"/>
      <c r="B137" s="38"/>
      <c r="C137" s="232" t="s">
        <v>7</v>
      </c>
      <c r="D137" s="232" t="s">
        <v>349</v>
      </c>
      <c r="E137" s="233" t="s">
        <v>1068</v>
      </c>
      <c r="F137" s="234" t="s">
        <v>1051</v>
      </c>
      <c r="G137" s="235" t="s">
        <v>352</v>
      </c>
      <c r="H137" s="236">
        <v>6</v>
      </c>
      <c r="I137" s="237"/>
      <c r="J137" s="238">
        <f t="shared" si="10"/>
        <v>0</v>
      </c>
      <c r="K137" s="234" t="s">
        <v>19</v>
      </c>
      <c r="L137" s="239"/>
      <c r="M137" s="240" t="s">
        <v>19</v>
      </c>
      <c r="N137" s="241" t="s">
        <v>43</v>
      </c>
      <c r="O137" s="67"/>
      <c r="P137" s="190">
        <f t="shared" si="11"/>
        <v>0</v>
      </c>
      <c r="Q137" s="190">
        <v>0</v>
      </c>
      <c r="R137" s="190">
        <f t="shared" si="12"/>
        <v>0</v>
      </c>
      <c r="S137" s="190">
        <v>0</v>
      </c>
      <c r="T137" s="191">
        <f t="shared" si="13"/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353</v>
      </c>
      <c r="AT137" s="192" t="s">
        <v>349</v>
      </c>
      <c r="AU137" s="192" t="s">
        <v>92</v>
      </c>
      <c r="AY137" s="20" t="s">
        <v>180</v>
      </c>
      <c r="BE137" s="193">
        <f t="shared" si="14"/>
        <v>0</v>
      </c>
      <c r="BF137" s="193">
        <f t="shared" si="15"/>
        <v>0</v>
      </c>
      <c r="BG137" s="193">
        <f t="shared" si="16"/>
        <v>0</v>
      </c>
      <c r="BH137" s="193">
        <f t="shared" si="17"/>
        <v>0</v>
      </c>
      <c r="BI137" s="193">
        <f t="shared" si="18"/>
        <v>0</v>
      </c>
      <c r="BJ137" s="20" t="s">
        <v>79</v>
      </c>
      <c r="BK137" s="193">
        <f t="shared" si="19"/>
        <v>0</v>
      </c>
      <c r="BL137" s="20" t="s">
        <v>290</v>
      </c>
      <c r="BM137" s="192" t="s">
        <v>1069</v>
      </c>
    </row>
    <row r="138" spans="1:65" s="2" customFormat="1" ht="16.5" customHeight="1">
      <c r="A138" s="37"/>
      <c r="B138" s="38"/>
      <c r="C138" s="232" t="s">
        <v>325</v>
      </c>
      <c r="D138" s="232" t="s">
        <v>349</v>
      </c>
      <c r="E138" s="233" t="s">
        <v>1070</v>
      </c>
      <c r="F138" s="234" t="s">
        <v>1054</v>
      </c>
      <c r="G138" s="235" t="s">
        <v>352</v>
      </c>
      <c r="H138" s="236">
        <v>4</v>
      </c>
      <c r="I138" s="237"/>
      <c r="J138" s="238">
        <f t="shared" si="10"/>
        <v>0</v>
      </c>
      <c r="K138" s="234" t="s">
        <v>19</v>
      </c>
      <c r="L138" s="239"/>
      <c r="M138" s="240" t="s">
        <v>19</v>
      </c>
      <c r="N138" s="241" t="s">
        <v>43</v>
      </c>
      <c r="O138" s="67"/>
      <c r="P138" s="190">
        <f t="shared" si="11"/>
        <v>0</v>
      </c>
      <c r="Q138" s="190">
        <v>0</v>
      </c>
      <c r="R138" s="190">
        <f t="shared" si="12"/>
        <v>0</v>
      </c>
      <c r="S138" s="190">
        <v>0</v>
      </c>
      <c r="T138" s="191">
        <f t="shared" si="13"/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353</v>
      </c>
      <c r="AT138" s="192" t="s">
        <v>349</v>
      </c>
      <c r="AU138" s="192" t="s">
        <v>92</v>
      </c>
      <c r="AY138" s="20" t="s">
        <v>180</v>
      </c>
      <c r="BE138" s="193">
        <f t="shared" si="14"/>
        <v>0</v>
      </c>
      <c r="BF138" s="193">
        <f t="shared" si="15"/>
        <v>0</v>
      </c>
      <c r="BG138" s="193">
        <f t="shared" si="16"/>
        <v>0</v>
      </c>
      <c r="BH138" s="193">
        <f t="shared" si="17"/>
        <v>0</v>
      </c>
      <c r="BI138" s="193">
        <f t="shared" si="18"/>
        <v>0</v>
      </c>
      <c r="BJ138" s="20" t="s">
        <v>79</v>
      </c>
      <c r="BK138" s="193">
        <f t="shared" si="19"/>
        <v>0</v>
      </c>
      <c r="BL138" s="20" t="s">
        <v>290</v>
      </c>
      <c r="BM138" s="192" t="s">
        <v>1071</v>
      </c>
    </row>
    <row r="139" spans="1:65" s="2" customFormat="1" ht="16.5" customHeight="1">
      <c r="A139" s="37"/>
      <c r="B139" s="38"/>
      <c r="C139" s="232" t="s">
        <v>331</v>
      </c>
      <c r="D139" s="232" t="s">
        <v>349</v>
      </c>
      <c r="E139" s="233" t="s">
        <v>1072</v>
      </c>
      <c r="F139" s="234" t="s">
        <v>1057</v>
      </c>
      <c r="G139" s="235" t="s">
        <v>352</v>
      </c>
      <c r="H139" s="236">
        <v>1</v>
      </c>
      <c r="I139" s="237"/>
      <c r="J139" s="238">
        <f t="shared" si="10"/>
        <v>0</v>
      </c>
      <c r="K139" s="234" t="s">
        <v>19</v>
      </c>
      <c r="L139" s="239"/>
      <c r="M139" s="240" t="s">
        <v>19</v>
      </c>
      <c r="N139" s="241" t="s">
        <v>43</v>
      </c>
      <c r="O139" s="67"/>
      <c r="P139" s="190">
        <f t="shared" si="11"/>
        <v>0</v>
      </c>
      <c r="Q139" s="190">
        <v>0</v>
      </c>
      <c r="R139" s="190">
        <f t="shared" si="12"/>
        <v>0</v>
      </c>
      <c r="S139" s="190">
        <v>0</v>
      </c>
      <c r="T139" s="191">
        <f t="shared" si="13"/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353</v>
      </c>
      <c r="AT139" s="192" t="s">
        <v>349</v>
      </c>
      <c r="AU139" s="192" t="s">
        <v>92</v>
      </c>
      <c r="AY139" s="20" t="s">
        <v>180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20" t="s">
        <v>79</v>
      </c>
      <c r="BK139" s="193">
        <f t="shared" si="19"/>
        <v>0</v>
      </c>
      <c r="BL139" s="20" t="s">
        <v>290</v>
      </c>
      <c r="BM139" s="192" t="s">
        <v>1073</v>
      </c>
    </row>
    <row r="140" spans="1:65" s="2" customFormat="1" ht="16.5" customHeight="1">
      <c r="A140" s="37"/>
      <c r="B140" s="38"/>
      <c r="C140" s="232" t="s">
        <v>338</v>
      </c>
      <c r="D140" s="232" t="s">
        <v>349</v>
      </c>
      <c r="E140" s="233" t="s">
        <v>1074</v>
      </c>
      <c r="F140" s="234" t="s">
        <v>1060</v>
      </c>
      <c r="G140" s="235" t="s">
        <v>352</v>
      </c>
      <c r="H140" s="236">
        <v>12</v>
      </c>
      <c r="I140" s="237"/>
      <c r="J140" s="238">
        <f t="shared" si="10"/>
        <v>0</v>
      </c>
      <c r="K140" s="234" t="s">
        <v>19</v>
      </c>
      <c r="L140" s="239"/>
      <c r="M140" s="240" t="s">
        <v>19</v>
      </c>
      <c r="N140" s="241" t="s">
        <v>43</v>
      </c>
      <c r="O140" s="67"/>
      <c r="P140" s="190">
        <f t="shared" si="11"/>
        <v>0</v>
      </c>
      <c r="Q140" s="190">
        <v>0</v>
      </c>
      <c r="R140" s="190">
        <f t="shared" si="12"/>
        <v>0</v>
      </c>
      <c r="S140" s="190">
        <v>0</v>
      </c>
      <c r="T140" s="191">
        <f t="shared" si="13"/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353</v>
      </c>
      <c r="AT140" s="192" t="s">
        <v>349</v>
      </c>
      <c r="AU140" s="192" t="s">
        <v>92</v>
      </c>
      <c r="AY140" s="20" t="s">
        <v>180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20" t="s">
        <v>79</v>
      </c>
      <c r="BK140" s="193">
        <f t="shared" si="19"/>
        <v>0</v>
      </c>
      <c r="BL140" s="20" t="s">
        <v>290</v>
      </c>
      <c r="BM140" s="192" t="s">
        <v>1075</v>
      </c>
    </row>
    <row r="141" spans="2:63" s="12" customFormat="1" ht="20.85" customHeight="1">
      <c r="B141" s="165"/>
      <c r="C141" s="166"/>
      <c r="D141" s="167" t="s">
        <v>71</v>
      </c>
      <c r="E141" s="179" t="s">
        <v>1076</v>
      </c>
      <c r="F141" s="179" t="s">
        <v>1077</v>
      </c>
      <c r="G141" s="166"/>
      <c r="H141" s="166"/>
      <c r="I141" s="169"/>
      <c r="J141" s="180">
        <f>BK141</f>
        <v>0</v>
      </c>
      <c r="K141" s="166"/>
      <c r="L141" s="171"/>
      <c r="M141" s="172"/>
      <c r="N141" s="173"/>
      <c r="O141" s="173"/>
      <c r="P141" s="174">
        <f>SUM(P142:P148)</f>
        <v>0</v>
      </c>
      <c r="Q141" s="173"/>
      <c r="R141" s="174">
        <f>SUM(R142:R148)</f>
        <v>0</v>
      </c>
      <c r="S141" s="173"/>
      <c r="T141" s="175">
        <f>SUM(T142:T148)</f>
        <v>0</v>
      </c>
      <c r="AR141" s="176" t="s">
        <v>81</v>
      </c>
      <c r="AT141" s="177" t="s">
        <v>71</v>
      </c>
      <c r="AU141" s="177" t="s">
        <v>81</v>
      </c>
      <c r="AY141" s="176" t="s">
        <v>180</v>
      </c>
      <c r="BK141" s="178">
        <f>SUM(BK142:BK148)</f>
        <v>0</v>
      </c>
    </row>
    <row r="142" spans="1:65" s="2" customFormat="1" ht="16.5" customHeight="1">
      <c r="A142" s="37"/>
      <c r="B142" s="38"/>
      <c r="C142" s="232" t="s">
        <v>348</v>
      </c>
      <c r="D142" s="232" t="s">
        <v>349</v>
      </c>
      <c r="E142" s="233" t="s">
        <v>1078</v>
      </c>
      <c r="F142" s="234" t="s">
        <v>1027</v>
      </c>
      <c r="G142" s="235" t="s">
        <v>352</v>
      </c>
      <c r="H142" s="236">
        <v>2</v>
      </c>
      <c r="I142" s="237"/>
      <c r="J142" s="238">
        <f aca="true" t="shared" si="20" ref="J142:J148">ROUND(I142*H142,2)</f>
        <v>0</v>
      </c>
      <c r="K142" s="234" t="s">
        <v>19</v>
      </c>
      <c r="L142" s="239"/>
      <c r="M142" s="240" t="s">
        <v>19</v>
      </c>
      <c r="N142" s="241" t="s">
        <v>43</v>
      </c>
      <c r="O142" s="67"/>
      <c r="P142" s="190">
        <f aca="true" t="shared" si="21" ref="P142:P148">O142*H142</f>
        <v>0</v>
      </c>
      <c r="Q142" s="190">
        <v>0</v>
      </c>
      <c r="R142" s="190">
        <f aca="true" t="shared" si="22" ref="R142:R148">Q142*H142</f>
        <v>0</v>
      </c>
      <c r="S142" s="190">
        <v>0</v>
      </c>
      <c r="T142" s="191">
        <f aca="true" t="shared" si="23" ref="T142:T148"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2" t="s">
        <v>353</v>
      </c>
      <c r="AT142" s="192" t="s">
        <v>349</v>
      </c>
      <c r="AU142" s="192" t="s">
        <v>92</v>
      </c>
      <c r="AY142" s="20" t="s">
        <v>180</v>
      </c>
      <c r="BE142" s="193">
        <f aca="true" t="shared" si="24" ref="BE142:BE148">IF(N142="základní",J142,0)</f>
        <v>0</v>
      </c>
      <c r="BF142" s="193">
        <f aca="true" t="shared" si="25" ref="BF142:BF148">IF(N142="snížená",J142,0)</f>
        <v>0</v>
      </c>
      <c r="BG142" s="193">
        <f aca="true" t="shared" si="26" ref="BG142:BG148">IF(N142="zákl. přenesená",J142,0)</f>
        <v>0</v>
      </c>
      <c r="BH142" s="193">
        <f aca="true" t="shared" si="27" ref="BH142:BH148">IF(N142="sníž. přenesená",J142,0)</f>
        <v>0</v>
      </c>
      <c r="BI142" s="193">
        <f aca="true" t="shared" si="28" ref="BI142:BI148">IF(N142="nulová",J142,0)</f>
        <v>0</v>
      </c>
      <c r="BJ142" s="20" t="s">
        <v>79</v>
      </c>
      <c r="BK142" s="193">
        <f aca="true" t="shared" si="29" ref="BK142:BK148">ROUND(I142*H142,2)</f>
        <v>0</v>
      </c>
      <c r="BL142" s="20" t="s">
        <v>290</v>
      </c>
      <c r="BM142" s="192" t="s">
        <v>1079</v>
      </c>
    </row>
    <row r="143" spans="1:65" s="2" customFormat="1" ht="16.5" customHeight="1">
      <c r="A143" s="37"/>
      <c r="B143" s="38"/>
      <c r="C143" s="232" t="s">
        <v>355</v>
      </c>
      <c r="D143" s="232" t="s">
        <v>349</v>
      </c>
      <c r="E143" s="233" t="s">
        <v>1080</v>
      </c>
      <c r="F143" s="234" t="s">
        <v>1045</v>
      </c>
      <c r="G143" s="235" t="s">
        <v>352</v>
      </c>
      <c r="H143" s="236">
        <v>48</v>
      </c>
      <c r="I143" s="237"/>
      <c r="J143" s="238">
        <f t="shared" si="20"/>
        <v>0</v>
      </c>
      <c r="K143" s="234" t="s">
        <v>19</v>
      </c>
      <c r="L143" s="239"/>
      <c r="M143" s="240" t="s">
        <v>19</v>
      </c>
      <c r="N143" s="241" t="s">
        <v>43</v>
      </c>
      <c r="O143" s="67"/>
      <c r="P143" s="190">
        <f t="shared" si="21"/>
        <v>0</v>
      </c>
      <c r="Q143" s="190">
        <v>0</v>
      </c>
      <c r="R143" s="190">
        <f t="shared" si="22"/>
        <v>0</v>
      </c>
      <c r="S143" s="190">
        <v>0</v>
      </c>
      <c r="T143" s="191">
        <f t="shared" si="23"/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2" t="s">
        <v>353</v>
      </c>
      <c r="AT143" s="192" t="s">
        <v>349</v>
      </c>
      <c r="AU143" s="192" t="s">
        <v>92</v>
      </c>
      <c r="AY143" s="20" t="s">
        <v>180</v>
      </c>
      <c r="BE143" s="193">
        <f t="shared" si="24"/>
        <v>0</v>
      </c>
      <c r="BF143" s="193">
        <f t="shared" si="25"/>
        <v>0</v>
      </c>
      <c r="BG143" s="193">
        <f t="shared" si="26"/>
        <v>0</v>
      </c>
      <c r="BH143" s="193">
        <f t="shared" si="27"/>
        <v>0</v>
      </c>
      <c r="BI143" s="193">
        <f t="shared" si="28"/>
        <v>0</v>
      </c>
      <c r="BJ143" s="20" t="s">
        <v>79</v>
      </c>
      <c r="BK143" s="193">
        <f t="shared" si="29"/>
        <v>0</v>
      </c>
      <c r="BL143" s="20" t="s">
        <v>290</v>
      </c>
      <c r="BM143" s="192" t="s">
        <v>1081</v>
      </c>
    </row>
    <row r="144" spans="1:65" s="2" customFormat="1" ht="16.5" customHeight="1">
      <c r="A144" s="37"/>
      <c r="B144" s="38"/>
      <c r="C144" s="232" t="s">
        <v>359</v>
      </c>
      <c r="D144" s="232" t="s">
        <v>349</v>
      </c>
      <c r="E144" s="233" t="s">
        <v>1082</v>
      </c>
      <c r="F144" s="234" t="s">
        <v>1048</v>
      </c>
      <c r="G144" s="235" t="s">
        <v>352</v>
      </c>
      <c r="H144" s="236">
        <v>48</v>
      </c>
      <c r="I144" s="237"/>
      <c r="J144" s="238">
        <f t="shared" si="20"/>
        <v>0</v>
      </c>
      <c r="K144" s="234" t="s">
        <v>19</v>
      </c>
      <c r="L144" s="239"/>
      <c r="M144" s="240" t="s">
        <v>19</v>
      </c>
      <c r="N144" s="241" t="s">
        <v>43</v>
      </c>
      <c r="O144" s="67"/>
      <c r="P144" s="190">
        <f t="shared" si="21"/>
        <v>0</v>
      </c>
      <c r="Q144" s="190">
        <v>0</v>
      </c>
      <c r="R144" s="190">
        <f t="shared" si="22"/>
        <v>0</v>
      </c>
      <c r="S144" s="190">
        <v>0</v>
      </c>
      <c r="T144" s="191">
        <f t="shared" si="23"/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2" t="s">
        <v>353</v>
      </c>
      <c r="AT144" s="192" t="s">
        <v>349</v>
      </c>
      <c r="AU144" s="192" t="s">
        <v>92</v>
      </c>
      <c r="AY144" s="20" t="s">
        <v>180</v>
      </c>
      <c r="BE144" s="193">
        <f t="shared" si="24"/>
        <v>0</v>
      </c>
      <c r="BF144" s="193">
        <f t="shared" si="25"/>
        <v>0</v>
      </c>
      <c r="BG144" s="193">
        <f t="shared" si="26"/>
        <v>0</v>
      </c>
      <c r="BH144" s="193">
        <f t="shared" si="27"/>
        <v>0</v>
      </c>
      <c r="BI144" s="193">
        <f t="shared" si="28"/>
        <v>0</v>
      </c>
      <c r="BJ144" s="20" t="s">
        <v>79</v>
      </c>
      <c r="BK144" s="193">
        <f t="shared" si="29"/>
        <v>0</v>
      </c>
      <c r="BL144" s="20" t="s">
        <v>290</v>
      </c>
      <c r="BM144" s="192" t="s">
        <v>1083</v>
      </c>
    </row>
    <row r="145" spans="1:65" s="2" customFormat="1" ht="16.5" customHeight="1">
      <c r="A145" s="37"/>
      <c r="B145" s="38"/>
      <c r="C145" s="232" t="s">
        <v>363</v>
      </c>
      <c r="D145" s="232" t="s">
        <v>349</v>
      </c>
      <c r="E145" s="233" t="s">
        <v>1084</v>
      </c>
      <c r="F145" s="234" t="s">
        <v>1051</v>
      </c>
      <c r="G145" s="235" t="s">
        <v>352</v>
      </c>
      <c r="H145" s="236">
        <v>24</v>
      </c>
      <c r="I145" s="237"/>
      <c r="J145" s="238">
        <f t="shared" si="20"/>
        <v>0</v>
      </c>
      <c r="K145" s="234" t="s">
        <v>19</v>
      </c>
      <c r="L145" s="239"/>
      <c r="M145" s="240" t="s">
        <v>19</v>
      </c>
      <c r="N145" s="241" t="s">
        <v>43</v>
      </c>
      <c r="O145" s="67"/>
      <c r="P145" s="190">
        <f t="shared" si="21"/>
        <v>0</v>
      </c>
      <c r="Q145" s="190">
        <v>0</v>
      </c>
      <c r="R145" s="190">
        <f t="shared" si="22"/>
        <v>0</v>
      </c>
      <c r="S145" s="190">
        <v>0</v>
      </c>
      <c r="T145" s="191">
        <f t="shared" si="23"/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2" t="s">
        <v>353</v>
      </c>
      <c r="AT145" s="192" t="s">
        <v>349</v>
      </c>
      <c r="AU145" s="192" t="s">
        <v>92</v>
      </c>
      <c r="AY145" s="20" t="s">
        <v>180</v>
      </c>
      <c r="BE145" s="193">
        <f t="shared" si="24"/>
        <v>0</v>
      </c>
      <c r="BF145" s="193">
        <f t="shared" si="25"/>
        <v>0</v>
      </c>
      <c r="BG145" s="193">
        <f t="shared" si="26"/>
        <v>0</v>
      </c>
      <c r="BH145" s="193">
        <f t="shared" si="27"/>
        <v>0</v>
      </c>
      <c r="BI145" s="193">
        <f t="shared" si="28"/>
        <v>0</v>
      </c>
      <c r="BJ145" s="20" t="s">
        <v>79</v>
      </c>
      <c r="BK145" s="193">
        <f t="shared" si="29"/>
        <v>0</v>
      </c>
      <c r="BL145" s="20" t="s">
        <v>290</v>
      </c>
      <c r="BM145" s="192" t="s">
        <v>1085</v>
      </c>
    </row>
    <row r="146" spans="1:65" s="2" customFormat="1" ht="16.5" customHeight="1">
      <c r="A146" s="37"/>
      <c r="B146" s="38"/>
      <c r="C146" s="232" t="s">
        <v>367</v>
      </c>
      <c r="D146" s="232" t="s">
        <v>349</v>
      </c>
      <c r="E146" s="233" t="s">
        <v>1086</v>
      </c>
      <c r="F146" s="234" t="s">
        <v>1054</v>
      </c>
      <c r="G146" s="235" t="s">
        <v>352</v>
      </c>
      <c r="H146" s="236">
        <v>16</v>
      </c>
      <c r="I146" s="237"/>
      <c r="J146" s="238">
        <f t="shared" si="20"/>
        <v>0</v>
      </c>
      <c r="K146" s="234" t="s">
        <v>19</v>
      </c>
      <c r="L146" s="239"/>
      <c r="M146" s="240" t="s">
        <v>19</v>
      </c>
      <c r="N146" s="241" t="s">
        <v>43</v>
      </c>
      <c r="O146" s="67"/>
      <c r="P146" s="190">
        <f t="shared" si="21"/>
        <v>0</v>
      </c>
      <c r="Q146" s="190">
        <v>0</v>
      </c>
      <c r="R146" s="190">
        <f t="shared" si="22"/>
        <v>0</v>
      </c>
      <c r="S146" s="190">
        <v>0</v>
      </c>
      <c r="T146" s="191">
        <f t="shared" si="23"/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353</v>
      </c>
      <c r="AT146" s="192" t="s">
        <v>349</v>
      </c>
      <c r="AU146" s="192" t="s">
        <v>92</v>
      </c>
      <c r="AY146" s="20" t="s">
        <v>180</v>
      </c>
      <c r="BE146" s="193">
        <f t="shared" si="24"/>
        <v>0</v>
      </c>
      <c r="BF146" s="193">
        <f t="shared" si="25"/>
        <v>0</v>
      </c>
      <c r="BG146" s="193">
        <f t="shared" si="26"/>
        <v>0</v>
      </c>
      <c r="BH146" s="193">
        <f t="shared" si="27"/>
        <v>0</v>
      </c>
      <c r="BI146" s="193">
        <f t="shared" si="28"/>
        <v>0</v>
      </c>
      <c r="BJ146" s="20" t="s">
        <v>79</v>
      </c>
      <c r="BK146" s="193">
        <f t="shared" si="29"/>
        <v>0</v>
      </c>
      <c r="BL146" s="20" t="s">
        <v>290</v>
      </c>
      <c r="BM146" s="192" t="s">
        <v>1087</v>
      </c>
    </row>
    <row r="147" spans="1:65" s="2" customFormat="1" ht="16.5" customHeight="1">
      <c r="A147" s="37"/>
      <c r="B147" s="38"/>
      <c r="C147" s="232" t="s">
        <v>371</v>
      </c>
      <c r="D147" s="232" t="s">
        <v>349</v>
      </c>
      <c r="E147" s="233" t="s">
        <v>1088</v>
      </c>
      <c r="F147" s="234" t="s">
        <v>1057</v>
      </c>
      <c r="G147" s="235" t="s">
        <v>352</v>
      </c>
      <c r="H147" s="236">
        <v>2</v>
      </c>
      <c r="I147" s="237"/>
      <c r="J147" s="238">
        <f t="shared" si="20"/>
        <v>0</v>
      </c>
      <c r="K147" s="234" t="s">
        <v>19</v>
      </c>
      <c r="L147" s="239"/>
      <c r="M147" s="240" t="s">
        <v>19</v>
      </c>
      <c r="N147" s="241" t="s">
        <v>43</v>
      </c>
      <c r="O147" s="67"/>
      <c r="P147" s="190">
        <f t="shared" si="21"/>
        <v>0</v>
      </c>
      <c r="Q147" s="190">
        <v>0</v>
      </c>
      <c r="R147" s="190">
        <f t="shared" si="22"/>
        <v>0</v>
      </c>
      <c r="S147" s="190">
        <v>0</v>
      </c>
      <c r="T147" s="191">
        <f t="shared" si="23"/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353</v>
      </c>
      <c r="AT147" s="192" t="s">
        <v>349</v>
      </c>
      <c r="AU147" s="192" t="s">
        <v>92</v>
      </c>
      <c r="AY147" s="20" t="s">
        <v>180</v>
      </c>
      <c r="BE147" s="193">
        <f t="shared" si="24"/>
        <v>0</v>
      </c>
      <c r="BF147" s="193">
        <f t="shared" si="25"/>
        <v>0</v>
      </c>
      <c r="BG147" s="193">
        <f t="shared" si="26"/>
        <v>0</v>
      </c>
      <c r="BH147" s="193">
        <f t="shared" si="27"/>
        <v>0</v>
      </c>
      <c r="BI147" s="193">
        <f t="shared" si="28"/>
        <v>0</v>
      </c>
      <c r="BJ147" s="20" t="s">
        <v>79</v>
      </c>
      <c r="BK147" s="193">
        <f t="shared" si="29"/>
        <v>0</v>
      </c>
      <c r="BL147" s="20" t="s">
        <v>290</v>
      </c>
      <c r="BM147" s="192" t="s">
        <v>1089</v>
      </c>
    </row>
    <row r="148" spans="1:65" s="2" customFormat="1" ht="16.5" customHeight="1">
      <c r="A148" s="37"/>
      <c r="B148" s="38"/>
      <c r="C148" s="232" t="s">
        <v>375</v>
      </c>
      <c r="D148" s="232" t="s">
        <v>349</v>
      </c>
      <c r="E148" s="233" t="s">
        <v>1090</v>
      </c>
      <c r="F148" s="234" t="s">
        <v>1060</v>
      </c>
      <c r="G148" s="235" t="s">
        <v>352</v>
      </c>
      <c r="H148" s="236">
        <v>48</v>
      </c>
      <c r="I148" s="237"/>
      <c r="J148" s="238">
        <f t="shared" si="20"/>
        <v>0</v>
      </c>
      <c r="K148" s="234" t="s">
        <v>19</v>
      </c>
      <c r="L148" s="239"/>
      <c r="M148" s="240" t="s">
        <v>19</v>
      </c>
      <c r="N148" s="241" t="s">
        <v>43</v>
      </c>
      <c r="O148" s="67"/>
      <c r="P148" s="190">
        <f t="shared" si="21"/>
        <v>0</v>
      </c>
      <c r="Q148" s="190">
        <v>0</v>
      </c>
      <c r="R148" s="190">
        <f t="shared" si="22"/>
        <v>0</v>
      </c>
      <c r="S148" s="190">
        <v>0</v>
      </c>
      <c r="T148" s="191">
        <f t="shared" si="23"/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2" t="s">
        <v>353</v>
      </c>
      <c r="AT148" s="192" t="s">
        <v>349</v>
      </c>
      <c r="AU148" s="192" t="s">
        <v>92</v>
      </c>
      <c r="AY148" s="20" t="s">
        <v>180</v>
      </c>
      <c r="BE148" s="193">
        <f t="shared" si="24"/>
        <v>0</v>
      </c>
      <c r="BF148" s="193">
        <f t="shared" si="25"/>
        <v>0</v>
      </c>
      <c r="BG148" s="193">
        <f t="shared" si="26"/>
        <v>0</v>
      </c>
      <c r="BH148" s="193">
        <f t="shared" si="27"/>
        <v>0</v>
      </c>
      <c r="BI148" s="193">
        <f t="shared" si="28"/>
        <v>0</v>
      </c>
      <c r="BJ148" s="20" t="s">
        <v>79</v>
      </c>
      <c r="BK148" s="193">
        <f t="shared" si="29"/>
        <v>0</v>
      </c>
      <c r="BL148" s="20" t="s">
        <v>290</v>
      </c>
      <c r="BM148" s="192" t="s">
        <v>1091</v>
      </c>
    </row>
    <row r="149" spans="2:63" s="12" customFormat="1" ht="20.85" customHeight="1">
      <c r="B149" s="165"/>
      <c r="C149" s="166"/>
      <c r="D149" s="167" t="s">
        <v>71</v>
      </c>
      <c r="E149" s="179" t="s">
        <v>1092</v>
      </c>
      <c r="F149" s="179" t="s">
        <v>1093</v>
      </c>
      <c r="G149" s="166"/>
      <c r="H149" s="166"/>
      <c r="I149" s="169"/>
      <c r="J149" s="180">
        <f>BK149</f>
        <v>0</v>
      </c>
      <c r="K149" s="166"/>
      <c r="L149" s="171"/>
      <c r="M149" s="172"/>
      <c r="N149" s="173"/>
      <c r="O149" s="173"/>
      <c r="P149" s="174">
        <f>P150</f>
        <v>0</v>
      </c>
      <c r="Q149" s="173"/>
      <c r="R149" s="174">
        <f>R150</f>
        <v>0</v>
      </c>
      <c r="S149" s="173"/>
      <c r="T149" s="175">
        <f>T150</f>
        <v>0</v>
      </c>
      <c r="AR149" s="176" t="s">
        <v>81</v>
      </c>
      <c r="AT149" s="177" t="s">
        <v>71</v>
      </c>
      <c r="AU149" s="177" t="s">
        <v>81</v>
      </c>
      <c r="AY149" s="176" t="s">
        <v>180</v>
      </c>
      <c r="BK149" s="178">
        <f>BK150</f>
        <v>0</v>
      </c>
    </row>
    <row r="150" spans="1:65" s="2" customFormat="1" ht="16.5" customHeight="1">
      <c r="A150" s="37"/>
      <c r="B150" s="38"/>
      <c r="C150" s="232" t="s">
        <v>353</v>
      </c>
      <c r="D150" s="232" t="s">
        <v>349</v>
      </c>
      <c r="E150" s="233" t="s">
        <v>1094</v>
      </c>
      <c r="F150" s="234" t="s">
        <v>1027</v>
      </c>
      <c r="G150" s="235" t="s">
        <v>352</v>
      </c>
      <c r="H150" s="236">
        <v>1</v>
      </c>
      <c r="I150" s="237"/>
      <c r="J150" s="238">
        <f>ROUND(I150*H150,2)</f>
        <v>0</v>
      </c>
      <c r="K150" s="234" t="s">
        <v>19</v>
      </c>
      <c r="L150" s="239"/>
      <c r="M150" s="240" t="s">
        <v>19</v>
      </c>
      <c r="N150" s="241" t="s">
        <v>43</v>
      </c>
      <c r="O150" s="67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353</v>
      </c>
      <c r="AT150" s="192" t="s">
        <v>349</v>
      </c>
      <c r="AU150" s="192" t="s">
        <v>92</v>
      </c>
      <c r="AY150" s="20" t="s">
        <v>180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20" t="s">
        <v>79</v>
      </c>
      <c r="BK150" s="193">
        <f>ROUND(I150*H150,2)</f>
        <v>0</v>
      </c>
      <c r="BL150" s="20" t="s">
        <v>290</v>
      </c>
      <c r="BM150" s="192" t="s">
        <v>1095</v>
      </c>
    </row>
    <row r="151" spans="2:63" s="12" customFormat="1" ht="20.85" customHeight="1">
      <c r="B151" s="165"/>
      <c r="C151" s="166"/>
      <c r="D151" s="167" t="s">
        <v>71</v>
      </c>
      <c r="E151" s="179" t="s">
        <v>1096</v>
      </c>
      <c r="F151" s="179" t="s">
        <v>1097</v>
      </c>
      <c r="G151" s="166"/>
      <c r="H151" s="166"/>
      <c r="I151" s="169"/>
      <c r="J151" s="180">
        <f>BK151</f>
        <v>0</v>
      </c>
      <c r="K151" s="166"/>
      <c r="L151" s="171"/>
      <c r="M151" s="172"/>
      <c r="N151" s="173"/>
      <c r="O151" s="173"/>
      <c r="P151" s="174">
        <f>SUM(P152:P154)</f>
        <v>0</v>
      </c>
      <c r="Q151" s="173"/>
      <c r="R151" s="174">
        <f>SUM(R152:R154)</f>
        <v>0</v>
      </c>
      <c r="S151" s="173"/>
      <c r="T151" s="175">
        <f>SUM(T152:T154)</f>
        <v>0</v>
      </c>
      <c r="AR151" s="176" t="s">
        <v>81</v>
      </c>
      <c r="AT151" s="177" t="s">
        <v>71</v>
      </c>
      <c r="AU151" s="177" t="s">
        <v>81</v>
      </c>
      <c r="AY151" s="176" t="s">
        <v>180</v>
      </c>
      <c r="BK151" s="178">
        <f>SUM(BK152:BK154)</f>
        <v>0</v>
      </c>
    </row>
    <row r="152" spans="1:65" s="2" customFormat="1" ht="16.5" customHeight="1">
      <c r="A152" s="37"/>
      <c r="B152" s="38"/>
      <c r="C152" s="232" t="s">
        <v>384</v>
      </c>
      <c r="D152" s="232" t="s">
        <v>349</v>
      </c>
      <c r="E152" s="233" t="s">
        <v>1098</v>
      </c>
      <c r="F152" s="234" t="s">
        <v>1099</v>
      </c>
      <c r="G152" s="235" t="s">
        <v>352</v>
      </c>
      <c r="H152" s="236">
        <v>100</v>
      </c>
      <c r="I152" s="237"/>
      <c r="J152" s="238">
        <f>ROUND(I152*H152,2)</f>
        <v>0</v>
      </c>
      <c r="K152" s="234" t="s">
        <v>19</v>
      </c>
      <c r="L152" s="239"/>
      <c r="M152" s="240" t="s">
        <v>19</v>
      </c>
      <c r="N152" s="241" t="s">
        <v>43</v>
      </c>
      <c r="O152" s="67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353</v>
      </c>
      <c r="AT152" s="192" t="s">
        <v>349</v>
      </c>
      <c r="AU152" s="192" t="s">
        <v>92</v>
      </c>
      <c r="AY152" s="20" t="s">
        <v>180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20" t="s">
        <v>79</v>
      </c>
      <c r="BK152" s="193">
        <f>ROUND(I152*H152,2)</f>
        <v>0</v>
      </c>
      <c r="BL152" s="20" t="s">
        <v>290</v>
      </c>
      <c r="BM152" s="192" t="s">
        <v>1100</v>
      </c>
    </row>
    <row r="153" spans="1:65" s="2" customFormat="1" ht="16.5" customHeight="1">
      <c r="A153" s="37"/>
      <c r="B153" s="38"/>
      <c r="C153" s="232" t="s">
        <v>388</v>
      </c>
      <c r="D153" s="232" t="s">
        <v>349</v>
      </c>
      <c r="E153" s="233" t="s">
        <v>1101</v>
      </c>
      <c r="F153" s="234" t="s">
        <v>1102</v>
      </c>
      <c r="G153" s="235" t="s">
        <v>352</v>
      </c>
      <c r="H153" s="236">
        <v>50</v>
      </c>
      <c r="I153" s="237"/>
      <c r="J153" s="238">
        <f>ROUND(I153*H153,2)</f>
        <v>0</v>
      </c>
      <c r="K153" s="234" t="s">
        <v>19</v>
      </c>
      <c r="L153" s="239"/>
      <c r="M153" s="240" t="s">
        <v>19</v>
      </c>
      <c r="N153" s="241" t="s">
        <v>43</v>
      </c>
      <c r="O153" s="67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2" t="s">
        <v>353</v>
      </c>
      <c r="AT153" s="192" t="s">
        <v>349</v>
      </c>
      <c r="AU153" s="192" t="s">
        <v>92</v>
      </c>
      <c r="AY153" s="20" t="s">
        <v>180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20" t="s">
        <v>79</v>
      </c>
      <c r="BK153" s="193">
        <f>ROUND(I153*H153,2)</f>
        <v>0</v>
      </c>
      <c r="BL153" s="20" t="s">
        <v>290</v>
      </c>
      <c r="BM153" s="192" t="s">
        <v>1103</v>
      </c>
    </row>
    <row r="154" spans="1:65" s="2" customFormat="1" ht="16.5" customHeight="1">
      <c r="A154" s="37"/>
      <c r="B154" s="38"/>
      <c r="C154" s="232" t="s">
        <v>392</v>
      </c>
      <c r="D154" s="232" t="s">
        <v>349</v>
      </c>
      <c r="E154" s="233" t="s">
        <v>1104</v>
      </c>
      <c r="F154" s="234" t="s">
        <v>1105</v>
      </c>
      <c r="G154" s="235" t="s">
        <v>352</v>
      </c>
      <c r="H154" s="236">
        <v>50</v>
      </c>
      <c r="I154" s="237"/>
      <c r="J154" s="238">
        <f>ROUND(I154*H154,2)</f>
        <v>0</v>
      </c>
      <c r="K154" s="234" t="s">
        <v>19</v>
      </c>
      <c r="L154" s="239"/>
      <c r="M154" s="240" t="s">
        <v>19</v>
      </c>
      <c r="N154" s="241" t="s">
        <v>43</v>
      </c>
      <c r="O154" s="67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353</v>
      </c>
      <c r="AT154" s="192" t="s">
        <v>349</v>
      </c>
      <c r="AU154" s="192" t="s">
        <v>92</v>
      </c>
      <c r="AY154" s="20" t="s">
        <v>180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20" t="s">
        <v>79</v>
      </c>
      <c r="BK154" s="193">
        <f>ROUND(I154*H154,2)</f>
        <v>0</v>
      </c>
      <c r="BL154" s="20" t="s">
        <v>290</v>
      </c>
      <c r="BM154" s="192" t="s">
        <v>1106</v>
      </c>
    </row>
    <row r="155" spans="2:63" s="12" customFormat="1" ht="20.85" customHeight="1">
      <c r="B155" s="165"/>
      <c r="C155" s="166"/>
      <c r="D155" s="167" t="s">
        <v>71</v>
      </c>
      <c r="E155" s="179" t="s">
        <v>1107</v>
      </c>
      <c r="F155" s="179" t="s">
        <v>1108</v>
      </c>
      <c r="G155" s="166"/>
      <c r="H155" s="166"/>
      <c r="I155" s="169"/>
      <c r="J155" s="180">
        <f>BK155</f>
        <v>0</v>
      </c>
      <c r="K155" s="166"/>
      <c r="L155" s="171"/>
      <c r="M155" s="172"/>
      <c r="N155" s="173"/>
      <c r="O155" s="173"/>
      <c r="P155" s="174">
        <f>SUM(P156:P159)</f>
        <v>0</v>
      </c>
      <c r="Q155" s="173"/>
      <c r="R155" s="174">
        <f>SUM(R156:R159)</f>
        <v>0</v>
      </c>
      <c r="S155" s="173"/>
      <c r="T155" s="175">
        <f>SUM(T156:T159)</f>
        <v>0</v>
      </c>
      <c r="AR155" s="176" t="s">
        <v>81</v>
      </c>
      <c r="AT155" s="177" t="s">
        <v>71</v>
      </c>
      <c r="AU155" s="177" t="s">
        <v>81</v>
      </c>
      <c r="AY155" s="176" t="s">
        <v>180</v>
      </c>
      <c r="BK155" s="178">
        <f>SUM(BK156:BK159)</f>
        <v>0</v>
      </c>
    </row>
    <row r="156" spans="1:65" s="2" customFormat="1" ht="16.5" customHeight="1">
      <c r="A156" s="37"/>
      <c r="B156" s="38"/>
      <c r="C156" s="232" t="s">
        <v>396</v>
      </c>
      <c r="D156" s="232" t="s">
        <v>349</v>
      </c>
      <c r="E156" s="233" t="s">
        <v>1109</v>
      </c>
      <c r="F156" s="234" t="s">
        <v>1110</v>
      </c>
      <c r="G156" s="235" t="s">
        <v>270</v>
      </c>
      <c r="H156" s="236">
        <v>11000</v>
      </c>
      <c r="I156" s="237"/>
      <c r="J156" s="238">
        <f>ROUND(I156*H156,2)</f>
        <v>0</v>
      </c>
      <c r="K156" s="234" t="s">
        <v>19</v>
      </c>
      <c r="L156" s="239"/>
      <c r="M156" s="240" t="s">
        <v>19</v>
      </c>
      <c r="N156" s="241" t="s">
        <v>43</v>
      </c>
      <c r="O156" s="67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353</v>
      </c>
      <c r="AT156" s="192" t="s">
        <v>349</v>
      </c>
      <c r="AU156" s="192" t="s">
        <v>92</v>
      </c>
      <c r="AY156" s="20" t="s">
        <v>180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20" t="s">
        <v>79</v>
      </c>
      <c r="BK156" s="193">
        <f>ROUND(I156*H156,2)</f>
        <v>0</v>
      </c>
      <c r="BL156" s="20" t="s">
        <v>290</v>
      </c>
      <c r="BM156" s="192" t="s">
        <v>1111</v>
      </c>
    </row>
    <row r="157" spans="1:65" s="2" customFormat="1" ht="16.5" customHeight="1">
      <c r="A157" s="37"/>
      <c r="B157" s="38"/>
      <c r="C157" s="232" t="s">
        <v>400</v>
      </c>
      <c r="D157" s="232" t="s">
        <v>349</v>
      </c>
      <c r="E157" s="233" t="s">
        <v>1112</v>
      </c>
      <c r="F157" s="234" t="s">
        <v>1113</v>
      </c>
      <c r="G157" s="235" t="s">
        <v>270</v>
      </c>
      <c r="H157" s="236">
        <v>60</v>
      </c>
      <c r="I157" s="237"/>
      <c r="J157" s="238">
        <f>ROUND(I157*H157,2)</f>
        <v>0</v>
      </c>
      <c r="K157" s="234" t="s">
        <v>19</v>
      </c>
      <c r="L157" s="239"/>
      <c r="M157" s="240" t="s">
        <v>19</v>
      </c>
      <c r="N157" s="241" t="s">
        <v>43</v>
      </c>
      <c r="O157" s="67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2" t="s">
        <v>353</v>
      </c>
      <c r="AT157" s="192" t="s">
        <v>349</v>
      </c>
      <c r="AU157" s="192" t="s">
        <v>92</v>
      </c>
      <c r="AY157" s="20" t="s">
        <v>180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20" t="s">
        <v>79</v>
      </c>
      <c r="BK157" s="193">
        <f>ROUND(I157*H157,2)</f>
        <v>0</v>
      </c>
      <c r="BL157" s="20" t="s">
        <v>290</v>
      </c>
      <c r="BM157" s="192" t="s">
        <v>1114</v>
      </c>
    </row>
    <row r="158" spans="1:65" s="2" customFormat="1" ht="16.5" customHeight="1">
      <c r="A158" s="37"/>
      <c r="B158" s="38"/>
      <c r="C158" s="232" t="s">
        <v>404</v>
      </c>
      <c r="D158" s="232" t="s">
        <v>349</v>
      </c>
      <c r="E158" s="233" t="s">
        <v>1115</v>
      </c>
      <c r="F158" s="234" t="s">
        <v>1116</v>
      </c>
      <c r="G158" s="235" t="s">
        <v>270</v>
      </c>
      <c r="H158" s="236">
        <v>200</v>
      </c>
      <c r="I158" s="237"/>
      <c r="J158" s="238">
        <f>ROUND(I158*H158,2)</f>
        <v>0</v>
      </c>
      <c r="K158" s="234" t="s">
        <v>19</v>
      </c>
      <c r="L158" s="239"/>
      <c r="M158" s="240" t="s">
        <v>19</v>
      </c>
      <c r="N158" s="241" t="s">
        <v>43</v>
      </c>
      <c r="O158" s="67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353</v>
      </c>
      <c r="AT158" s="192" t="s">
        <v>349</v>
      </c>
      <c r="AU158" s="192" t="s">
        <v>92</v>
      </c>
      <c r="AY158" s="20" t="s">
        <v>180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20" t="s">
        <v>79</v>
      </c>
      <c r="BK158" s="193">
        <f>ROUND(I158*H158,2)</f>
        <v>0</v>
      </c>
      <c r="BL158" s="20" t="s">
        <v>290</v>
      </c>
      <c r="BM158" s="192" t="s">
        <v>1117</v>
      </c>
    </row>
    <row r="159" spans="1:65" s="2" customFormat="1" ht="16.5" customHeight="1">
      <c r="A159" s="37"/>
      <c r="B159" s="38"/>
      <c r="C159" s="232" t="s">
        <v>408</v>
      </c>
      <c r="D159" s="232" t="s">
        <v>349</v>
      </c>
      <c r="E159" s="233" t="s">
        <v>1118</v>
      </c>
      <c r="F159" s="234" t="s">
        <v>1119</v>
      </c>
      <c r="G159" s="235" t="s">
        <v>270</v>
      </c>
      <c r="H159" s="236">
        <v>150</v>
      </c>
      <c r="I159" s="237"/>
      <c r="J159" s="238">
        <f>ROUND(I159*H159,2)</f>
        <v>0</v>
      </c>
      <c r="K159" s="234" t="s">
        <v>19</v>
      </c>
      <c r="L159" s="239"/>
      <c r="M159" s="240" t="s">
        <v>19</v>
      </c>
      <c r="N159" s="241" t="s">
        <v>43</v>
      </c>
      <c r="O159" s="67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2" t="s">
        <v>353</v>
      </c>
      <c r="AT159" s="192" t="s">
        <v>349</v>
      </c>
      <c r="AU159" s="192" t="s">
        <v>92</v>
      </c>
      <c r="AY159" s="20" t="s">
        <v>180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20" t="s">
        <v>79</v>
      </c>
      <c r="BK159" s="193">
        <f>ROUND(I159*H159,2)</f>
        <v>0</v>
      </c>
      <c r="BL159" s="20" t="s">
        <v>290</v>
      </c>
      <c r="BM159" s="192" t="s">
        <v>1120</v>
      </c>
    </row>
    <row r="160" spans="2:63" s="12" customFormat="1" ht="20.85" customHeight="1">
      <c r="B160" s="165"/>
      <c r="C160" s="166"/>
      <c r="D160" s="167" t="s">
        <v>71</v>
      </c>
      <c r="E160" s="179" t="s">
        <v>1121</v>
      </c>
      <c r="F160" s="179" t="s">
        <v>1122</v>
      </c>
      <c r="G160" s="166"/>
      <c r="H160" s="166"/>
      <c r="I160" s="169"/>
      <c r="J160" s="180">
        <f>BK160</f>
        <v>0</v>
      </c>
      <c r="K160" s="166"/>
      <c r="L160" s="171"/>
      <c r="M160" s="172"/>
      <c r="N160" s="173"/>
      <c r="O160" s="173"/>
      <c r="P160" s="174">
        <f>SUM(P161:P165)</f>
        <v>0</v>
      </c>
      <c r="Q160" s="173"/>
      <c r="R160" s="174">
        <f>SUM(R161:R165)</f>
        <v>0</v>
      </c>
      <c r="S160" s="173"/>
      <c r="T160" s="175">
        <f>SUM(T161:T165)</f>
        <v>0</v>
      </c>
      <c r="AR160" s="176" t="s">
        <v>81</v>
      </c>
      <c r="AT160" s="177" t="s">
        <v>71</v>
      </c>
      <c r="AU160" s="177" t="s">
        <v>81</v>
      </c>
      <c r="AY160" s="176" t="s">
        <v>180</v>
      </c>
      <c r="BK160" s="178">
        <f>SUM(BK161:BK165)</f>
        <v>0</v>
      </c>
    </row>
    <row r="161" spans="1:65" s="2" customFormat="1" ht="21.75" customHeight="1">
      <c r="A161" s="37"/>
      <c r="B161" s="38"/>
      <c r="C161" s="232" t="s">
        <v>412</v>
      </c>
      <c r="D161" s="232" t="s">
        <v>349</v>
      </c>
      <c r="E161" s="233" t="s">
        <v>1123</v>
      </c>
      <c r="F161" s="234" t="s">
        <v>1124</v>
      </c>
      <c r="G161" s="235" t="s">
        <v>352</v>
      </c>
      <c r="H161" s="236">
        <v>6</v>
      </c>
      <c r="I161" s="237"/>
      <c r="J161" s="238">
        <f>ROUND(I161*H161,2)</f>
        <v>0</v>
      </c>
      <c r="K161" s="234" t="s">
        <v>19</v>
      </c>
      <c r="L161" s="239"/>
      <c r="M161" s="240" t="s">
        <v>19</v>
      </c>
      <c r="N161" s="241" t="s">
        <v>43</v>
      </c>
      <c r="O161" s="67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2" t="s">
        <v>353</v>
      </c>
      <c r="AT161" s="192" t="s">
        <v>349</v>
      </c>
      <c r="AU161" s="192" t="s">
        <v>92</v>
      </c>
      <c r="AY161" s="20" t="s">
        <v>180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20" t="s">
        <v>79</v>
      </c>
      <c r="BK161" s="193">
        <f>ROUND(I161*H161,2)</f>
        <v>0</v>
      </c>
      <c r="BL161" s="20" t="s">
        <v>290</v>
      </c>
      <c r="BM161" s="192" t="s">
        <v>1125</v>
      </c>
    </row>
    <row r="162" spans="1:65" s="2" customFormat="1" ht="16.5" customHeight="1">
      <c r="A162" s="37"/>
      <c r="B162" s="38"/>
      <c r="C162" s="232" t="s">
        <v>416</v>
      </c>
      <c r="D162" s="232" t="s">
        <v>349</v>
      </c>
      <c r="E162" s="233" t="s">
        <v>1126</v>
      </c>
      <c r="F162" s="234" t="s">
        <v>1127</v>
      </c>
      <c r="G162" s="235" t="s">
        <v>352</v>
      </c>
      <c r="H162" s="236">
        <v>12</v>
      </c>
      <c r="I162" s="237"/>
      <c r="J162" s="238">
        <f>ROUND(I162*H162,2)</f>
        <v>0</v>
      </c>
      <c r="K162" s="234" t="s">
        <v>19</v>
      </c>
      <c r="L162" s="239"/>
      <c r="M162" s="240" t="s">
        <v>19</v>
      </c>
      <c r="N162" s="241" t="s">
        <v>43</v>
      </c>
      <c r="O162" s="67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2" t="s">
        <v>353</v>
      </c>
      <c r="AT162" s="192" t="s">
        <v>349</v>
      </c>
      <c r="AU162" s="192" t="s">
        <v>92</v>
      </c>
      <c r="AY162" s="20" t="s">
        <v>180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20" t="s">
        <v>79</v>
      </c>
      <c r="BK162" s="193">
        <f>ROUND(I162*H162,2)</f>
        <v>0</v>
      </c>
      <c r="BL162" s="20" t="s">
        <v>290</v>
      </c>
      <c r="BM162" s="192" t="s">
        <v>1128</v>
      </c>
    </row>
    <row r="163" spans="1:65" s="2" customFormat="1" ht="33" customHeight="1">
      <c r="A163" s="37"/>
      <c r="B163" s="38"/>
      <c r="C163" s="232" t="s">
        <v>420</v>
      </c>
      <c r="D163" s="232" t="s">
        <v>349</v>
      </c>
      <c r="E163" s="233" t="s">
        <v>1129</v>
      </c>
      <c r="F163" s="234" t="s">
        <v>1130</v>
      </c>
      <c r="G163" s="235" t="s">
        <v>352</v>
      </c>
      <c r="H163" s="236">
        <v>1</v>
      </c>
      <c r="I163" s="237"/>
      <c r="J163" s="238">
        <f>ROUND(I163*H163,2)</f>
        <v>0</v>
      </c>
      <c r="K163" s="234" t="s">
        <v>19</v>
      </c>
      <c r="L163" s="239"/>
      <c r="M163" s="240" t="s">
        <v>19</v>
      </c>
      <c r="N163" s="241" t="s">
        <v>43</v>
      </c>
      <c r="O163" s="67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2" t="s">
        <v>353</v>
      </c>
      <c r="AT163" s="192" t="s">
        <v>349</v>
      </c>
      <c r="AU163" s="192" t="s">
        <v>92</v>
      </c>
      <c r="AY163" s="20" t="s">
        <v>180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20" t="s">
        <v>79</v>
      </c>
      <c r="BK163" s="193">
        <f>ROUND(I163*H163,2)</f>
        <v>0</v>
      </c>
      <c r="BL163" s="20" t="s">
        <v>290</v>
      </c>
      <c r="BM163" s="192" t="s">
        <v>1131</v>
      </c>
    </row>
    <row r="164" spans="1:65" s="2" customFormat="1" ht="24.2" customHeight="1">
      <c r="A164" s="37"/>
      <c r="B164" s="38"/>
      <c r="C164" s="232" t="s">
        <v>424</v>
      </c>
      <c r="D164" s="232" t="s">
        <v>349</v>
      </c>
      <c r="E164" s="233" t="s">
        <v>1132</v>
      </c>
      <c r="F164" s="234" t="s">
        <v>1133</v>
      </c>
      <c r="G164" s="235" t="s">
        <v>352</v>
      </c>
      <c r="H164" s="236">
        <v>10</v>
      </c>
      <c r="I164" s="237"/>
      <c r="J164" s="238">
        <f>ROUND(I164*H164,2)</f>
        <v>0</v>
      </c>
      <c r="K164" s="234" t="s">
        <v>19</v>
      </c>
      <c r="L164" s="239"/>
      <c r="M164" s="240" t="s">
        <v>19</v>
      </c>
      <c r="N164" s="241" t="s">
        <v>43</v>
      </c>
      <c r="O164" s="67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2" t="s">
        <v>353</v>
      </c>
      <c r="AT164" s="192" t="s">
        <v>349</v>
      </c>
      <c r="AU164" s="192" t="s">
        <v>92</v>
      </c>
      <c r="AY164" s="20" t="s">
        <v>180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20" t="s">
        <v>79</v>
      </c>
      <c r="BK164" s="193">
        <f>ROUND(I164*H164,2)</f>
        <v>0</v>
      </c>
      <c r="BL164" s="20" t="s">
        <v>290</v>
      </c>
      <c r="BM164" s="192" t="s">
        <v>1134</v>
      </c>
    </row>
    <row r="165" spans="1:65" s="2" customFormat="1" ht="24.2" customHeight="1">
      <c r="A165" s="37"/>
      <c r="B165" s="38"/>
      <c r="C165" s="232" t="s">
        <v>428</v>
      </c>
      <c r="D165" s="232" t="s">
        <v>349</v>
      </c>
      <c r="E165" s="233" t="s">
        <v>1135</v>
      </c>
      <c r="F165" s="234" t="s">
        <v>1136</v>
      </c>
      <c r="G165" s="235" t="s">
        <v>352</v>
      </c>
      <c r="H165" s="236">
        <v>2</v>
      </c>
      <c r="I165" s="237"/>
      <c r="J165" s="238">
        <f>ROUND(I165*H165,2)</f>
        <v>0</v>
      </c>
      <c r="K165" s="234" t="s">
        <v>19</v>
      </c>
      <c r="L165" s="239"/>
      <c r="M165" s="240" t="s">
        <v>19</v>
      </c>
      <c r="N165" s="241" t="s">
        <v>43</v>
      </c>
      <c r="O165" s="67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353</v>
      </c>
      <c r="AT165" s="192" t="s">
        <v>349</v>
      </c>
      <c r="AU165" s="192" t="s">
        <v>92</v>
      </c>
      <c r="AY165" s="20" t="s">
        <v>180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20" t="s">
        <v>79</v>
      </c>
      <c r="BK165" s="193">
        <f>ROUND(I165*H165,2)</f>
        <v>0</v>
      </c>
      <c r="BL165" s="20" t="s">
        <v>290</v>
      </c>
      <c r="BM165" s="192" t="s">
        <v>1137</v>
      </c>
    </row>
    <row r="166" spans="2:63" s="12" customFormat="1" ht="22.9" customHeight="1">
      <c r="B166" s="165"/>
      <c r="C166" s="166"/>
      <c r="D166" s="167" t="s">
        <v>71</v>
      </c>
      <c r="E166" s="179" t="s">
        <v>1138</v>
      </c>
      <c r="F166" s="179" t="s">
        <v>1139</v>
      </c>
      <c r="G166" s="166"/>
      <c r="H166" s="166"/>
      <c r="I166" s="169"/>
      <c r="J166" s="180">
        <f>BK166</f>
        <v>0</v>
      </c>
      <c r="K166" s="166"/>
      <c r="L166" s="171"/>
      <c r="M166" s="172"/>
      <c r="N166" s="173"/>
      <c r="O166" s="173"/>
      <c r="P166" s="174">
        <f>P167+P172+P189+P197+P207+P209+P213+P218+P225</f>
        <v>0</v>
      </c>
      <c r="Q166" s="173"/>
      <c r="R166" s="174">
        <f>R167+R172+R189+R197+R207+R209+R213+R218+R225</f>
        <v>0</v>
      </c>
      <c r="S166" s="173"/>
      <c r="T166" s="175">
        <f>T167+T172+T189+T197+T207+T209+T213+T218+T225</f>
        <v>0</v>
      </c>
      <c r="AR166" s="176" t="s">
        <v>81</v>
      </c>
      <c r="AT166" s="177" t="s">
        <v>71</v>
      </c>
      <c r="AU166" s="177" t="s">
        <v>79</v>
      </c>
      <c r="AY166" s="176" t="s">
        <v>180</v>
      </c>
      <c r="BK166" s="178">
        <f>BK167+BK172+BK189+BK197+BK207+BK209+BK213+BK218+BK225</f>
        <v>0</v>
      </c>
    </row>
    <row r="167" spans="2:63" s="12" customFormat="1" ht="20.85" customHeight="1">
      <c r="B167" s="165"/>
      <c r="C167" s="166"/>
      <c r="D167" s="167" t="s">
        <v>71</v>
      </c>
      <c r="E167" s="179" t="s">
        <v>1140</v>
      </c>
      <c r="F167" s="179" t="s">
        <v>1005</v>
      </c>
      <c r="G167" s="166"/>
      <c r="H167" s="166"/>
      <c r="I167" s="169"/>
      <c r="J167" s="180">
        <f>BK167</f>
        <v>0</v>
      </c>
      <c r="K167" s="166"/>
      <c r="L167" s="171"/>
      <c r="M167" s="172"/>
      <c r="N167" s="173"/>
      <c r="O167" s="173"/>
      <c r="P167" s="174">
        <f>SUM(P168:P171)</f>
        <v>0</v>
      </c>
      <c r="Q167" s="173"/>
      <c r="R167" s="174">
        <f>SUM(R168:R171)</f>
        <v>0</v>
      </c>
      <c r="S167" s="173"/>
      <c r="T167" s="175">
        <f>SUM(T168:T171)</f>
        <v>0</v>
      </c>
      <c r="AR167" s="176" t="s">
        <v>81</v>
      </c>
      <c r="AT167" s="177" t="s">
        <v>71</v>
      </c>
      <c r="AU167" s="177" t="s">
        <v>81</v>
      </c>
      <c r="AY167" s="176" t="s">
        <v>180</v>
      </c>
      <c r="BK167" s="178">
        <f>SUM(BK168:BK171)</f>
        <v>0</v>
      </c>
    </row>
    <row r="168" spans="1:65" s="2" customFormat="1" ht="16.5" customHeight="1">
      <c r="A168" s="37"/>
      <c r="B168" s="38"/>
      <c r="C168" s="181" t="s">
        <v>432</v>
      </c>
      <c r="D168" s="181" t="s">
        <v>183</v>
      </c>
      <c r="E168" s="182" t="s">
        <v>1141</v>
      </c>
      <c r="F168" s="183" t="s">
        <v>1007</v>
      </c>
      <c r="G168" s="184" t="s">
        <v>352</v>
      </c>
      <c r="H168" s="185">
        <v>184</v>
      </c>
      <c r="I168" s="186"/>
      <c r="J168" s="187">
        <f>ROUND(I168*H168,2)</f>
        <v>0</v>
      </c>
      <c r="K168" s="183" t="s">
        <v>19</v>
      </c>
      <c r="L168" s="42"/>
      <c r="M168" s="188" t="s">
        <v>19</v>
      </c>
      <c r="N168" s="189" t="s">
        <v>43</v>
      </c>
      <c r="O168" s="67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2" t="s">
        <v>290</v>
      </c>
      <c r="AT168" s="192" t="s">
        <v>183</v>
      </c>
      <c r="AU168" s="192" t="s">
        <v>92</v>
      </c>
      <c r="AY168" s="20" t="s">
        <v>180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20" t="s">
        <v>79</v>
      </c>
      <c r="BK168" s="193">
        <f>ROUND(I168*H168,2)</f>
        <v>0</v>
      </c>
      <c r="BL168" s="20" t="s">
        <v>290</v>
      </c>
      <c r="BM168" s="192" t="s">
        <v>1142</v>
      </c>
    </row>
    <row r="169" spans="1:65" s="2" customFormat="1" ht="16.5" customHeight="1">
      <c r="A169" s="37"/>
      <c r="B169" s="38"/>
      <c r="C169" s="181" t="s">
        <v>436</v>
      </c>
      <c r="D169" s="181" t="s">
        <v>183</v>
      </c>
      <c r="E169" s="182" t="s">
        <v>1143</v>
      </c>
      <c r="F169" s="183" t="s">
        <v>1010</v>
      </c>
      <c r="G169" s="184" t="s">
        <v>352</v>
      </c>
      <c r="H169" s="185">
        <v>92</v>
      </c>
      <c r="I169" s="186"/>
      <c r="J169" s="187">
        <f>ROUND(I169*H169,2)</f>
        <v>0</v>
      </c>
      <c r="K169" s="183" t="s">
        <v>19</v>
      </c>
      <c r="L169" s="42"/>
      <c r="M169" s="188" t="s">
        <v>19</v>
      </c>
      <c r="N169" s="189" t="s">
        <v>43</v>
      </c>
      <c r="O169" s="67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2" t="s">
        <v>290</v>
      </c>
      <c r="AT169" s="192" t="s">
        <v>183</v>
      </c>
      <c r="AU169" s="192" t="s">
        <v>92</v>
      </c>
      <c r="AY169" s="20" t="s">
        <v>180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20" t="s">
        <v>79</v>
      </c>
      <c r="BK169" s="193">
        <f>ROUND(I169*H169,2)</f>
        <v>0</v>
      </c>
      <c r="BL169" s="20" t="s">
        <v>290</v>
      </c>
      <c r="BM169" s="192" t="s">
        <v>1144</v>
      </c>
    </row>
    <row r="170" spans="1:65" s="2" customFormat="1" ht="16.5" customHeight="1">
      <c r="A170" s="37"/>
      <c r="B170" s="38"/>
      <c r="C170" s="181" t="s">
        <v>440</v>
      </c>
      <c r="D170" s="181" t="s">
        <v>183</v>
      </c>
      <c r="E170" s="182" t="s">
        <v>1145</v>
      </c>
      <c r="F170" s="183" t="s">
        <v>1013</v>
      </c>
      <c r="G170" s="184" t="s">
        <v>352</v>
      </c>
      <c r="H170" s="185">
        <v>92</v>
      </c>
      <c r="I170" s="186"/>
      <c r="J170" s="187">
        <f>ROUND(I170*H170,2)</f>
        <v>0</v>
      </c>
      <c r="K170" s="183" t="s">
        <v>19</v>
      </c>
      <c r="L170" s="42"/>
      <c r="M170" s="188" t="s">
        <v>19</v>
      </c>
      <c r="N170" s="189" t="s">
        <v>43</v>
      </c>
      <c r="O170" s="67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2" t="s">
        <v>290</v>
      </c>
      <c r="AT170" s="192" t="s">
        <v>183</v>
      </c>
      <c r="AU170" s="192" t="s">
        <v>92</v>
      </c>
      <c r="AY170" s="20" t="s">
        <v>180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20" t="s">
        <v>79</v>
      </c>
      <c r="BK170" s="193">
        <f>ROUND(I170*H170,2)</f>
        <v>0</v>
      </c>
      <c r="BL170" s="20" t="s">
        <v>290</v>
      </c>
      <c r="BM170" s="192" t="s">
        <v>1146</v>
      </c>
    </row>
    <row r="171" spans="1:65" s="2" customFormat="1" ht="16.5" customHeight="1">
      <c r="A171" s="37"/>
      <c r="B171" s="38"/>
      <c r="C171" s="181" t="s">
        <v>444</v>
      </c>
      <c r="D171" s="181" t="s">
        <v>183</v>
      </c>
      <c r="E171" s="182" t="s">
        <v>1147</v>
      </c>
      <c r="F171" s="183" t="s">
        <v>1016</v>
      </c>
      <c r="G171" s="184" t="s">
        <v>352</v>
      </c>
      <c r="H171" s="185">
        <v>92</v>
      </c>
      <c r="I171" s="186"/>
      <c r="J171" s="187">
        <f>ROUND(I171*H171,2)</f>
        <v>0</v>
      </c>
      <c r="K171" s="183" t="s">
        <v>19</v>
      </c>
      <c r="L171" s="42"/>
      <c r="M171" s="188" t="s">
        <v>19</v>
      </c>
      <c r="N171" s="189" t="s">
        <v>43</v>
      </c>
      <c r="O171" s="67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2" t="s">
        <v>290</v>
      </c>
      <c r="AT171" s="192" t="s">
        <v>183</v>
      </c>
      <c r="AU171" s="192" t="s">
        <v>92</v>
      </c>
      <c r="AY171" s="20" t="s">
        <v>180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20" t="s">
        <v>79</v>
      </c>
      <c r="BK171" s="193">
        <f>ROUND(I171*H171,2)</f>
        <v>0</v>
      </c>
      <c r="BL171" s="20" t="s">
        <v>290</v>
      </c>
      <c r="BM171" s="192" t="s">
        <v>1148</v>
      </c>
    </row>
    <row r="172" spans="2:63" s="12" customFormat="1" ht="20.85" customHeight="1">
      <c r="B172" s="165"/>
      <c r="C172" s="166"/>
      <c r="D172" s="167" t="s">
        <v>71</v>
      </c>
      <c r="E172" s="179" t="s">
        <v>1149</v>
      </c>
      <c r="F172" s="179" t="s">
        <v>1019</v>
      </c>
      <c r="G172" s="166"/>
      <c r="H172" s="166"/>
      <c r="I172" s="169"/>
      <c r="J172" s="180">
        <f>BK172</f>
        <v>0</v>
      </c>
      <c r="K172" s="166"/>
      <c r="L172" s="171"/>
      <c r="M172" s="172"/>
      <c r="N172" s="173"/>
      <c r="O172" s="173"/>
      <c r="P172" s="174">
        <f>SUM(P173:P188)</f>
        <v>0</v>
      </c>
      <c r="Q172" s="173"/>
      <c r="R172" s="174">
        <f>SUM(R173:R188)</f>
        <v>0</v>
      </c>
      <c r="S172" s="173"/>
      <c r="T172" s="175">
        <f>SUM(T173:T188)</f>
        <v>0</v>
      </c>
      <c r="AR172" s="176" t="s">
        <v>81</v>
      </c>
      <c r="AT172" s="177" t="s">
        <v>71</v>
      </c>
      <c r="AU172" s="177" t="s">
        <v>81</v>
      </c>
      <c r="AY172" s="176" t="s">
        <v>180</v>
      </c>
      <c r="BK172" s="178">
        <f>SUM(BK173:BK188)</f>
        <v>0</v>
      </c>
    </row>
    <row r="173" spans="1:65" s="2" customFormat="1" ht="16.5" customHeight="1">
      <c r="A173" s="37"/>
      <c r="B173" s="38"/>
      <c r="C173" s="181" t="s">
        <v>448</v>
      </c>
      <c r="D173" s="181" t="s">
        <v>183</v>
      </c>
      <c r="E173" s="182" t="s">
        <v>1150</v>
      </c>
      <c r="F173" s="183" t="s">
        <v>1021</v>
      </c>
      <c r="G173" s="184" t="s">
        <v>352</v>
      </c>
      <c r="H173" s="185">
        <v>2</v>
      </c>
      <c r="I173" s="186"/>
      <c r="J173" s="187">
        <f aca="true" t="shared" si="30" ref="J173:J188">ROUND(I173*H173,2)</f>
        <v>0</v>
      </c>
      <c r="K173" s="183" t="s">
        <v>19</v>
      </c>
      <c r="L173" s="42"/>
      <c r="M173" s="188" t="s">
        <v>19</v>
      </c>
      <c r="N173" s="189" t="s">
        <v>43</v>
      </c>
      <c r="O173" s="67"/>
      <c r="P173" s="190">
        <f aca="true" t="shared" si="31" ref="P173:P188">O173*H173</f>
        <v>0</v>
      </c>
      <c r="Q173" s="190">
        <v>0</v>
      </c>
      <c r="R173" s="190">
        <f aca="true" t="shared" si="32" ref="R173:R188">Q173*H173</f>
        <v>0</v>
      </c>
      <c r="S173" s="190">
        <v>0</v>
      </c>
      <c r="T173" s="191">
        <f aca="true" t="shared" si="33" ref="T173:T188"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2" t="s">
        <v>290</v>
      </c>
      <c r="AT173" s="192" t="s">
        <v>183</v>
      </c>
      <c r="AU173" s="192" t="s">
        <v>92</v>
      </c>
      <c r="AY173" s="20" t="s">
        <v>180</v>
      </c>
      <c r="BE173" s="193">
        <f aca="true" t="shared" si="34" ref="BE173:BE188">IF(N173="základní",J173,0)</f>
        <v>0</v>
      </c>
      <c r="BF173" s="193">
        <f aca="true" t="shared" si="35" ref="BF173:BF188">IF(N173="snížená",J173,0)</f>
        <v>0</v>
      </c>
      <c r="BG173" s="193">
        <f aca="true" t="shared" si="36" ref="BG173:BG188">IF(N173="zákl. přenesená",J173,0)</f>
        <v>0</v>
      </c>
      <c r="BH173" s="193">
        <f aca="true" t="shared" si="37" ref="BH173:BH188">IF(N173="sníž. přenesená",J173,0)</f>
        <v>0</v>
      </c>
      <c r="BI173" s="193">
        <f aca="true" t="shared" si="38" ref="BI173:BI188">IF(N173="nulová",J173,0)</f>
        <v>0</v>
      </c>
      <c r="BJ173" s="20" t="s">
        <v>79</v>
      </c>
      <c r="BK173" s="193">
        <f aca="true" t="shared" si="39" ref="BK173:BK188">ROUND(I173*H173,2)</f>
        <v>0</v>
      </c>
      <c r="BL173" s="20" t="s">
        <v>290</v>
      </c>
      <c r="BM173" s="192" t="s">
        <v>1151</v>
      </c>
    </row>
    <row r="174" spans="1:65" s="2" customFormat="1" ht="16.5" customHeight="1">
      <c r="A174" s="37"/>
      <c r="B174" s="38"/>
      <c r="C174" s="181" t="s">
        <v>452</v>
      </c>
      <c r="D174" s="181" t="s">
        <v>183</v>
      </c>
      <c r="E174" s="182" t="s">
        <v>1152</v>
      </c>
      <c r="F174" s="183" t="s">
        <v>1024</v>
      </c>
      <c r="G174" s="184" t="s">
        <v>352</v>
      </c>
      <c r="H174" s="185">
        <v>1</v>
      </c>
      <c r="I174" s="186"/>
      <c r="J174" s="187">
        <f t="shared" si="30"/>
        <v>0</v>
      </c>
      <c r="K174" s="183" t="s">
        <v>19</v>
      </c>
      <c r="L174" s="42"/>
      <c r="M174" s="188" t="s">
        <v>19</v>
      </c>
      <c r="N174" s="189" t="s">
        <v>43</v>
      </c>
      <c r="O174" s="67"/>
      <c r="P174" s="190">
        <f t="shared" si="31"/>
        <v>0</v>
      </c>
      <c r="Q174" s="190">
        <v>0</v>
      </c>
      <c r="R174" s="190">
        <f t="shared" si="32"/>
        <v>0</v>
      </c>
      <c r="S174" s="190">
        <v>0</v>
      </c>
      <c r="T174" s="191">
        <f t="shared" si="33"/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2" t="s">
        <v>290</v>
      </c>
      <c r="AT174" s="192" t="s">
        <v>183</v>
      </c>
      <c r="AU174" s="192" t="s">
        <v>92</v>
      </c>
      <c r="AY174" s="20" t="s">
        <v>180</v>
      </c>
      <c r="BE174" s="193">
        <f t="shared" si="34"/>
        <v>0</v>
      </c>
      <c r="BF174" s="193">
        <f t="shared" si="35"/>
        <v>0</v>
      </c>
      <c r="BG174" s="193">
        <f t="shared" si="36"/>
        <v>0</v>
      </c>
      <c r="BH174" s="193">
        <f t="shared" si="37"/>
        <v>0</v>
      </c>
      <c r="BI174" s="193">
        <f t="shared" si="38"/>
        <v>0</v>
      </c>
      <c r="BJ174" s="20" t="s">
        <v>79</v>
      </c>
      <c r="BK174" s="193">
        <f t="shared" si="39"/>
        <v>0</v>
      </c>
      <c r="BL174" s="20" t="s">
        <v>290</v>
      </c>
      <c r="BM174" s="192" t="s">
        <v>1153</v>
      </c>
    </row>
    <row r="175" spans="1:65" s="2" customFormat="1" ht="16.5" customHeight="1">
      <c r="A175" s="37"/>
      <c r="B175" s="38"/>
      <c r="C175" s="181" t="s">
        <v>456</v>
      </c>
      <c r="D175" s="181" t="s">
        <v>183</v>
      </c>
      <c r="E175" s="182" t="s">
        <v>1154</v>
      </c>
      <c r="F175" s="183" t="s">
        <v>1027</v>
      </c>
      <c r="G175" s="184" t="s">
        <v>352</v>
      </c>
      <c r="H175" s="185">
        <v>7</v>
      </c>
      <c r="I175" s="186"/>
      <c r="J175" s="187">
        <f t="shared" si="30"/>
        <v>0</v>
      </c>
      <c r="K175" s="183" t="s">
        <v>19</v>
      </c>
      <c r="L175" s="42"/>
      <c r="M175" s="188" t="s">
        <v>19</v>
      </c>
      <c r="N175" s="189" t="s">
        <v>43</v>
      </c>
      <c r="O175" s="67"/>
      <c r="P175" s="190">
        <f t="shared" si="31"/>
        <v>0</v>
      </c>
      <c r="Q175" s="190">
        <v>0</v>
      </c>
      <c r="R175" s="190">
        <f t="shared" si="32"/>
        <v>0</v>
      </c>
      <c r="S175" s="190">
        <v>0</v>
      </c>
      <c r="T175" s="191">
        <f t="shared" si="33"/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2" t="s">
        <v>290</v>
      </c>
      <c r="AT175" s="192" t="s">
        <v>183</v>
      </c>
      <c r="AU175" s="192" t="s">
        <v>92</v>
      </c>
      <c r="AY175" s="20" t="s">
        <v>180</v>
      </c>
      <c r="BE175" s="193">
        <f t="shared" si="34"/>
        <v>0</v>
      </c>
      <c r="BF175" s="193">
        <f t="shared" si="35"/>
        <v>0</v>
      </c>
      <c r="BG175" s="193">
        <f t="shared" si="36"/>
        <v>0</v>
      </c>
      <c r="BH175" s="193">
        <f t="shared" si="37"/>
        <v>0</v>
      </c>
      <c r="BI175" s="193">
        <f t="shared" si="38"/>
        <v>0</v>
      </c>
      <c r="BJ175" s="20" t="s">
        <v>79</v>
      </c>
      <c r="BK175" s="193">
        <f t="shared" si="39"/>
        <v>0</v>
      </c>
      <c r="BL175" s="20" t="s">
        <v>290</v>
      </c>
      <c r="BM175" s="192" t="s">
        <v>1155</v>
      </c>
    </row>
    <row r="176" spans="1:65" s="2" customFormat="1" ht="16.5" customHeight="1">
      <c r="A176" s="37"/>
      <c r="B176" s="38"/>
      <c r="C176" s="181" t="s">
        <v>460</v>
      </c>
      <c r="D176" s="181" t="s">
        <v>183</v>
      </c>
      <c r="E176" s="182" t="s">
        <v>1156</v>
      </c>
      <c r="F176" s="183" t="s">
        <v>1030</v>
      </c>
      <c r="G176" s="184" t="s">
        <v>352</v>
      </c>
      <c r="H176" s="185">
        <v>2</v>
      </c>
      <c r="I176" s="186"/>
      <c r="J176" s="187">
        <f t="shared" si="30"/>
        <v>0</v>
      </c>
      <c r="K176" s="183" t="s">
        <v>19</v>
      </c>
      <c r="L176" s="42"/>
      <c r="M176" s="188" t="s">
        <v>19</v>
      </c>
      <c r="N176" s="189" t="s">
        <v>43</v>
      </c>
      <c r="O176" s="67"/>
      <c r="P176" s="190">
        <f t="shared" si="31"/>
        <v>0</v>
      </c>
      <c r="Q176" s="190">
        <v>0</v>
      </c>
      <c r="R176" s="190">
        <f t="shared" si="32"/>
        <v>0</v>
      </c>
      <c r="S176" s="190">
        <v>0</v>
      </c>
      <c r="T176" s="191">
        <f t="shared" si="33"/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2" t="s">
        <v>290</v>
      </c>
      <c r="AT176" s="192" t="s">
        <v>183</v>
      </c>
      <c r="AU176" s="192" t="s">
        <v>92</v>
      </c>
      <c r="AY176" s="20" t="s">
        <v>180</v>
      </c>
      <c r="BE176" s="193">
        <f t="shared" si="34"/>
        <v>0</v>
      </c>
      <c r="BF176" s="193">
        <f t="shared" si="35"/>
        <v>0</v>
      </c>
      <c r="BG176" s="193">
        <f t="shared" si="36"/>
        <v>0</v>
      </c>
      <c r="BH176" s="193">
        <f t="shared" si="37"/>
        <v>0</v>
      </c>
      <c r="BI176" s="193">
        <f t="shared" si="38"/>
        <v>0</v>
      </c>
      <c r="BJ176" s="20" t="s">
        <v>79</v>
      </c>
      <c r="BK176" s="193">
        <f t="shared" si="39"/>
        <v>0</v>
      </c>
      <c r="BL176" s="20" t="s">
        <v>290</v>
      </c>
      <c r="BM176" s="192" t="s">
        <v>1157</v>
      </c>
    </row>
    <row r="177" spans="1:65" s="2" customFormat="1" ht="16.5" customHeight="1">
      <c r="A177" s="37"/>
      <c r="B177" s="38"/>
      <c r="C177" s="181" t="s">
        <v>464</v>
      </c>
      <c r="D177" s="181" t="s">
        <v>183</v>
      </c>
      <c r="E177" s="182" t="s">
        <v>1158</v>
      </c>
      <c r="F177" s="183" t="s">
        <v>1033</v>
      </c>
      <c r="G177" s="184" t="s">
        <v>352</v>
      </c>
      <c r="H177" s="185">
        <v>2</v>
      </c>
      <c r="I177" s="186"/>
      <c r="J177" s="187">
        <f t="shared" si="30"/>
        <v>0</v>
      </c>
      <c r="K177" s="183" t="s">
        <v>19</v>
      </c>
      <c r="L177" s="42"/>
      <c r="M177" s="188" t="s">
        <v>19</v>
      </c>
      <c r="N177" s="189" t="s">
        <v>43</v>
      </c>
      <c r="O177" s="67"/>
      <c r="P177" s="190">
        <f t="shared" si="31"/>
        <v>0</v>
      </c>
      <c r="Q177" s="190">
        <v>0</v>
      </c>
      <c r="R177" s="190">
        <f t="shared" si="32"/>
        <v>0</v>
      </c>
      <c r="S177" s="190">
        <v>0</v>
      </c>
      <c r="T177" s="191">
        <f t="shared" si="33"/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2" t="s">
        <v>290</v>
      </c>
      <c r="AT177" s="192" t="s">
        <v>183</v>
      </c>
      <c r="AU177" s="192" t="s">
        <v>92</v>
      </c>
      <c r="AY177" s="20" t="s">
        <v>180</v>
      </c>
      <c r="BE177" s="193">
        <f t="shared" si="34"/>
        <v>0</v>
      </c>
      <c r="BF177" s="193">
        <f t="shared" si="35"/>
        <v>0</v>
      </c>
      <c r="BG177" s="193">
        <f t="shared" si="36"/>
        <v>0</v>
      </c>
      <c r="BH177" s="193">
        <f t="shared" si="37"/>
        <v>0</v>
      </c>
      <c r="BI177" s="193">
        <f t="shared" si="38"/>
        <v>0</v>
      </c>
      <c r="BJ177" s="20" t="s">
        <v>79</v>
      </c>
      <c r="BK177" s="193">
        <f t="shared" si="39"/>
        <v>0</v>
      </c>
      <c r="BL177" s="20" t="s">
        <v>290</v>
      </c>
      <c r="BM177" s="192" t="s">
        <v>1159</v>
      </c>
    </row>
    <row r="178" spans="1:65" s="2" customFormat="1" ht="16.5" customHeight="1">
      <c r="A178" s="37"/>
      <c r="B178" s="38"/>
      <c r="C178" s="181" t="s">
        <v>468</v>
      </c>
      <c r="D178" s="181" t="s">
        <v>183</v>
      </c>
      <c r="E178" s="182" t="s">
        <v>1160</v>
      </c>
      <c r="F178" s="183" t="s">
        <v>1036</v>
      </c>
      <c r="G178" s="184" t="s">
        <v>352</v>
      </c>
      <c r="H178" s="185">
        <v>6</v>
      </c>
      <c r="I178" s="186"/>
      <c r="J178" s="187">
        <f t="shared" si="30"/>
        <v>0</v>
      </c>
      <c r="K178" s="183" t="s">
        <v>19</v>
      </c>
      <c r="L178" s="42"/>
      <c r="M178" s="188" t="s">
        <v>19</v>
      </c>
      <c r="N178" s="189" t="s">
        <v>43</v>
      </c>
      <c r="O178" s="67"/>
      <c r="P178" s="190">
        <f t="shared" si="31"/>
        <v>0</v>
      </c>
      <c r="Q178" s="190">
        <v>0</v>
      </c>
      <c r="R178" s="190">
        <f t="shared" si="32"/>
        <v>0</v>
      </c>
      <c r="S178" s="190">
        <v>0</v>
      </c>
      <c r="T178" s="191">
        <f t="shared" si="33"/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2" t="s">
        <v>290</v>
      </c>
      <c r="AT178" s="192" t="s">
        <v>183</v>
      </c>
      <c r="AU178" s="192" t="s">
        <v>92</v>
      </c>
      <c r="AY178" s="20" t="s">
        <v>180</v>
      </c>
      <c r="BE178" s="193">
        <f t="shared" si="34"/>
        <v>0</v>
      </c>
      <c r="BF178" s="193">
        <f t="shared" si="35"/>
        <v>0</v>
      </c>
      <c r="BG178" s="193">
        <f t="shared" si="36"/>
        <v>0</v>
      </c>
      <c r="BH178" s="193">
        <f t="shared" si="37"/>
        <v>0</v>
      </c>
      <c r="BI178" s="193">
        <f t="shared" si="38"/>
        <v>0</v>
      </c>
      <c r="BJ178" s="20" t="s">
        <v>79</v>
      </c>
      <c r="BK178" s="193">
        <f t="shared" si="39"/>
        <v>0</v>
      </c>
      <c r="BL178" s="20" t="s">
        <v>290</v>
      </c>
      <c r="BM178" s="192" t="s">
        <v>1161</v>
      </c>
    </row>
    <row r="179" spans="1:65" s="2" customFormat="1" ht="16.5" customHeight="1">
      <c r="A179" s="37"/>
      <c r="B179" s="38"/>
      <c r="C179" s="181" t="s">
        <v>472</v>
      </c>
      <c r="D179" s="181" t="s">
        <v>183</v>
      </c>
      <c r="E179" s="182" t="s">
        <v>1162</v>
      </c>
      <c r="F179" s="183" t="s">
        <v>1039</v>
      </c>
      <c r="G179" s="184" t="s">
        <v>352</v>
      </c>
      <c r="H179" s="185">
        <v>2</v>
      </c>
      <c r="I179" s="186"/>
      <c r="J179" s="187">
        <f t="shared" si="30"/>
        <v>0</v>
      </c>
      <c r="K179" s="183" t="s">
        <v>19</v>
      </c>
      <c r="L179" s="42"/>
      <c r="M179" s="188" t="s">
        <v>19</v>
      </c>
      <c r="N179" s="189" t="s">
        <v>43</v>
      </c>
      <c r="O179" s="67"/>
      <c r="P179" s="190">
        <f t="shared" si="31"/>
        <v>0</v>
      </c>
      <c r="Q179" s="190">
        <v>0</v>
      </c>
      <c r="R179" s="190">
        <f t="shared" si="32"/>
        <v>0</v>
      </c>
      <c r="S179" s="190">
        <v>0</v>
      </c>
      <c r="T179" s="191">
        <f t="shared" si="33"/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2" t="s">
        <v>290</v>
      </c>
      <c r="AT179" s="192" t="s">
        <v>183</v>
      </c>
      <c r="AU179" s="192" t="s">
        <v>92</v>
      </c>
      <c r="AY179" s="20" t="s">
        <v>180</v>
      </c>
      <c r="BE179" s="193">
        <f t="shared" si="34"/>
        <v>0</v>
      </c>
      <c r="BF179" s="193">
        <f t="shared" si="35"/>
        <v>0</v>
      </c>
      <c r="BG179" s="193">
        <f t="shared" si="36"/>
        <v>0</v>
      </c>
      <c r="BH179" s="193">
        <f t="shared" si="37"/>
        <v>0</v>
      </c>
      <c r="BI179" s="193">
        <f t="shared" si="38"/>
        <v>0</v>
      </c>
      <c r="BJ179" s="20" t="s">
        <v>79</v>
      </c>
      <c r="BK179" s="193">
        <f t="shared" si="39"/>
        <v>0</v>
      </c>
      <c r="BL179" s="20" t="s">
        <v>290</v>
      </c>
      <c r="BM179" s="192" t="s">
        <v>1163</v>
      </c>
    </row>
    <row r="180" spans="1:65" s="2" customFormat="1" ht="16.5" customHeight="1">
      <c r="A180" s="37"/>
      <c r="B180" s="38"/>
      <c r="C180" s="181" t="s">
        <v>476</v>
      </c>
      <c r="D180" s="181" t="s">
        <v>183</v>
      </c>
      <c r="E180" s="182" t="s">
        <v>1164</v>
      </c>
      <c r="F180" s="183" t="s">
        <v>1042</v>
      </c>
      <c r="G180" s="184" t="s">
        <v>352</v>
      </c>
      <c r="H180" s="185">
        <v>2</v>
      </c>
      <c r="I180" s="186"/>
      <c r="J180" s="187">
        <f t="shared" si="30"/>
        <v>0</v>
      </c>
      <c r="K180" s="183" t="s">
        <v>19</v>
      </c>
      <c r="L180" s="42"/>
      <c r="M180" s="188" t="s">
        <v>19</v>
      </c>
      <c r="N180" s="189" t="s">
        <v>43</v>
      </c>
      <c r="O180" s="67"/>
      <c r="P180" s="190">
        <f t="shared" si="31"/>
        <v>0</v>
      </c>
      <c r="Q180" s="190">
        <v>0</v>
      </c>
      <c r="R180" s="190">
        <f t="shared" si="32"/>
        <v>0</v>
      </c>
      <c r="S180" s="190">
        <v>0</v>
      </c>
      <c r="T180" s="191">
        <f t="shared" si="33"/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2" t="s">
        <v>290</v>
      </c>
      <c r="AT180" s="192" t="s">
        <v>183</v>
      </c>
      <c r="AU180" s="192" t="s">
        <v>92</v>
      </c>
      <c r="AY180" s="20" t="s">
        <v>180</v>
      </c>
      <c r="BE180" s="193">
        <f t="shared" si="34"/>
        <v>0</v>
      </c>
      <c r="BF180" s="193">
        <f t="shared" si="35"/>
        <v>0</v>
      </c>
      <c r="BG180" s="193">
        <f t="shared" si="36"/>
        <v>0</v>
      </c>
      <c r="BH180" s="193">
        <f t="shared" si="37"/>
        <v>0</v>
      </c>
      <c r="BI180" s="193">
        <f t="shared" si="38"/>
        <v>0</v>
      </c>
      <c r="BJ180" s="20" t="s">
        <v>79</v>
      </c>
      <c r="BK180" s="193">
        <f t="shared" si="39"/>
        <v>0</v>
      </c>
      <c r="BL180" s="20" t="s">
        <v>290</v>
      </c>
      <c r="BM180" s="192" t="s">
        <v>1165</v>
      </c>
    </row>
    <row r="181" spans="1:65" s="2" customFormat="1" ht="16.5" customHeight="1">
      <c r="A181" s="37"/>
      <c r="B181" s="38"/>
      <c r="C181" s="181" t="s">
        <v>480</v>
      </c>
      <c r="D181" s="181" t="s">
        <v>183</v>
      </c>
      <c r="E181" s="182" t="s">
        <v>1166</v>
      </c>
      <c r="F181" s="183" t="s">
        <v>1045</v>
      </c>
      <c r="G181" s="184" t="s">
        <v>352</v>
      </c>
      <c r="H181" s="185">
        <v>60</v>
      </c>
      <c r="I181" s="186"/>
      <c r="J181" s="187">
        <f t="shared" si="30"/>
        <v>0</v>
      </c>
      <c r="K181" s="183" t="s">
        <v>19</v>
      </c>
      <c r="L181" s="42"/>
      <c r="M181" s="188" t="s">
        <v>19</v>
      </c>
      <c r="N181" s="189" t="s">
        <v>43</v>
      </c>
      <c r="O181" s="67"/>
      <c r="P181" s="190">
        <f t="shared" si="31"/>
        <v>0</v>
      </c>
      <c r="Q181" s="190">
        <v>0</v>
      </c>
      <c r="R181" s="190">
        <f t="shared" si="32"/>
        <v>0</v>
      </c>
      <c r="S181" s="190">
        <v>0</v>
      </c>
      <c r="T181" s="191">
        <f t="shared" si="33"/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2" t="s">
        <v>290</v>
      </c>
      <c r="AT181" s="192" t="s">
        <v>183</v>
      </c>
      <c r="AU181" s="192" t="s">
        <v>92</v>
      </c>
      <c r="AY181" s="20" t="s">
        <v>180</v>
      </c>
      <c r="BE181" s="193">
        <f t="shared" si="34"/>
        <v>0</v>
      </c>
      <c r="BF181" s="193">
        <f t="shared" si="35"/>
        <v>0</v>
      </c>
      <c r="BG181" s="193">
        <f t="shared" si="36"/>
        <v>0</v>
      </c>
      <c r="BH181" s="193">
        <f t="shared" si="37"/>
        <v>0</v>
      </c>
      <c r="BI181" s="193">
        <f t="shared" si="38"/>
        <v>0</v>
      </c>
      <c r="BJ181" s="20" t="s">
        <v>79</v>
      </c>
      <c r="BK181" s="193">
        <f t="shared" si="39"/>
        <v>0</v>
      </c>
      <c r="BL181" s="20" t="s">
        <v>290</v>
      </c>
      <c r="BM181" s="192" t="s">
        <v>1167</v>
      </c>
    </row>
    <row r="182" spans="1:65" s="2" customFormat="1" ht="16.5" customHeight="1">
      <c r="A182" s="37"/>
      <c r="B182" s="38"/>
      <c r="C182" s="181" t="s">
        <v>484</v>
      </c>
      <c r="D182" s="181" t="s">
        <v>183</v>
      </c>
      <c r="E182" s="182" t="s">
        <v>1168</v>
      </c>
      <c r="F182" s="183" t="s">
        <v>1048</v>
      </c>
      <c r="G182" s="184" t="s">
        <v>352</v>
      </c>
      <c r="H182" s="185">
        <v>60</v>
      </c>
      <c r="I182" s="186"/>
      <c r="J182" s="187">
        <f t="shared" si="30"/>
        <v>0</v>
      </c>
      <c r="K182" s="183" t="s">
        <v>19</v>
      </c>
      <c r="L182" s="42"/>
      <c r="M182" s="188" t="s">
        <v>19</v>
      </c>
      <c r="N182" s="189" t="s">
        <v>43</v>
      </c>
      <c r="O182" s="67"/>
      <c r="P182" s="190">
        <f t="shared" si="31"/>
        <v>0</v>
      </c>
      <c r="Q182" s="190">
        <v>0</v>
      </c>
      <c r="R182" s="190">
        <f t="shared" si="32"/>
        <v>0</v>
      </c>
      <c r="S182" s="190">
        <v>0</v>
      </c>
      <c r="T182" s="191">
        <f t="shared" si="33"/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2" t="s">
        <v>290</v>
      </c>
      <c r="AT182" s="192" t="s">
        <v>183</v>
      </c>
      <c r="AU182" s="192" t="s">
        <v>92</v>
      </c>
      <c r="AY182" s="20" t="s">
        <v>180</v>
      </c>
      <c r="BE182" s="193">
        <f t="shared" si="34"/>
        <v>0</v>
      </c>
      <c r="BF182" s="193">
        <f t="shared" si="35"/>
        <v>0</v>
      </c>
      <c r="BG182" s="193">
        <f t="shared" si="36"/>
        <v>0</v>
      </c>
      <c r="BH182" s="193">
        <f t="shared" si="37"/>
        <v>0</v>
      </c>
      <c r="BI182" s="193">
        <f t="shared" si="38"/>
        <v>0</v>
      </c>
      <c r="BJ182" s="20" t="s">
        <v>79</v>
      </c>
      <c r="BK182" s="193">
        <f t="shared" si="39"/>
        <v>0</v>
      </c>
      <c r="BL182" s="20" t="s">
        <v>290</v>
      </c>
      <c r="BM182" s="192" t="s">
        <v>1169</v>
      </c>
    </row>
    <row r="183" spans="1:65" s="2" customFormat="1" ht="16.5" customHeight="1">
      <c r="A183" s="37"/>
      <c r="B183" s="38"/>
      <c r="C183" s="181" t="s">
        <v>488</v>
      </c>
      <c r="D183" s="181" t="s">
        <v>183</v>
      </c>
      <c r="E183" s="182" t="s">
        <v>1170</v>
      </c>
      <c r="F183" s="183" t="s">
        <v>1051</v>
      </c>
      <c r="G183" s="184" t="s">
        <v>352</v>
      </c>
      <c r="H183" s="185">
        <v>30</v>
      </c>
      <c r="I183" s="186"/>
      <c r="J183" s="187">
        <f t="shared" si="30"/>
        <v>0</v>
      </c>
      <c r="K183" s="183" t="s">
        <v>19</v>
      </c>
      <c r="L183" s="42"/>
      <c r="M183" s="188" t="s">
        <v>19</v>
      </c>
      <c r="N183" s="189" t="s">
        <v>43</v>
      </c>
      <c r="O183" s="67"/>
      <c r="P183" s="190">
        <f t="shared" si="31"/>
        <v>0</v>
      </c>
      <c r="Q183" s="190">
        <v>0</v>
      </c>
      <c r="R183" s="190">
        <f t="shared" si="32"/>
        <v>0</v>
      </c>
      <c r="S183" s="190">
        <v>0</v>
      </c>
      <c r="T183" s="191">
        <f t="shared" si="33"/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2" t="s">
        <v>290</v>
      </c>
      <c r="AT183" s="192" t="s">
        <v>183</v>
      </c>
      <c r="AU183" s="192" t="s">
        <v>92</v>
      </c>
      <c r="AY183" s="20" t="s">
        <v>180</v>
      </c>
      <c r="BE183" s="193">
        <f t="shared" si="34"/>
        <v>0</v>
      </c>
      <c r="BF183" s="193">
        <f t="shared" si="35"/>
        <v>0</v>
      </c>
      <c r="BG183" s="193">
        <f t="shared" si="36"/>
        <v>0</v>
      </c>
      <c r="BH183" s="193">
        <f t="shared" si="37"/>
        <v>0</v>
      </c>
      <c r="BI183" s="193">
        <f t="shared" si="38"/>
        <v>0</v>
      </c>
      <c r="BJ183" s="20" t="s">
        <v>79</v>
      </c>
      <c r="BK183" s="193">
        <f t="shared" si="39"/>
        <v>0</v>
      </c>
      <c r="BL183" s="20" t="s">
        <v>290</v>
      </c>
      <c r="BM183" s="192" t="s">
        <v>1171</v>
      </c>
    </row>
    <row r="184" spans="1:65" s="2" customFormat="1" ht="16.5" customHeight="1">
      <c r="A184" s="37"/>
      <c r="B184" s="38"/>
      <c r="C184" s="181" t="s">
        <v>492</v>
      </c>
      <c r="D184" s="181" t="s">
        <v>183</v>
      </c>
      <c r="E184" s="182" t="s">
        <v>1172</v>
      </c>
      <c r="F184" s="183" t="s">
        <v>1054</v>
      </c>
      <c r="G184" s="184" t="s">
        <v>352</v>
      </c>
      <c r="H184" s="185">
        <v>20</v>
      </c>
      <c r="I184" s="186"/>
      <c r="J184" s="187">
        <f t="shared" si="30"/>
        <v>0</v>
      </c>
      <c r="K184" s="183" t="s">
        <v>19</v>
      </c>
      <c r="L184" s="42"/>
      <c r="M184" s="188" t="s">
        <v>19</v>
      </c>
      <c r="N184" s="189" t="s">
        <v>43</v>
      </c>
      <c r="O184" s="67"/>
      <c r="P184" s="190">
        <f t="shared" si="31"/>
        <v>0</v>
      </c>
      <c r="Q184" s="190">
        <v>0</v>
      </c>
      <c r="R184" s="190">
        <f t="shared" si="32"/>
        <v>0</v>
      </c>
      <c r="S184" s="190">
        <v>0</v>
      </c>
      <c r="T184" s="191">
        <f t="shared" si="33"/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2" t="s">
        <v>290</v>
      </c>
      <c r="AT184" s="192" t="s">
        <v>183</v>
      </c>
      <c r="AU184" s="192" t="s">
        <v>92</v>
      </c>
      <c r="AY184" s="20" t="s">
        <v>180</v>
      </c>
      <c r="BE184" s="193">
        <f t="shared" si="34"/>
        <v>0</v>
      </c>
      <c r="BF184" s="193">
        <f t="shared" si="35"/>
        <v>0</v>
      </c>
      <c r="BG184" s="193">
        <f t="shared" si="36"/>
        <v>0</v>
      </c>
      <c r="BH184" s="193">
        <f t="shared" si="37"/>
        <v>0</v>
      </c>
      <c r="BI184" s="193">
        <f t="shared" si="38"/>
        <v>0</v>
      </c>
      <c r="BJ184" s="20" t="s">
        <v>79</v>
      </c>
      <c r="BK184" s="193">
        <f t="shared" si="39"/>
        <v>0</v>
      </c>
      <c r="BL184" s="20" t="s">
        <v>290</v>
      </c>
      <c r="BM184" s="192" t="s">
        <v>1173</v>
      </c>
    </row>
    <row r="185" spans="1:65" s="2" customFormat="1" ht="16.5" customHeight="1">
      <c r="A185" s="37"/>
      <c r="B185" s="38"/>
      <c r="C185" s="181" t="s">
        <v>181</v>
      </c>
      <c r="D185" s="181" t="s">
        <v>183</v>
      </c>
      <c r="E185" s="182" t="s">
        <v>1174</v>
      </c>
      <c r="F185" s="183" t="s">
        <v>1057</v>
      </c>
      <c r="G185" s="184" t="s">
        <v>352</v>
      </c>
      <c r="H185" s="185">
        <v>4</v>
      </c>
      <c r="I185" s="186"/>
      <c r="J185" s="187">
        <f t="shared" si="30"/>
        <v>0</v>
      </c>
      <c r="K185" s="183" t="s">
        <v>19</v>
      </c>
      <c r="L185" s="42"/>
      <c r="M185" s="188" t="s">
        <v>19</v>
      </c>
      <c r="N185" s="189" t="s">
        <v>43</v>
      </c>
      <c r="O185" s="67"/>
      <c r="P185" s="190">
        <f t="shared" si="31"/>
        <v>0</v>
      </c>
      <c r="Q185" s="190">
        <v>0</v>
      </c>
      <c r="R185" s="190">
        <f t="shared" si="32"/>
        <v>0</v>
      </c>
      <c r="S185" s="190">
        <v>0</v>
      </c>
      <c r="T185" s="191">
        <f t="shared" si="33"/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2" t="s">
        <v>290</v>
      </c>
      <c r="AT185" s="192" t="s">
        <v>183</v>
      </c>
      <c r="AU185" s="192" t="s">
        <v>92</v>
      </c>
      <c r="AY185" s="20" t="s">
        <v>180</v>
      </c>
      <c r="BE185" s="193">
        <f t="shared" si="34"/>
        <v>0</v>
      </c>
      <c r="BF185" s="193">
        <f t="shared" si="35"/>
        <v>0</v>
      </c>
      <c r="BG185" s="193">
        <f t="shared" si="36"/>
        <v>0</v>
      </c>
      <c r="BH185" s="193">
        <f t="shared" si="37"/>
        <v>0</v>
      </c>
      <c r="BI185" s="193">
        <f t="shared" si="38"/>
        <v>0</v>
      </c>
      <c r="BJ185" s="20" t="s">
        <v>79</v>
      </c>
      <c r="BK185" s="193">
        <f t="shared" si="39"/>
        <v>0</v>
      </c>
      <c r="BL185" s="20" t="s">
        <v>290</v>
      </c>
      <c r="BM185" s="192" t="s">
        <v>1175</v>
      </c>
    </row>
    <row r="186" spans="1:65" s="2" customFormat="1" ht="16.5" customHeight="1">
      <c r="A186" s="37"/>
      <c r="B186" s="38"/>
      <c r="C186" s="181" t="s">
        <v>499</v>
      </c>
      <c r="D186" s="181" t="s">
        <v>183</v>
      </c>
      <c r="E186" s="182" t="s">
        <v>1176</v>
      </c>
      <c r="F186" s="183" t="s">
        <v>1060</v>
      </c>
      <c r="G186" s="184" t="s">
        <v>352</v>
      </c>
      <c r="H186" s="185">
        <v>60</v>
      </c>
      <c r="I186" s="186"/>
      <c r="J186" s="187">
        <f t="shared" si="30"/>
        <v>0</v>
      </c>
      <c r="K186" s="183" t="s">
        <v>19</v>
      </c>
      <c r="L186" s="42"/>
      <c r="M186" s="188" t="s">
        <v>19</v>
      </c>
      <c r="N186" s="189" t="s">
        <v>43</v>
      </c>
      <c r="O186" s="67"/>
      <c r="P186" s="190">
        <f t="shared" si="31"/>
        <v>0</v>
      </c>
      <c r="Q186" s="190">
        <v>0</v>
      </c>
      <c r="R186" s="190">
        <f t="shared" si="32"/>
        <v>0</v>
      </c>
      <c r="S186" s="190">
        <v>0</v>
      </c>
      <c r="T186" s="191">
        <f t="shared" si="33"/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2" t="s">
        <v>290</v>
      </c>
      <c r="AT186" s="192" t="s">
        <v>183</v>
      </c>
      <c r="AU186" s="192" t="s">
        <v>92</v>
      </c>
      <c r="AY186" s="20" t="s">
        <v>180</v>
      </c>
      <c r="BE186" s="193">
        <f t="shared" si="34"/>
        <v>0</v>
      </c>
      <c r="BF186" s="193">
        <f t="shared" si="35"/>
        <v>0</v>
      </c>
      <c r="BG186" s="193">
        <f t="shared" si="36"/>
        <v>0</v>
      </c>
      <c r="BH186" s="193">
        <f t="shared" si="37"/>
        <v>0</v>
      </c>
      <c r="BI186" s="193">
        <f t="shared" si="38"/>
        <v>0</v>
      </c>
      <c r="BJ186" s="20" t="s">
        <v>79</v>
      </c>
      <c r="BK186" s="193">
        <f t="shared" si="39"/>
        <v>0</v>
      </c>
      <c r="BL186" s="20" t="s">
        <v>290</v>
      </c>
      <c r="BM186" s="192" t="s">
        <v>1177</v>
      </c>
    </row>
    <row r="187" spans="1:65" s="2" customFormat="1" ht="16.5" customHeight="1">
      <c r="A187" s="37"/>
      <c r="B187" s="38"/>
      <c r="C187" s="181" t="s">
        <v>503</v>
      </c>
      <c r="D187" s="181" t="s">
        <v>183</v>
      </c>
      <c r="E187" s="182" t="s">
        <v>1178</v>
      </c>
      <c r="F187" s="183" t="s">
        <v>1179</v>
      </c>
      <c r="G187" s="184" t="s">
        <v>352</v>
      </c>
      <c r="H187" s="185">
        <v>162</v>
      </c>
      <c r="I187" s="186"/>
      <c r="J187" s="187">
        <f t="shared" si="30"/>
        <v>0</v>
      </c>
      <c r="K187" s="183" t="s">
        <v>19</v>
      </c>
      <c r="L187" s="42"/>
      <c r="M187" s="188" t="s">
        <v>19</v>
      </c>
      <c r="N187" s="189" t="s">
        <v>43</v>
      </c>
      <c r="O187" s="67"/>
      <c r="P187" s="190">
        <f t="shared" si="31"/>
        <v>0</v>
      </c>
      <c r="Q187" s="190">
        <v>0</v>
      </c>
      <c r="R187" s="190">
        <f t="shared" si="32"/>
        <v>0</v>
      </c>
      <c r="S187" s="190">
        <v>0</v>
      </c>
      <c r="T187" s="191">
        <f t="shared" si="33"/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2" t="s">
        <v>290</v>
      </c>
      <c r="AT187" s="192" t="s">
        <v>183</v>
      </c>
      <c r="AU187" s="192" t="s">
        <v>92</v>
      </c>
      <c r="AY187" s="20" t="s">
        <v>180</v>
      </c>
      <c r="BE187" s="193">
        <f t="shared" si="34"/>
        <v>0</v>
      </c>
      <c r="BF187" s="193">
        <f t="shared" si="35"/>
        <v>0</v>
      </c>
      <c r="BG187" s="193">
        <f t="shared" si="36"/>
        <v>0</v>
      </c>
      <c r="BH187" s="193">
        <f t="shared" si="37"/>
        <v>0</v>
      </c>
      <c r="BI187" s="193">
        <f t="shared" si="38"/>
        <v>0</v>
      </c>
      <c r="BJ187" s="20" t="s">
        <v>79</v>
      </c>
      <c r="BK187" s="193">
        <f t="shared" si="39"/>
        <v>0</v>
      </c>
      <c r="BL187" s="20" t="s">
        <v>290</v>
      </c>
      <c r="BM187" s="192" t="s">
        <v>1180</v>
      </c>
    </row>
    <row r="188" spans="1:65" s="2" customFormat="1" ht="16.5" customHeight="1">
      <c r="A188" s="37"/>
      <c r="B188" s="38"/>
      <c r="C188" s="181" t="s">
        <v>507</v>
      </c>
      <c r="D188" s="181" t="s">
        <v>183</v>
      </c>
      <c r="E188" s="182" t="s">
        <v>1181</v>
      </c>
      <c r="F188" s="183" t="s">
        <v>1182</v>
      </c>
      <c r="G188" s="184" t="s">
        <v>352</v>
      </c>
      <c r="H188" s="185">
        <v>60</v>
      </c>
      <c r="I188" s="186"/>
      <c r="J188" s="187">
        <f t="shared" si="30"/>
        <v>0</v>
      </c>
      <c r="K188" s="183" t="s">
        <v>19</v>
      </c>
      <c r="L188" s="42"/>
      <c r="M188" s="188" t="s">
        <v>19</v>
      </c>
      <c r="N188" s="189" t="s">
        <v>43</v>
      </c>
      <c r="O188" s="67"/>
      <c r="P188" s="190">
        <f t="shared" si="31"/>
        <v>0</v>
      </c>
      <c r="Q188" s="190">
        <v>0</v>
      </c>
      <c r="R188" s="190">
        <f t="shared" si="32"/>
        <v>0</v>
      </c>
      <c r="S188" s="190">
        <v>0</v>
      </c>
      <c r="T188" s="191">
        <f t="shared" si="33"/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2" t="s">
        <v>290</v>
      </c>
      <c r="AT188" s="192" t="s">
        <v>183</v>
      </c>
      <c r="AU188" s="192" t="s">
        <v>92</v>
      </c>
      <c r="AY188" s="20" t="s">
        <v>180</v>
      </c>
      <c r="BE188" s="193">
        <f t="shared" si="34"/>
        <v>0</v>
      </c>
      <c r="BF188" s="193">
        <f t="shared" si="35"/>
        <v>0</v>
      </c>
      <c r="BG188" s="193">
        <f t="shared" si="36"/>
        <v>0</v>
      </c>
      <c r="BH188" s="193">
        <f t="shared" si="37"/>
        <v>0</v>
      </c>
      <c r="BI188" s="193">
        <f t="shared" si="38"/>
        <v>0</v>
      </c>
      <c r="BJ188" s="20" t="s">
        <v>79</v>
      </c>
      <c r="BK188" s="193">
        <f t="shared" si="39"/>
        <v>0</v>
      </c>
      <c r="BL188" s="20" t="s">
        <v>290</v>
      </c>
      <c r="BM188" s="192" t="s">
        <v>1183</v>
      </c>
    </row>
    <row r="189" spans="2:63" s="12" customFormat="1" ht="20.85" customHeight="1">
      <c r="B189" s="165"/>
      <c r="C189" s="166"/>
      <c r="D189" s="167" t="s">
        <v>71</v>
      </c>
      <c r="E189" s="179" t="s">
        <v>1184</v>
      </c>
      <c r="F189" s="179" t="s">
        <v>1063</v>
      </c>
      <c r="G189" s="166"/>
      <c r="H189" s="166"/>
      <c r="I189" s="169"/>
      <c r="J189" s="180">
        <f>BK189</f>
        <v>0</v>
      </c>
      <c r="K189" s="166"/>
      <c r="L189" s="171"/>
      <c r="M189" s="172"/>
      <c r="N189" s="173"/>
      <c r="O189" s="173"/>
      <c r="P189" s="174">
        <f>SUM(P190:P196)</f>
        <v>0</v>
      </c>
      <c r="Q189" s="173"/>
      <c r="R189" s="174">
        <f>SUM(R190:R196)</f>
        <v>0</v>
      </c>
      <c r="S189" s="173"/>
      <c r="T189" s="175">
        <f>SUM(T190:T196)</f>
        <v>0</v>
      </c>
      <c r="AR189" s="176" t="s">
        <v>81</v>
      </c>
      <c r="AT189" s="177" t="s">
        <v>71</v>
      </c>
      <c r="AU189" s="177" t="s">
        <v>81</v>
      </c>
      <c r="AY189" s="176" t="s">
        <v>180</v>
      </c>
      <c r="BK189" s="178">
        <f>SUM(BK190:BK196)</f>
        <v>0</v>
      </c>
    </row>
    <row r="190" spans="1:65" s="2" customFormat="1" ht="16.5" customHeight="1">
      <c r="A190" s="37"/>
      <c r="B190" s="38"/>
      <c r="C190" s="181" t="s">
        <v>511</v>
      </c>
      <c r="D190" s="181" t="s">
        <v>183</v>
      </c>
      <c r="E190" s="182" t="s">
        <v>1185</v>
      </c>
      <c r="F190" s="183" t="s">
        <v>1045</v>
      </c>
      <c r="G190" s="184" t="s">
        <v>352</v>
      </c>
      <c r="H190" s="185">
        <v>12</v>
      </c>
      <c r="I190" s="186"/>
      <c r="J190" s="187">
        <f aca="true" t="shared" si="40" ref="J190:J196">ROUND(I190*H190,2)</f>
        <v>0</v>
      </c>
      <c r="K190" s="183" t="s">
        <v>19</v>
      </c>
      <c r="L190" s="42"/>
      <c r="M190" s="188" t="s">
        <v>19</v>
      </c>
      <c r="N190" s="189" t="s">
        <v>43</v>
      </c>
      <c r="O190" s="67"/>
      <c r="P190" s="190">
        <f aca="true" t="shared" si="41" ref="P190:P196">O190*H190</f>
        <v>0</v>
      </c>
      <c r="Q190" s="190">
        <v>0</v>
      </c>
      <c r="R190" s="190">
        <f aca="true" t="shared" si="42" ref="R190:R196">Q190*H190</f>
        <v>0</v>
      </c>
      <c r="S190" s="190">
        <v>0</v>
      </c>
      <c r="T190" s="191">
        <f aca="true" t="shared" si="43" ref="T190:T196"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2" t="s">
        <v>290</v>
      </c>
      <c r="AT190" s="192" t="s">
        <v>183</v>
      </c>
      <c r="AU190" s="192" t="s">
        <v>92</v>
      </c>
      <c r="AY190" s="20" t="s">
        <v>180</v>
      </c>
      <c r="BE190" s="193">
        <f aca="true" t="shared" si="44" ref="BE190:BE196">IF(N190="základní",J190,0)</f>
        <v>0</v>
      </c>
      <c r="BF190" s="193">
        <f aca="true" t="shared" si="45" ref="BF190:BF196">IF(N190="snížená",J190,0)</f>
        <v>0</v>
      </c>
      <c r="BG190" s="193">
        <f aca="true" t="shared" si="46" ref="BG190:BG196">IF(N190="zákl. přenesená",J190,0)</f>
        <v>0</v>
      </c>
      <c r="BH190" s="193">
        <f aca="true" t="shared" si="47" ref="BH190:BH196">IF(N190="sníž. přenesená",J190,0)</f>
        <v>0</v>
      </c>
      <c r="BI190" s="193">
        <f aca="true" t="shared" si="48" ref="BI190:BI196">IF(N190="nulová",J190,0)</f>
        <v>0</v>
      </c>
      <c r="BJ190" s="20" t="s">
        <v>79</v>
      </c>
      <c r="BK190" s="193">
        <f aca="true" t="shared" si="49" ref="BK190:BK196">ROUND(I190*H190,2)</f>
        <v>0</v>
      </c>
      <c r="BL190" s="20" t="s">
        <v>290</v>
      </c>
      <c r="BM190" s="192" t="s">
        <v>1186</v>
      </c>
    </row>
    <row r="191" spans="1:65" s="2" customFormat="1" ht="16.5" customHeight="1">
      <c r="A191" s="37"/>
      <c r="B191" s="38"/>
      <c r="C191" s="181" t="s">
        <v>515</v>
      </c>
      <c r="D191" s="181" t="s">
        <v>183</v>
      </c>
      <c r="E191" s="182" t="s">
        <v>1187</v>
      </c>
      <c r="F191" s="183" t="s">
        <v>1048</v>
      </c>
      <c r="G191" s="184" t="s">
        <v>352</v>
      </c>
      <c r="H191" s="185">
        <v>12</v>
      </c>
      <c r="I191" s="186"/>
      <c r="J191" s="187">
        <f t="shared" si="40"/>
        <v>0</v>
      </c>
      <c r="K191" s="183" t="s">
        <v>19</v>
      </c>
      <c r="L191" s="42"/>
      <c r="M191" s="188" t="s">
        <v>19</v>
      </c>
      <c r="N191" s="189" t="s">
        <v>43</v>
      </c>
      <c r="O191" s="67"/>
      <c r="P191" s="190">
        <f t="shared" si="41"/>
        <v>0</v>
      </c>
      <c r="Q191" s="190">
        <v>0</v>
      </c>
      <c r="R191" s="190">
        <f t="shared" si="42"/>
        <v>0</v>
      </c>
      <c r="S191" s="190">
        <v>0</v>
      </c>
      <c r="T191" s="191">
        <f t="shared" si="43"/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92" t="s">
        <v>290</v>
      </c>
      <c r="AT191" s="192" t="s">
        <v>183</v>
      </c>
      <c r="AU191" s="192" t="s">
        <v>92</v>
      </c>
      <c r="AY191" s="20" t="s">
        <v>180</v>
      </c>
      <c r="BE191" s="193">
        <f t="shared" si="44"/>
        <v>0</v>
      </c>
      <c r="BF191" s="193">
        <f t="shared" si="45"/>
        <v>0</v>
      </c>
      <c r="BG191" s="193">
        <f t="shared" si="46"/>
        <v>0</v>
      </c>
      <c r="BH191" s="193">
        <f t="shared" si="47"/>
        <v>0</v>
      </c>
      <c r="BI191" s="193">
        <f t="shared" si="48"/>
        <v>0</v>
      </c>
      <c r="BJ191" s="20" t="s">
        <v>79</v>
      </c>
      <c r="BK191" s="193">
        <f t="shared" si="49"/>
        <v>0</v>
      </c>
      <c r="BL191" s="20" t="s">
        <v>290</v>
      </c>
      <c r="BM191" s="192" t="s">
        <v>1188</v>
      </c>
    </row>
    <row r="192" spans="1:65" s="2" customFormat="1" ht="16.5" customHeight="1">
      <c r="A192" s="37"/>
      <c r="B192" s="38"/>
      <c r="C192" s="181" t="s">
        <v>519</v>
      </c>
      <c r="D192" s="181" t="s">
        <v>183</v>
      </c>
      <c r="E192" s="182" t="s">
        <v>1189</v>
      </c>
      <c r="F192" s="183" t="s">
        <v>1051</v>
      </c>
      <c r="G192" s="184" t="s">
        <v>352</v>
      </c>
      <c r="H192" s="185">
        <v>6</v>
      </c>
      <c r="I192" s="186"/>
      <c r="J192" s="187">
        <f t="shared" si="40"/>
        <v>0</v>
      </c>
      <c r="K192" s="183" t="s">
        <v>19</v>
      </c>
      <c r="L192" s="42"/>
      <c r="M192" s="188" t="s">
        <v>19</v>
      </c>
      <c r="N192" s="189" t="s">
        <v>43</v>
      </c>
      <c r="O192" s="67"/>
      <c r="P192" s="190">
        <f t="shared" si="41"/>
        <v>0</v>
      </c>
      <c r="Q192" s="190">
        <v>0</v>
      </c>
      <c r="R192" s="190">
        <f t="shared" si="42"/>
        <v>0</v>
      </c>
      <c r="S192" s="190">
        <v>0</v>
      </c>
      <c r="T192" s="191">
        <f t="shared" si="43"/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2" t="s">
        <v>290</v>
      </c>
      <c r="AT192" s="192" t="s">
        <v>183</v>
      </c>
      <c r="AU192" s="192" t="s">
        <v>92</v>
      </c>
      <c r="AY192" s="20" t="s">
        <v>180</v>
      </c>
      <c r="BE192" s="193">
        <f t="shared" si="44"/>
        <v>0</v>
      </c>
      <c r="BF192" s="193">
        <f t="shared" si="45"/>
        <v>0</v>
      </c>
      <c r="BG192" s="193">
        <f t="shared" si="46"/>
        <v>0</v>
      </c>
      <c r="BH192" s="193">
        <f t="shared" si="47"/>
        <v>0</v>
      </c>
      <c r="BI192" s="193">
        <f t="shared" si="48"/>
        <v>0</v>
      </c>
      <c r="BJ192" s="20" t="s">
        <v>79</v>
      </c>
      <c r="BK192" s="193">
        <f t="shared" si="49"/>
        <v>0</v>
      </c>
      <c r="BL192" s="20" t="s">
        <v>290</v>
      </c>
      <c r="BM192" s="192" t="s">
        <v>1190</v>
      </c>
    </row>
    <row r="193" spans="1:65" s="2" customFormat="1" ht="16.5" customHeight="1">
      <c r="A193" s="37"/>
      <c r="B193" s="38"/>
      <c r="C193" s="181" t="s">
        <v>523</v>
      </c>
      <c r="D193" s="181" t="s">
        <v>183</v>
      </c>
      <c r="E193" s="182" t="s">
        <v>1191</v>
      </c>
      <c r="F193" s="183" t="s">
        <v>1054</v>
      </c>
      <c r="G193" s="184" t="s">
        <v>352</v>
      </c>
      <c r="H193" s="185">
        <v>4</v>
      </c>
      <c r="I193" s="186"/>
      <c r="J193" s="187">
        <f t="shared" si="40"/>
        <v>0</v>
      </c>
      <c r="K193" s="183" t="s">
        <v>19</v>
      </c>
      <c r="L193" s="42"/>
      <c r="M193" s="188" t="s">
        <v>19</v>
      </c>
      <c r="N193" s="189" t="s">
        <v>43</v>
      </c>
      <c r="O193" s="67"/>
      <c r="P193" s="190">
        <f t="shared" si="41"/>
        <v>0</v>
      </c>
      <c r="Q193" s="190">
        <v>0</v>
      </c>
      <c r="R193" s="190">
        <f t="shared" si="42"/>
        <v>0</v>
      </c>
      <c r="S193" s="190">
        <v>0</v>
      </c>
      <c r="T193" s="191">
        <f t="shared" si="43"/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2" t="s">
        <v>290</v>
      </c>
      <c r="AT193" s="192" t="s">
        <v>183</v>
      </c>
      <c r="AU193" s="192" t="s">
        <v>92</v>
      </c>
      <c r="AY193" s="20" t="s">
        <v>180</v>
      </c>
      <c r="BE193" s="193">
        <f t="shared" si="44"/>
        <v>0</v>
      </c>
      <c r="BF193" s="193">
        <f t="shared" si="45"/>
        <v>0</v>
      </c>
      <c r="BG193" s="193">
        <f t="shared" si="46"/>
        <v>0</v>
      </c>
      <c r="BH193" s="193">
        <f t="shared" si="47"/>
        <v>0</v>
      </c>
      <c r="BI193" s="193">
        <f t="shared" si="48"/>
        <v>0</v>
      </c>
      <c r="BJ193" s="20" t="s">
        <v>79</v>
      </c>
      <c r="BK193" s="193">
        <f t="shared" si="49"/>
        <v>0</v>
      </c>
      <c r="BL193" s="20" t="s">
        <v>290</v>
      </c>
      <c r="BM193" s="192" t="s">
        <v>1192</v>
      </c>
    </row>
    <row r="194" spans="1:65" s="2" customFormat="1" ht="16.5" customHeight="1">
      <c r="A194" s="37"/>
      <c r="B194" s="38"/>
      <c r="C194" s="181" t="s">
        <v>527</v>
      </c>
      <c r="D194" s="181" t="s">
        <v>183</v>
      </c>
      <c r="E194" s="182" t="s">
        <v>1193</v>
      </c>
      <c r="F194" s="183" t="s">
        <v>1057</v>
      </c>
      <c r="G194" s="184" t="s">
        <v>352</v>
      </c>
      <c r="H194" s="185">
        <v>1</v>
      </c>
      <c r="I194" s="186"/>
      <c r="J194" s="187">
        <f t="shared" si="40"/>
        <v>0</v>
      </c>
      <c r="K194" s="183" t="s">
        <v>19</v>
      </c>
      <c r="L194" s="42"/>
      <c r="M194" s="188" t="s">
        <v>19</v>
      </c>
      <c r="N194" s="189" t="s">
        <v>43</v>
      </c>
      <c r="O194" s="67"/>
      <c r="P194" s="190">
        <f t="shared" si="41"/>
        <v>0</v>
      </c>
      <c r="Q194" s="190">
        <v>0</v>
      </c>
      <c r="R194" s="190">
        <f t="shared" si="42"/>
        <v>0</v>
      </c>
      <c r="S194" s="190">
        <v>0</v>
      </c>
      <c r="T194" s="191">
        <f t="shared" si="43"/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2" t="s">
        <v>290</v>
      </c>
      <c r="AT194" s="192" t="s">
        <v>183</v>
      </c>
      <c r="AU194" s="192" t="s">
        <v>92</v>
      </c>
      <c r="AY194" s="20" t="s">
        <v>180</v>
      </c>
      <c r="BE194" s="193">
        <f t="shared" si="44"/>
        <v>0</v>
      </c>
      <c r="BF194" s="193">
        <f t="shared" si="45"/>
        <v>0</v>
      </c>
      <c r="BG194" s="193">
        <f t="shared" si="46"/>
        <v>0</v>
      </c>
      <c r="BH194" s="193">
        <f t="shared" si="47"/>
        <v>0</v>
      </c>
      <c r="BI194" s="193">
        <f t="shared" si="48"/>
        <v>0</v>
      </c>
      <c r="BJ194" s="20" t="s">
        <v>79</v>
      </c>
      <c r="BK194" s="193">
        <f t="shared" si="49"/>
        <v>0</v>
      </c>
      <c r="BL194" s="20" t="s">
        <v>290</v>
      </c>
      <c r="BM194" s="192" t="s">
        <v>1194</v>
      </c>
    </row>
    <row r="195" spans="1:65" s="2" customFormat="1" ht="16.5" customHeight="1">
      <c r="A195" s="37"/>
      <c r="B195" s="38"/>
      <c r="C195" s="181" t="s">
        <v>531</v>
      </c>
      <c r="D195" s="181" t="s">
        <v>183</v>
      </c>
      <c r="E195" s="182" t="s">
        <v>1195</v>
      </c>
      <c r="F195" s="183" t="s">
        <v>1060</v>
      </c>
      <c r="G195" s="184" t="s">
        <v>352</v>
      </c>
      <c r="H195" s="185">
        <v>12</v>
      </c>
      <c r="I195" s="186"/>
      <c r="J195" s="187">
        <f t="shared" si="40"/>
        <v>0</v>
      </c>
      <c r="K195" s="183" t="s">
        <v>19</v>
      </c>
      <c r="L195" s="42"/>
      <c r="M195" s="188" t="s">
        <v>19</v>
      </c>
      <c r="N195" s="189" t="s">
        <v>43</v>
      </c>
      <c r="O195" s="67"/>
      <c r="P195" s="190">
        <f t="shared" si="41"/>
        <v>0</v>
      </c>
      <c r="Q195" s="190">
        <v>0</v>
      </c>
      <c r="R195" s="190">
        <f t="shared" si="42"/>
        <v>0</v>
      </c>
      <c r="S195" s="190">
        <v>0</v>
      </c>
      <c r="T195" s="191">
        <f t="shared" si="43"/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2" t="s">
        <v>290</v>
      </c>
      <c r="AT195" s="192" t="s">
        <v>183</v>
      </c>
      <c r="AU195" s="192" t="s">
        <v>92</v>
      </c>
      <c r="AY195" s="20" t="s">
        <v>180</v>
      </c>
      <c r="BE195" s="193">
        <f t="shared" si="44"/>
        <v>0</v>
      </c>
      <c r="BF195" s="193">
        <f t="shared" si="45"/>
        <v>0</v>
      </c>
      <c r="BG195" s="193">
        <f t="shared" si="46"/>
        <v>0</v>
      </c>
      <c r="BH195" s="193">
        <f t="shared" si="47"/>
        <v>0</v>
      </c>
      <c r="BI195" s="193">
        <f t="shared" si="48"/>
        <v>0</v>
      </c>
      <c r="BJ195" s="20" t="s">
        <v>79</v>
      </c>
      <c r="BK195" s="193">
        <f t="shared" si="49"/>
        <v>0</v>
      </c>
      <c r="BL195" s="20" t="s">
        <v>290</v>
      </c>
      <c r="BM195" s="192" t="s">
        <v>1196</v>
      </c>
    </row>
    <row r="196" spans="1:65" s="2" customFormat="1" ht="16.5" customHeight="1">
      <c r="A196" s="37"/>
      <c r="B196" s="38"/>
      <c r="C196" s="181" t="s">
        <v>535</v>
      </c>
      <c r="D196" s="181" t="s">
        <v>183</v>
      </c>
      <c r="E196" s="182" t="s">
        <v>1197</v>
      </c>
      <c r="F196" s="183" t="s">
        <v>1182</v>
      </c>
      <c r="G196" s="184" t="s">
        <v>352</v>
      </c>
      <c r="H196" s="185">
        <v>12</v>
      </c>
      <c r="I196" s="186"/>
      <c r="J196" s="187">
        <f t="shared" si="40"/>
        <v>0</v>
      </c>
      <c r="K196" s="183" t="s">
        <v>19</v>
      </c>
      <c r="L196" s="42"/>
      <c r="M196" s="188" t="s">
        <v>19</v>
      </c>
      <c r="N196" s="189" t="s">
        <v>43</v>
      </c>
      <c r="O196" s="67"/>
      <c r="P196" s="190">
        <f t="shared" si="41"/>
        <v>0</v>
      </c>
      <c r="Q196" s="190">
        <v>0</v>
      </c>
      <c r="R196" s="190">
        <f t="shared" si="42"/>
        <v>0</v>
      </c>
      <c r="S196" s="190">
        <v>0</v>
      </c>
      <c r="T196" s="191">
        <f t="shared" si="43"/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2" t="s">
        <v>290</v>
      </c>
      <c r="AT196" s="192" t="s">
        <v>183</v>
      </c>
      <c r="AU196" s="192" t="s">
        <v>92</v>
      </c>
      <c r="AY196" s="20" t="s">
        <v>180</v>
      </c>
      <c r="BE196" s="193">
        <f t="shared" si="44"/>
        <v>0</v>
      </c>
      <c r="BF196" s="193">
        <f t="shared" si="45"/>
        <v>0</v>
      </c>
      <c r="BG196" s="193">
        <f t="shared" si="46"/>
        <v>0</v>
      </c>
      <c r="BH196" s="193">
        <f t="shared" si="47"/>
        <v>0</v>
      </c>
      <c r="BI196" s="193">
        <f t="shared" si="48"/>
        <v>0</v>
      </c>
      <c r="BJ196" s="20" t="s">
        <v>79</v>
      </c>
      <c r="BK196" s="193">
        <f t="shared" si="49"/>
        <v>0</v>
      </c>
      <c r="BL196" s="20" t="s">
        <v>290</v>
      </c>
      <c r="BM196" s="192" t="s">
        <v>1198</v>
      </c>
    </row>
    <row r="197" spans="2:63" s="12" customFormat="1" ht="20.85" customHeight="1">
      <c r="B197" s="165"/>
      <c r="C197" s="166"/>
      <c r="D197" s="167" t="s">
        <v>71</v>
      </c>
      <c r="E197" s="179" t="s">
        <v>1199</v>
      </c>
      <c r="F197" s="179" t="s">
        <v>1077</v>
      </c>
      <c r="G197" s="166"/>
      <c r="H197" s="166"/>
      <c r="I197" s="169"/>
      <c r="J197" s="180">
        <f>BK197</f>
        <v>0</v>
      </c>
      <c r="K197" s="166"/>
      <c r="L197" s="171"/>
      <c r="M197" s="172"/>
      <c r="N197" s="173"/>
      <c r="O197" s="173"/>
      <c r="P197" s="174">
        <f>SUM(P198:P206)</f>
        <v>0</v>
      </c>
      <c r="Q197" s="173"/>
      <c r="R197" s="174">
        <f>SUM(R198:R206)</f>
        <v>0</v>
      </c>
      <c r="S197" s="173"/>
      <c r="T197" s="175">
        <f>SUM(T198:T206)</f>
        <v>0</v>
      </c>
      <c r="AR197" s="176" t="s">
        <v>81</v>
      </c>
      <c r="AT197" s="177" t="s">
        <v>71</v>
      </c>
      <c r="AU197" s="177" t="s">
        <v>81</v>
      </c>
      <c r="AY197" s="176" t="s">
        <v>180</v>
      </c>
      <c r="BK197" s="178">
        <f>SUM(BK198:BK206)</f>
        <v>0</v>
      </c>
    </row>
    <row r="198" spans="1:65" s="2" customFormat="1" ht="16.5" customHeight="1">
      <c r="A198" s="37"/>
      <c r="B198" s="38"/>
      <c r="C198" s="181" t="s">
        <v>539</v>
      </c>
      <c r="D198" s="181" t="s">
        <v>183</v>
      </c>
      <c r="E198" s="182" t="s">
        <v>1200</v>
      </c>
      <c r="F198" s="183" t="s">
        <v>1027</v>
      </c>
      <c r="G198" s="184" t="s">
        <v>352</v>
      </c>
      <c r="H198" s="185">
        <v>2</v>
      </c>
      <c r="I198" s="186"/>
      <c r="J198" s="187">
        <f aca="true" t="shared" si="50" ref="J198:J206">ROUND(I198*H198,2)</f>
        <v>0</v>
      </c>
      <c r="K198" s="183" t="s">
        <v>19</v>
      </c>
      <c r="L198" s="42"/>
      <c r="M198" s="188" t="s">
        <v>19</v>
      </c>
      <c r="N198" s="189" t="s">
        <v>43</v>
      </c>
      <c r="O198" s="67"/>
      <c r="P198" s="190">
        <f aca="true" t="shared" si="51" ref="P198:P206">O198*H198</f>
        <v>0</v>
      </c>
      <c r="Q198" s="190">
        <v>0</v>
      </c>
      <c r="R198" s="190">
        <f aca="true" t="shared" si="52" ref="R198:R206">Q198*H198</f>
        <v>0</v>
      </c>
      <c r="S198" s="190">
        <v>0</v>
      </c>
      <c r="T198" s="191">
        <f aca="true" t="shared" si="53" ref="T198:T206"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2" t="s">
        <v>290</v>
      </c>
      <c r="AT198" s="192" t="s">
        <v>183</v>
      </c>
      <c r="AU198" s="192" t="s">
        <v>92</v>
      </c>
      <c r="AY198" s="20" t="s">
        <v>180</v>
      </c>
      <c r="BE198" s="193">
        <f aca="true" t="shared" si="54" ref="BE198:BE206">IF(N198="základní",J198,0)</f>
        <v>0</v>
      </c>
      <c r="BF198" s="193">
        <f aca="true" t="shared" si="55" ref="BF198:BF206">IF(N198="snížená",J198,0)</f>
        <v>0</v>
      </c>
      <c r="BG198" s="193">
        <f aca="true" t="shared" si="56" ref="BG198:BG206">IF(N198="zákl. přenesená",J198,0)</f>
        <v>0</v>
      </c>
      <c r="BH198" s="193">
        <f aca="true" t="shared" si="57" ref="BH198:BH206">IF(N198="sníž. přenesená",J198,0)</f>
        <v>0</v>
      </c>
      <c r="BI198" s="193">
        <f aca="true" t="shared" si="58" ref="BI198:BI206">IF(N198="nulová",J198,0)</f>
        <v>0</v>
      </c>
      <c r="BJ198" s="20" t="s">
        <v>79</v>
      </c>
      <c r="BK198" s="193">
        <f aca="true" t="shared" si="59" ref="BK198:BK206">ROUND(I198*H198,2)</f>
        <v>0</v>
      </c>
      <c r="BL198" s="20" t="s">
        <v>290</v>
      </c>
      <c r="BM198" s="192" t="s">
        <v>1201</v>
      </c>
    </row>
    <row r="199" spans="1:65" s="2" customFormat="1" ht="16.5" customHeight="1">
      <c r="A199" s="37"/>
      <c r="B199" s="38"/>
      <c r="C199" s="181" t="s">
        <v>543</v>
      </c>
      <c r="D199" s="181" t="s">
        <v>183</v>
      </c>
      <c r="E199" s="182" t="s">
        <v>1202</v>
      </c>
      <c r="F199" s="183" t="s">
        <v>1045</v>
      </c>
      <c r="G199" s="184" t="s">
        <v>352</v>
      </c>
      <c r="H199" s="185">
        <v>48</v>
      </c>
      <c r="I199" s="186"/>
      <c r="J199" s="187">
        <f t="shared" si="50"/>
        <v>0</v>
      </c>
      <c r="K199" s="183" t="s">
        <v>19</v>
      </c>
      <c r="L199" s="42"/>
      <c r="M199" s="188" t="s">
        <v>19</v>
      </c>
      <c r="N199" s="189" t="s">
        <v>43</v>
      </c>
      <c r="O199" s="67"/>
      <c r="P199" s="190">
        <f t="shared" si="51"/>
        <v>0</v>
      </c>
      <c r="Q199" s="190">
        <v>0</v>
      </c>
      <c r="R199" s="190">
        <f t="shared" si="52"/>
        <v>0</v>
      </c>
      <c r="S199" s="190">
        <v>0</v>
      </c>
      <c r="T199" s="191">
        <f t="shared" si="53"/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92" t="s">
        <v>290</v>
      </c>
      <c r="AT199" s="192" t="s">
        <v>183</v>
      </c>
      <c r="AU199" s="192" t="s">
        <v>92</v>
      </c>
      <c r="AY199" s="20" t="s">
        <v>180</v>
      </c>
      <c r="BE199" s="193">
        <f t="shared" si="54"/>
        <v>0</v>
      </c>
      <c r="BF199" s="193">
        <f t="shared" si="55"/>
        <v>0</v>
      </c>
      <c r="BG199" s="193">
        <f t="shared" si="56"/>
        <v>0</v>
      </c>
      <c r="BH199" s="193">
        <f t="shared" si="57"/>
        <v>0</v>
      </c>
      <c r="BI199" s="193">
        <f t="shared" si="58"/>
        <v>0</v>
      </c>
      <c r="BJ199" s="20" t="s">
        <v>79</v>
      </c>
      <c r="BK199" s="193">
        <f t="shared" si="59"/>
        <v>0</v>
      </c>
      <c r="BL199" s="20" t="s">
        <v>290</v>
      </c>
      <c r="BM199" s="192" t="s">
        <v>1203</v>
      </c>
    </row>
    <row r="200" spans="1:65" s="2" customFormat="1" ht="16.5" customHeight="1">
      <c r="A200" s="37"/>
      <c r="B200" s="38"/>
      <c r="C200" s="181" t="s">
        <v>548</v>
      </c>
      <c r="D200" s="181" t="s">
        <v>183</v>
      </c>
      <c r="E200" s="182" t="s">
        <v>1204</v>
      </c>
      <c r="F200" s="183" t="s">
        <v>1048</v>
      </c>
      <c r="G200" s="184" t="s">
        <v>352</v>
      </c>
      <c r="H200" s="185">
        <v>48</v>
      </c>
      <c r="I200" s="186"/>
      <c r="J200" s="187">
        <f t="shared" si="50"/>
        <v>0</v>
      </c>
      <c r="K200" s="183" t="s">
        <v>19</v>
      </c>
      <c r="L200" s="42"/>
      <c r="M200" s="188" t="s">
        <v>19</v>
      </c>
      <c r="N200" s="189" t="s">
        <v>43</v>
      </c>
      <c r="O200" s="67"/>
      <c r="P200" s="190">
        <f t="shared" si="51"/>
        <v>0</v>
      </c>
      <c r="Q200" s="190">
        <v>0</v>
      </c>
      <c r="R200" s="190">
        <f t="shared" si="52"/>
        <v>0</v>
      </c>
      <c r="S200" s="190">
        <v>0</v>
      </c>
      <c r="T200" s="191">
        <f t="shared" si="53"/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2" t="s">
        <v>290</v>
      </c>
      <c r="AT200" s="192" t="s">
        <v>183</v>
      </c>
      <c r="AU200" s="192" t="s">
        <v>92</v>
      </c>
      <c r="AY200" s="20" t="s">
        <v>180</v>
      </c>
      <c r="BE200" s="193">
        <f t="shared" si="54"/>
        <v>0</v>
      </c>
      <c r="BF200" s="193">
        <f t="shared" si="55"/>
        <v>0</v>
      </c>
      <c r="BG200" s="193">
        <f t="shared" si="56"/>
        <v>0</v>
      </c>
      <c r="BH200" s="193">
        <f t="shared" si="57"/>
        <v>0</v>
      </c>
      <c r="BI200" s="193">
        <f t="shared" si="58"/>
        <v>0</v>
      </c>
      <c r="BJ200" s="20" t="s">
        <v>79</v>
      </c>
      <c r="BK200" s="193">
        <f t="shared" si="59"/>
        <v>0</v>
      </c>
      <c r="BL200" s="20" t="s">
        <v>290</v>
      </c>
      <c r="BM200" s="192" t="s">
        <v>1205</v>
      </c>
    </row>
    <row r="201" spans="1:65" s="2" customFormat="1" ht="16.5" customHeight="1">
      <c r="A201" s="37"/>
      <c r="B201" s="38"/>
      <c r="C201" s="181" t="s">
        <v>552</v>
      </c>
      <c r="D201" s="181" t="s">
        <v>183</v>
      </c>
      <c r="E201" s="182" t="s">
        <v>1206</v>
      </c>
      <c r="F201" s="183" t="s">
        <v>1051</v>
      </c>
      <c r="G201" s="184" t="s">
        <v>352</v>
      </c>
      <c r="H201" s="185">
        <v>24</v>
      </c>
      <c r="I201" s="186"/>
      <c r="J201" s="187">
        <f t="shared" si="50"/>
        <v>0</v>
      </c>
      <c r="K201" s="183" t="s">
        <v>19</v>
      </c>
      <c r="L201" s="42"/>
      <c r="M201" s="188" t="s">
        <v>19</v>
      </c>
      <c r="N201" s="189" t="s">
        <v>43</v>
      </c>
      <c r="O201" s="67"/>
      <c r="P201" s="190">
        <f t="shared" si="51"/>
        <v>0</v>
      </c>
      <c r="Q201" s="190">
        <v>0</v>
      </c>
      <c r="R201" s="190">
        <f t="shared" si="52"/>
        <v>0</v>
      </c>
      <c r="S201" s="190">
        <v>0</v>
      </c>
      <c r="T201" s="191">
        <f t="shared" si="53"/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92" t="s">
        <v>290</v>
      </c>
      <c r="AT201" s="192" t="s">
        <v>183</v>
      </c>
      <c r="AU201" s="192" t="s">
        <v>92</v>
      </c>
      <c r="AY201" s="20" t="s">
        <v>180</v>
      </c>
      <c r="BE201" s="193">
        <f t="shared" si="54"/>
        <v>0</v>
      </c>
      <c r="BF201" s="193">
        <f t="shared" si="55"/>
        <v>0</v>
      </c>
      <c r="BG201" s="193">
        <f t="shared" si="56"/>
        <v>0</v>
      </c>
      <c r="BH201" s="193">
        <f t="shared" si="57"/>
        <v>0</v>
      </c>
      <c r="BI201" s="193">
        <f t="shared" si="58"/>
        <v>0</v>
      </c>
      <c r="BJ201" s="20" t="s">
        <v>79</v>
      </c>
      <c r="BK201" s="193">
        <f t="shared" si="59"/>
        <v>0</v>
      </c>
      <c r="BL201" s="20" t="s">
        <v>290</v>
      </c>
      <c r="BM201" s="192" t="s">
        <v>1207</v>
      </c>
    </row>
    <row r="202" spans="1:65" s="2" customFormat="1" ht="16.5" customHeight="1">
      <c r="A202" s="37"/>
      <c r="B202" s="38"/>
      <c r="C202" s="181" t="s">
        <v>558</v>
      </c>
      <c r="D202" s="181" t="s">
        <v>183</v>
      </c>
      <c r="E202" s="182" t="s">
        <v>1208</v>
      </c>
      <c r="F202" s="183" t="s">
        <v>1054</v>
      </c>
      <c r="G202" s="184" t="s">
        <v>352</v>
      </c>
      <c r="H202" s="185">
        <v>16</v>
      </c>
      <c r="I202" s="186"/>
      <c r="J202" s="187">
        <f t="shared" si="50"/>
        <v>0</v>
      </c>
      <c r="K202" s="183" t="s">
        <v>19</v>
      </c>
      <c r="L202" s="42"/>
      <c r="M202" s="188" t="s">
        <v>19</v>
      </c>
      <c r="N202" s="189" t="s">
        <v>43</v>
      </c>
      <c r="O202" s="67"/>
      <c r="P202" s="190">
        <f t="shared" si="51"/>
        <v>0</v>
      </c>
      <c r="Q202" s="190">
        <v>0</v>
      </c>
      <c r="R202" s="190">
        <f t="shared" si="52"/>
        <v>0</v>
      </c>
      <c r="S202" s="190">
        <v>0</v>
      </c>
      <c r="T202" s="191">
        <f t="shared" si="53"/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2" t="s">
        <v>290</v>
      </c>
      <c r="AT202" s="192" t="s">
        <v>183</v>
      </c>
      <c r="AU202" s="192" t="s">
        <v>92</v>
      </c>
      <c r="AY202" s="20" t="s">
        <v>180</v>
      </c>
      <c r="BE202" s="193">
        <f t="shared" si="54"/>
        <v>0</v>
      </c>
      <c r="BF202" s="193">
        <f t="shared" si="55"/>
        <v>0</v>
      </c>
      <c r="BG202" s="193">
        <f t="shared" si="56"/>
        <v>0</v>
      </c>
      <c r="BH202" s="193">
        <f t="shared" si="57"/>
        <v>0</v>
      </c>
      <c r="BI202" s="193">
        <f t="shared" si="58"/>
        <v>0</v>
      </c>
      <c r="BJ202" s="20" t="s">
        <v>79</v>
      </c>
      <c r="BK202" s="193">
        <f t="shared" si="59"/>
        <v>0</v>
      </c>
      <c r="BL202" s="20" t="s">
        <v>290</v>
      </c>
      <c r="BM202" s="192" t="s">
        <v>1209</v>
      </c>
    </row>
    <row r="203" spans="1:65" s="2" customFormat="1" ht="16.5" customHeight="1">
      <c r="A203" s="37"/>
      <c r="B203" s="38"/>
      <c r="C203" s="181" t="s">
        <v>562</v>
      </c>
      <c r="D203" s="181" t="s">
        <v>183</v>
      </c>
      <c r="E203" s="182" t="s">
        <v>1210</v>
      </c>
      <c r="F203" s="183" t="s">
        <v>1057</v>
      </c>
      <c r="G203" s="184" t="s">
        <v>352</v>
      </c>
      <c r="H203" s="185">
        <v>2</v>
      </c>
      <c r="I203" s="186"/>
      <c r="J203" s="187">
        <f t="shared" si="50"/>
        <v>0</v>
      </c>
      <c r="K203" s="183" t="s">
        <v>19</v>
      </c>
      <c r="L203" s="42"/>
      <c r="M203" s="188" t="s">
        <v>19</v>
      </c>
      <c r="N203" s="189" t="s">
        <v>43</v>
      </c>
      <c r="O203" s="67"/>
      <c r="P203" s="190">
        <f t="shared" si="51"/>
        <v>0</v>
      </c>
      <c r="Q203" s="190">
        <v>0</v>
      </c>
      <c r="R203" s="190">
        <f t="shared" si="52"/>
        <v>0</v>
      </c>
      <c r="S203" s="190">
        <v>0</v>
      </c>
      <c r="T203" s="191">
        <f t="shared" si="53"/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92" t="s">
        <v>290</v>
      </c>
      <c r="AT203" s="192" t="s">
        <v>183</v>
      </c>
      <c r="AU203" s="192" t="s">
        <v>92</v>
      </c>
      <c r="AY203" s="20" t="s">
        <v>180</v>
      </c>
      <c r="BE203" s="193">
        <f t="shared" si="54"/>
        <v>0</v>
      </c>
      <c r="BF203" s="193">
        <f t="shared" si="55"/>
        <v>0</v>
      </c>
      <c r="BG203" s="193">
        <f t="shared" si="56"/>
        <v>0</v>
      </c>
      <c r="BH203" s="193">
        <f t="shared" si="57"/>
        <v>0</v>
      </c>
      <c r="BI203" s="193">
        <f t="shared" si="58"/>
        <v>0</v>
      </c>
      <c r="BJ203" s="20" t="s">
        <v>79</v>
      </c>
      <c r="BK203" s="193">
        <f t="shared" si="59"/>
        <v>0</v>
      </c>
      <c r="BL203" s="20" t="s">
        <v>290</v>
      </c>
      <c r="BM203" s="192" t="s">
        <v>1211</v>
      </c>
    </row>
    <row r="204" spans="1:65" s="2" customFormat="1" ht="16.5" customHeight="1">
      <c r="A204" s="37"/>
      <c r="B204" s="38"/>
      <c r="C204" s="181" t="s">
        <v>566</v>
      </c>
      <c r="D204" s="181" t="s">
        <v>183</v>
      </c>
      <c r="E204" s="182" t="s">
        <v>1212</v>
      </c>
      <c r="F204" s="183" t="s">
        <v>1060</v>
      </c>
      <c r="G204" s="184" t="s">
        <v>352</v>
      </c>
      <c r="H204" s="185">
        <v>48</v>
      </c>
      <c r="I204" s="186"/>
      <c r="J204" s="187">
        <f t="shared" si="50"/>
        <v>0</v>
      </c>
      <c r="K204" s="183" t="s">
        <v>19</v>
      </c>
      <c r="L204" s="42"/>
      <c r="M204" s="188" t="s">
        <v>19</v>
      </c>
      <c r="N204" s="189" t="s">
        <v>43</v>
      </c>
      <c r="O204" s="67"/>
      <c r="P204" s="190">
        <f t="shared" si="51"/>
        <v>0</v>
      </c>
      <c r="Q204" s="190">
        <v>0</v>
      </c>
      <c r="R204" s="190">
        <f t="shared" si="52"/>
        <v>0</v>
      </c>
      <c r="S204" s="190">
        <v>0</v>
      </c>
      <c r="T204" s="191">
        <f t="shared" si="53"/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92" t="s">
        <v>290</v>
      </c>
      <c r="AT204" s="192" t="s">
        <v>183</v>
      </c>
      <c r="AU204" s="192" t="s">
        <v>92</v>
      </c>
      <c r="AY204" s="20" t="s">
        <v>180</v>
      </c>
      <c r="BE204" s="193">
        <f t="shared" si="54"/>
        <v>0</v>
      </c>
      <c r="BF204" s="193">
        <f t="shared" si="55"/>
        <v>0</v>
      </c>
      <c r="BG204" s="193">
        <f t="shared" si="56"/>
        <v>0</v>
      </c>
      <c r="BH204" s="193">
        <f t="shared" si="57"/>
        <v>0</v>
      </c>
      <c r="BI204" s="193">
        <f t="shared" si="58"/>
        <v>0</v>
      </c>
      <c r="BJ204" s="20" t="s">
        <v>79</v>
      </c>
      <c r="BK204" s="193">
        <f t="shared" si="59"/>
        <v>0</v>
      </c>
      <c r="BL204" s="20" t="s">
        <v>290</v>
      </c>
      <c r="BM204" s="192" t="s">
        <v>1213</v>
      </c>
    </row>
    <row r="205" spans="1:65" s="2" customFormat="1" ht="16.5" customHeight="1">
      <c r="A205" s="37"/>
      <c r="B205" s="38"/>
      <c r="C205" s="181" t="s">
        <v>570</v>
      </c>
      <c r="D205" s="181" t="s">
        <v>183</v>
      </c>
      <c r="E205" s="182" t="s">
        <v>1214</v>
      </c>
      <c r="F205" s="183" t="s">
        <v>1179</v>
      </c>
      <c r="G205" s="184" t="s">
        <v>352</v>
      </c>
      <c r="H205" s="185">
        <v>22</v>
      </c>
      <c r="I205" s="186"/>
      <c r="J205" s="187">
        <f t="shared" si="50"/>
        <v>0</v>
      </c>
      <c r="K205" s="183" t="s">
        <v>19</v>
      </c>
      <c r="L205" s="42"/>
      <c r="M205" s="188" t="s">
        <v>19</v>
      </c>
      <c r="N205" s="189" t="s">
        <v>43</v>
      </c>
      <c r="O205" s="67"/>
      <c r="P205" s="190">
        <f t="shared" si="51"/>
        <v>0</v>
      </c>
      <c r="Q205" s="190">
        <v>0</v>
      </c>
      <c r="R205" s="190">
        <f t="shared" si="52"/>
        <v>0</v>
      </c>
      <c r="S205" s="190">
        <v>0</v>
      </c>
      <c r="T205" s="191">
        <f t="shared" si="53"/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2" t="s">
        <v>290</v>
      </c>
      <c r="AT205" s="192" t="s">
        <v>183</v>
      </c>
      <c r="AU205" s="192" t="s">
        <v>92</v>
      </c>
      <c r="AY205" s="20" t="s">
        <v>180</v>
      </c>
      <c r="BE205" s="193">
        <f t="shared" si="54"/>
        <v>0</v>
      </c>
      <c r="BF205" s="193">
        <f t="shared" si="55"/>
        <v>0</v>
      </c>
      <c r="BG205" s="193">
        <f t="shared" si="56"/>
        <v>0</v>
      </c>
      <c r="BH205" s="193">
        <f t="shared" si="57"/>
        <v>0</v>
      </c>
      <c r="BI205" s="193">
        <f t="shared" si="58"/>
        <v>0</v>
      </c>
      <c r="BJ205" s="20" t="s">
        <v>79</v>
      </c>
      <c r="BK205" s="193">
        <f t="shared" si="59"/>
        <v>0</v>
      </c>
      <c r="BL205" s="20" t="s">
        <v>290</v>
      </c>
      <c r="BM205" s="192" t="s">
        <v>1215</v>
      </c>
    </row>
    <row r="206" spans="1:65" s="2" customFormat="1" ht="16.5" customHeight="1">
      <c r="A206" s="37"/>
      <c r="B206" s="38"/>
      <c r="C206" s="181" t="s">
        <v>574</v>
      </c>
      <c r="D206" s="181" t="s">
        <v>183</v>
      </c>
      <c r="E206" s="182" t="s">
        <v>1216</v>
      </c>
      <c r="F206" s="183" t="s">
        <v>1182</v>
      </c>
      <c r="G206" s="184" t="s">
        <v>352</v>
      </c>
      <c r="H206" s="185">
        <v>48</v>
      </c>
      <c r="I206" s="186"/>
      <c r="J206" s="187">
        <f t="shared" si="50"/>
        <v>0</v>
      </c>
      <c r="K206" s="183" t="s">
        <v>19</v>
      </c>
      <c r="L206" s="42"/>
      <c r="M206" s="188" t="s">
        <v>19</v>
      </c>
      <c r="N206" s="189" t="s">
        <v>43</v>
      </c>
      <c r="O206" s="67"/>
      <c r="P206" s="190">
        <f t="shared" si="51"/>
        <v>0</v>
      </c>
      <c r="Q206" s="190">
        <v>0</v>
      </c>
      <c r="R206" s="190">
        <f t="shared" si="52"/>
        <v>0</v>
      </c>
      <c r="S206" s="190">
        <v>0</v>
      </c>
      <c r="T206" s="191">
        <f t="shared" si="53"/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92" t="s">
        <v>290</v>
      </c>
      <c r="AT206" s="192" t="s">
        <v>183</v>
      </c>
      <c r="AU206" s="192" t="s">
        <v>92</v>
      </c>
      <c r="AY206" s="20" t="s">
        <v>180</v>
      </c>
      <c r="BE206" s="193">
        <f t="shared" si="54"/>
        <v>0</v>
      </c>
      <c r="BF206" s="193">
        <f t="shared" si="55"/>
        <v>0</v>
      </c>
      <c r="BG206" s="193">
        <f t="shared" si="56"/>
        <v>0</v>
      </c>
      <c r="BH206" s="193">
        <f t="shared" si="57"/>
        <v>0</v>
      </c>
      <c r="BI206" s="193">
        <f t="shared" si="58"/>
        <v>0</v>
      </c>
      <c r="BJ206" s="20" t="s">
        <v>79</v>
      </c>
      <c r="BK206" s="193">
        <f t="shared" si="59"/>
        <v>0</v>
      </c>
      <c r="BL206" s="20" t="s">
        <v>290</v>
      </c>
      <c r="BM206" s="192" t="s">
        <v>1217</v>
      </c>
    </row>
    <row r="207" spans="2:63" s="12" customFormat="1" ht="20.85" customHeight="1">
      <c r="B207" s="165"/>
      <c r="C207" s="166"/>
      <c r="D207" s="167" t="s">
        <v>71</v>
      </c>
      <c r="E207" s="179" t="s">
        <v>1218</v>
      </c>
      <c r="F207" s="179" t="s">
        <v>1093</v>
      </c>
      <c r="G207" s="166"/>
      <c r="H207" s="166"/>
      <c r="I207" s="169"/>
      <c r="J207" s="180">
        <f>BK207</f>
        <v>0</v>
      </c>
      <c r="K207" s="166"/>
      <c r="L207" s="171"/>
      <c r="M207" s="172"/>
      <c r="N207" s="173"/>
      <c r="O207" s="173"/>
      <c r="P207" s="174">
        <f>P208</f>
        <v>0</v>
      </c>
      <c r="Q207" s="173"/>
      <c r="R207" s="174">
        <f>R208</f>
        <v>0</v>
      </c>
      <c r="S207" s="173"/>
      <c r="T207" s="175">
        <f>T208</f>
        <v>0</v>
      </c>
      <c r="AR207" s="176" t="s">
        <v>81</v>
      </c>
      <c r="AT207" s="177" t="s">
        <v>71</v>
      </c>
      <c r="AU207" s="177" t="s">
        <v>81</v>
      </c>
      <c r="AY207" s="176" t="s">
        <v>180</v>
      </c>
      <c r="BK207" s="178">
        <f>BK208</f>
        <v>0</v>
      </c>
    </row>
    <row r="208" spans="1:65" s="2" customFormat="1" ht="16.5" customHeight="1">
      <c r="A208" s="37"/>
      <c r="B208" s="38"/>
      <c r="C208" s="181" t="s">
        <v>578</v>
      </c>
      <c r="D208" s="181" t="s">
        <v>183</v>
      </c>
      <c r="E208" s="182" t="s">
        <v>1219</v>
      </c>
      <c r="F208" s="183" t="s">
        <v>1027</v>
      </c>
      <c r="G208" s="184" t="s">
        <v>352</v>
      </c>
      <c r="H208" s="185">
        <v>1</v>
      </c>
      <c r="I208" s="186"/>
      <c r="J208" s="187">
        <f>ROUND(I208*H208,2)</f>
        <v>0</v>
      </c>
      <c r="K208" s="183" t="s">
        <v>19</v>
      </c>
      <c r="L208" s="42"/>
      <c r="M208" s="188" t="s">
        <v>19</v>
      </c>
      <c r="N208" s="189" t="s">
        <v>43</v>
      </c>
      <c r="O208" s="67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92" t="s">
        <v>290</v>
      </c>
      <c r="AT208" s="192" t="s">
        <v>183</v>
      </c>
      <c r="AU208" s="192" t="s">
        <v>92</v>
      </c>
      <c r="AY208" s="20" t="s">
        <v>180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20" t="s">
        <v>79</v>
      </c>
      <c r="BK208" s="193">
        <f>ROUND(I208*H208,2)</f>
        <v>0</v>
      </c>
      <c r="BL208" s="20" t="s">
        <v>290</v>
      </c>
      <c r="BM208" s="192" t="s">
        <v>1220</v>
      </c>
    </row>
    <row r="209" spans="2:63" s="12" customFormat="1" ht="20.85" customHeight="1">
      <c r="B209" s="165"/>
      <c r="C209" s="166"/>
      <c r="D209" s="167" t="s">
        <v>71</v>
      </c>
      <c r="E209" s="179" t="s">
        <v>1221</v>
      </c>
      <c r="F209" s="179" t="s">
        <v>1097</v>
      </c>
      <c r="G209" s="166"/>
      <c r="H209" s="166"/>
      <c r="I209" s="169"/>
      <c r="J209" s="180">
        <f>BK209</f>
        <v>0</v>
      </c>
      <c r="K209" s="166"/>
      <c r="L209" s="171"/>
      <c r="M209" s="172"/>
      <c r="N209" s="173"/>
      <c r="O209" s="173"/>
      <c r="P209" s="174">
        <f>SUM(P210:P212)</f>
        <v>0</v>
      </c>
      <c r="Q209" s="173"/>
      <c r="R209" s="174">
        <f>SUM(R210:R212)</f>
        <v>0</v>
      </c>
      <c r="S209" s="173"/>
      <c r="T209" s="175">
        <f>SUM(T210:T212)</f>
        <v>0</v>
      </c>
      <c r="AR209" s="176" t="s">
        <v>81</v>
      </c>
      <c r="AT209" s="177" t="s">
        <v>71</v>
      </c>
      <c r="AU209" s="177" t="s">
        <v>81</v>
      </c>
      <c r="AY209" s="176" t="s">
        <v>180</v>
      </c>
      <c r="BK209" s="178">
        <f>SUM(BK210:BK212)</f>
        <v>0</v>
      </c>
    </row>
    <row r="210" spans="1:65" s="2" customFormat="1" ht="16.5" customHeight="1">
      <c r="A210" s="37"/>
      <c r="B210" s="38"/>
      <c r="C210" s="181" t="s">
        <v>582</v>
      </c>
      <c r="D210" s="181" t="s">
        <v>183</v>
      </c>
      <c r="E210" s="182" t="s">
        <v>1222</v>
      </c>
      <c r="F210" s="183" t="s">
        <v>1223</v>
      </c>
      <c r="G210" s="184" t="s">
        <v>352</v>
      </c>
      <c r="H210" s="185">
        <v>100</v>
      </c>
      <c r="I210" s="186"/>
      <c r="J210" s="187">
        <f>ROUND(I210*H210,2)</f>
        <v>0</v>
      </c>
      <c r="K210" s="183" t="s">
        <v>19</v>
      </c>
      <c r="L210" s="42"/>
      <c r="M210" s="188" t="s">
        <v>19</v>
      </c>
      <c r="N210" s="189" t="s">
        <v>43</v>
      </c>
      <c r="O210" s="67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92" t="s">
        <v>290</v>
      </c>
      <c r="AT210" s="192" t="s">
        <v>183</v>
      </c>
      <c r="AU210" s="192" t="s">
        <v>92</v>
      </c>
      <c r="AY210" s="20" t="s">
        <v>180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20" t="s">
        <v>79</v>
      </c>
      <c r="BK210" s="193">
        <f>ROUND(I210*H210,2)</f>
        <v>0</v>
      </c>
      <c r="BL210" s="20" t="s">
        <v>290</v>
      </c>
      <c r="BM210" s="192" t="s">
        <v>1224</v>
      </c>
    </row>
    <row r="211" spans="1:65" s="2" customFormat="1" ht="16.5" customHeight="1">
      <c r="A211" s="37"/>
      <c r="B211" s="38"/>
      <c r="C211" s="181" t="s">
        <v>586</v>
      </c>
      <c r="D211" s="181" t="s">
        <v>183</v>
      </c>
      <c r="E211" s="182" t="s">
        <v>1225</v>
      </c>
      <c r="F211" s="183" t="s">
        <v>1226</v>
      </c>
      <c r="G211" s="184" t="s">
        <v>352</v>
      </c>
      <c r="H211" s="185">
        <v>50</v>
      </c>
      <c r="I211" s="186"/>
      <c r="J211" s="187">
        <f>ROUND(I211*H211,2)</f>
        <v>0</v>
      </c>
      <c r="K211" s="183" t="s">
        <v>19</v>
      </c>
      <c r="L211" s="42"/>
      <c r="M211" s="188" t="s">
        <v>19</v>
      </c>
      <c r="N211" s="189" t="s">
        <v>43</v>
      </c>
      <c r="O211" s="67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2" t="s">
        <v>290</v>
      </c>
      <c r="AT211" s="192" t="s">
        <v>183</v>
      </c>
      <c r="AU211" s="192" t="s">
        <v>92</v>
      </c>
      <c r="AY211" s="20" t="s">
        <v>180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20" t="s">
        <v>79</v>
      </c>
      <c r="BK211" s="193">
        <f>ROUND(I211*H211,2)</f>
        <v>0</v>
      </c>
      <c r="BL211" s="20" t="s">
        <v>290</v>
      </c>
      <c r="BM211" s="192" t="s">
        <v>1227</v>
      </c>
    </row>
    <row r="212" spans="1:65" s="2" customFormat="1" ht="16.5" customHeight="1">
      <c r="A212" s="37"/>
      <c r="B212" s="38"/>
      <c r="C212" s="181" t="s">
        <v>590</v>
      </c>
      <c r="D212" s="181" t="s">
        <v>183</v>
      </c>
      <c r="E212" s="182" t="s">
        <v>1228</v>
      </c>
      <c r="F212" s="183" t="s">
        <v>1229</v>
      </c>
      <c r="G212" s="184" t="s">
        <v>352</v>
      </c>
      <c r="H212" s="185">
        <v>50</v>
      </c>
      <c r="I212" s="186"/>
      <c r="J212" s="187">
        <f>ROUND(I212*H212,2)</f>
        <v>0</v>
      </c>
      <c r="K212" s="183" t="s">
        <v>19</v>
      </c>
      <c r="L212" s="42"/>
      <c r="M212" s="188" t="s">
        <v>19</v>
      </c>
      <c r="N212" s="189" t="s">
        <v>43</v>
      </c>
      <c r="O212" s="67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92" t="s">
        <v>290</v>
      </c>
      <c r="AT212" s="192" t="s">
        <v>183</v>
      </c>
      <c r="AU212" s="192" t="s">
        <v>92</v>
      </c>
      <c r="AY212" s="20" t="s">
        <v>180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20" t="s">
        <v>79</v>
      </c>
      <c r="BK212" s="193">
        <f>ROUND(I212*H212,2)</f>
        <v>0</v>
      </c>
      <c r="BL212" s="20" t="s">
        <v>290</v>
      </c>
      <c r="BM212" s="192" t="s">
        <v>1230</v>
      </c>
    </row>
    <row r="213" spans="2:63" s="12" customFormat="1" ht="20.85" customHeight="1">
      <c r="B213" s="165"/>
      <c r="C213" s="166"/>
      <c r="D213" s="167" t="s">
        <v>71</v>
      </c>
      <c r="E213" s="179" t="s">
        <v>1231</v>
      </c>
      <c r="F213" s="179" t="s">
        <v>1108</v>
      </c>
      <c r="G213" s="166"/>
      <c r="H213" s="166"/>
      <c r="I213" s="169"/>
      <c r="J213" s="180">
        <f>BK213</f>
        <v>0</v>
      </c>
      <c r="K213" s="166"/>
      <c r="L213" s="171"/>
      <c r="M213" s="172"/>
      <c r="N213" s="173"/>
      <c r="O213" s="173"/>
      <c r="P213" s="174">
        <f>SUM(P214:P217)</f>
        <v>0</v>
      </c>
      <c r="Q213" s="173"/>
      <c r="R213" s="174">
        <f>SUM(R214:R217)</f>
        <v>0</v>
      </c>
      <c r="S213" s="173"/>
      <c r="T213" s="175">
        <f>SUM(T214:T217)</f>
        <v>0</v>
      </c>
      <c r="AR213" s="176" t="s">
        <v>81</v>
      </c>
      <c r="AT213" s="177" t="s">
        <v>71</v>
      </c>
      <c r="AU213" s="177" t="s">
        <v>81</v>
      </c>
      <c r="AY213" s="176" t="s">
        <v>180</v>
      </c>
      <c r="BK213" s="178">
        <f>SUM(BK214:BK217)</f>
        <v>0</v>
      </c>
    </row>
    <row r="214" spans="1:65" s="2" customFormat="1" ht="16.5" customHeight="1">
      <c r="A214" s="37"/>
      <c r="B214" s="38"/>
      <c r="C214" s="181" t="s">
        <v>594</v>
      </c>
      <c r="D214" s="181" t="s">
        <v>183</v>
      </c>
      <c r="E214" s="182" t="s">
        <v>1232</v>
      </c>
      <c r="F214" s="183" t="s">
        <v>1110</v>
      </c>
      <c r="G214" s="184" t="s">
        <v>270</v>
      </c>
      <c r="H214" s="185">
        <v>11000</v>
      </c>
      <c r="I214" s="186"/>
      <c r="J214" s="187">
        <f>ROUND(I214*H214,2)</f>
        <v>0</v>
      </c>
      <c r="K214" s="183" t="s">
        <v>19</v>
      </c>
      <c r="L214" s="42"/>
      <c r="M214" s="188" t="s">
        <v>19</v>
      </c>
      <c r="N214" s="189" t="s">
        <v>43</v>
      </c>
      <c r="O214" s="67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92" t="s">
        <v>290</v>
      </c>
      <c r="AT214" s="192" t="s">
        <v>183</v>
      </c>
      <c r="AU214" s="192" t="s">
        <v>92</v>
      </c>
      <c r="AY214" s="20" t="s">
        <v>180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20" t="s">
        <v>79</v>
      </c>
      <c r="BK214" s="193">
        <f>ROUND(I214*H214,2)</f>
        <v>0</v>
      </c>
      <c r="BL214" s="20" t="s">
        <v>290</v>
      </c>
      <c r="BM214" s="192" t="s">
        <v>1233</v>
      </c>
    </row>
    <row r="215" spans="1:65" s="2" customFormat="1" ht="16.5" customHeight="1">
      <c r="A215" s="37"/>
      <c r="B215" s="38"/>
      <c r="C215" s="181" t="s">
        <v>598</v>
      </c>
      <c r="D215" s="181" t="s">
        <v>183</v>
      </c>
      <c r="E215" s="182" t="s">
        <v>1234</v>
      </c>
      <c r="F215" s="183" t="s">
        <v>1113</v>
      </c>
      <c r="G215" s="184" t="s">
        <v>270</v>
      </c>
      <c r="H215" s="185">
        <v>60</v>
      </c>
      <c r="I215" s="186"/>
      <c r="J215" s="187">
        <f>ROUND(I215*H215,2)</f>
        <v>0</v>
      </c>
      <c r="K215" s="183" t="s">
        <v>19</v>
      </c>
      <c r="L215" s="42"/>
      <c r="M215" s="188" t="s">
        <v>19</v>
      </c>
      <c r="N215" s="189" t="s">
        <v>43</v>
      </c>
      <c r="O215" s="67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92" t="s">
        <v>290</v>
      </c>
      <c r="AT215" s="192" t="s">
        <v>183</v>
      </c>
      <c r="AU215" s="192" t="s">
        <v>92</v>
      </c>
      <c r="AY215" s="20" t="s">
        <v>180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20" t="s">
        <v>79</v>
      </c>
      <c r="BK215" s="193">
        <f>ROUND(I215*H215,2)</f>
        <v>0</v>
      </c>
      <c r="BL215" s="20" t="s">
        <v>290</v>
      </c>
      <c r="BM215" s="192" t="s">
        <v>1235</v>
      </c>
    </row>
    <row r="216" spans="1:65" s="2" customFormat="1" ht="16.5" customHeight="1">
      <c r="A216" s="37"/>
      <c r="B216" s="38"/>
      <c r="C216" s="181" t="s">
        <v>602</v>
      </c>
      <c r="D216" s="181" t="s">
        <v>183</v>
      </c>
      <c r="E216" s="182" t="s">
        <v>1236</v>
      </c>
      <c r="F216" s="183" t="s">
        <v>1116</v>
      </c>
      <c r="G216" s="184" t="s">
        <v>270</v>
      </c>
      <c r="H216" s="185">
        <v>200</v>
      </c>
      <c r="I216" s="186"/>
      <c r="J216" s="187">
        <f>ROUND(I216*H216,2)</f>
        <v>0</v>
      </c>
      <c r="K216" s="183" t="s">
        <v>19</v>
      </c>
      <c r="L216" s="42"/>
      <c r="M216" s="188" t="s">
        <v>19</v>
      </c>
      <c r="N216" s="189" t="s">
        <v>43</v>
      </c>
      <c r="O216" s="67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92" t="s">
        <v>290</v>
      </c>
      <c r="AT216" s="192" t="s">
        <v>183</v>
      </c>
      <c r="AU216" s="192" t="s">
        <v>92</v>
      </c>
      <c r="AY216" s="20" t="s">
        <v>180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20" t="s">
        <v>79</v>
      </c>
      <c r="BK216" s="193">
        <f>ROUND(I216*H216,2)</f>
        <v>0</v>
      </c>
      <c r="BL216" s="20" t="s">
        <v>290</v>
      </c>
      <c r="BM216" s="192" t="s">
        <v>1237</v>
      </c>
    </row>
    <row r="217" spans="1:65" s="2" customFormat="1" ht="16.5" customHeight="1">
      <c r="A217" s="37"/>
      <c r="B217" s="38"/>
      <c r="C217" s="181" t="s">
        <v>606</v>
      </c>
      <c r="D217" s="181" t="s">
        <v>183</v>
      </c>
      <c r="E217" s="182" t="s">
        <v>1238</v>
      </c>
      <c r="F217" s="183" t="s">
        <v>1119</v>
      </c>
      <c r="G217" s="184" t="s">
        <v>270</v>
      </c>
      <c r="H217" s="185">
        <v>150</v>
      </c>
      <c r="I217" s="186"/>
      <c r="J217" s="187">
        <f>ROUND(I217*H217,2)</f>
        <v>0</v>
      </c>
      <c r="K217" s="183" t="s">
        <v>19</v>
      </c>
      <c r="L217" s="42"/>
      <c r="M217" s="188" t="s">
        <v>19</v>
      </c>
      <c r="N217" s="189" t="s">
        <v>43</v>
      </c>
      <c r="O217" s="67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2" t="s">
        <v>290</v>
      </c>
      <c r="AT217" s="192" t="s">
        <v>183</v>
      </c>
      <c r="AU217" s="192" t="s">
        <v>92</v>
      </c>
      <c r="AY217" s="20" t="s">
        <v>180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20" t="s">
        <v>79</v>
      </c>
      <c r="BK217" s="193">
        <f>ROUND(I217*H217,2)</f>
        <v>0</v>
      </c>
      <c r="BL217" s="20" t="s">
        <v>290</v>
      </c>
      <c r="BM217" s="192" t="s">
        <v>1239</v>
      </c>
    </row>
    <row r="218" spans="2:63" s="12" customFormat="1" ht="20.85" customHeight="1">
      <c r="B218" s="165"/>
      <c r="C218" s="166"/>
      <c r="D218" s="167" t="s">
        <v>71</v>
      </c>
      <c r="E218" s="179" t="s">
        <v>1240</v>
      </c>
      <c r="F218" s="179" t="s">
        <v>1122</v>
      </c>
      <c r="G218" s="166"/>
      <c r="H218" s="166"/>
      <c r="I218" s="169"/>
      <c r="J218" s="180">
        <f>BK218</f>
        <v>0</v>
      </c>
      <c r="K218" s="166"/>
      <c r="L218" s="171"/>
      <c r="M218" s="172"/>
      <c r="N218" s="173"/>
      <c r="O218" s="173"/>
      <c r="P218" s="174">
        <f>SUM(P219:P224)</f>
        <v>0</v>
      </c>
      <c r="Q218" s="173"/>
      <c r="R218" s="174">
        <f>SUM(R219:R224)</f>
        <v>0</v>
      </c>
      <c r="S218" s="173"/>
      <c r="T218" s="175">
        <f>SUM(T219:T224)</f>
        <v>0</v>
      </c>
      <c r="AR218" s="176" t="s">
        <v>81</v>
      </c>
      <c r="AT218" s="177" t="s">
        <v>71</v>
      </c>
      <c r="AU218" s="177" t="s">
        <v>81</v>
      </c>
      <c r="AY218" s="176" t="s">
        <v>180</v>
      </c>
      <c r="BK218" s="178">
        <f>SUM(BK219:BK224)</f>
        <v>0</v>
      </c>
    </row>
    <row r="219" spans="1:65" s="2" customFormat="1" ht="21.75" customHeight="1">
      <c r="A219" s="37"/>
      <c r="B219" s="38"/>
      <c r="C219" s="181" t="s">
        <v>610</v>
      </c>
      <c r="D219" s="181" t="s">
        <v>183</v>
      </c>
      <c r="E219" s="182" t="s">
        <v>1241</v>
      </c>
      <c r="F219" s="183" t="s">
        <v>1124</v>
      </c>
      <c r="G219" s="184" t="s">
        <v>352</v>
      </c>
      <c r="H219" s="185">
        <v>6</v>
      </c>
      <c r="I219" s="186"/>
      <c r="J219" s="187">
        <f aca="true" t="shared" si="60" ref="J219:J224">ROUND(I219*H219,2)</f>
        <v>0</v>
      </c>
      <c r="K219" s="183" t="s">
        <v>19</v>
      </c>
      <c r="L219" s="42"/>
      <c r="M219" s="188" t="s">
        <v>19</v>
      </c>
      <c r="N219" s="189" t="s">
        <v>43</v>
      </c>
      <c r="O219" s="67"/>
      <c r="P219" s="190">
        <f aca="true" t="shared" si="61" ref="P219:P224">O219*H219</f>
        <v>0</v>
      </c>
      <c r="Q219" s="190">
        <v>0</v>
      </c>
      <c r="R219" s="190">
        <f aca="true" t="shared" si="62" ref="R219:R224">Q219*H219</f>
        <v>0</v>
      </c>
      <c r="S219" s="190">
        <v>0</v>
      </c>
      <c r="T219" s="191">
        <f aca="true" t="shared" si="63" ref="T219:T224"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92" t="s">
        <v>290</v>
      </c>
      <c r="AT219" s="192" t="s">
        <v>183</v>
      </c>
      <c r="AU219" s="192" t="s">
        <v>92</v>
      </c>
      <c r="AY219" s="20" t="s">
        <v>180</v>
      </c>
      <c r="BE219" s="193">
        <f aca="true" t="shared" si="64" ref="BE219:BE224">IF(N219="základní",J219,0)</f>
        <v>0</v>
      </c>
      <c r="BF219" s="193">
        <f aca="true" t="shared" si="65" ref="BF219:BF224">IF(N219="snížená",J219,0)</f>
        <v>0</v>
      </c>
      <c r="BG219" s="193">
        <f aca="true" t="shared" si="66" ref="BG219:BG224">IF(N219="zákl. přenesená",J219,0)</f>
        <v>0</v>
      </c>
      <c r="BH219" s="193">
        <f aca="true" t="shared" si="67" ref="BH219:BH224">IF(N219="sníž. přenesená",J219,0)</f>
        <v>0</v>
      </c>
      <c r="BI219" s="193">
        <f aca="true" t="shared" si="68" ref="BI219:BI224">IF(N219="nulová",J219,0)</f>
        <v>0</v>
      </c>
      <c r="BJ219" s="20" t="s">
        <v>79</v>
      </c>
      <c r="BK219" s="193">
        <f aca="true" t="shared" si="69" ref="BK219:BK224">ROUND(I219*H219,2)</f>
        <v>0</v>
      </c>
      <c r="BL219" s="20" t="s">
        <v>290</v>
      </c>
      <c r="BM219" s="192" t="s">
        <v>1242</v>
      </c>
    </row>
    <row r="220" spans="1:65" s="2" customFormat="1" ht="16.5" customHeight="1">
      <c r="A220" s="37"/>
      <c r="B220" s="38"/>
      <c r="C220" s="181" t="s">
        <v>614</v>
      </c>
      <c r="D220" s="181" t="s">
        <v>183</v>
      </c>
      <c r="E220" s="182" t="s">
        <v>1243</v>
      </c>
      <c r="F220" s="183" t="s">
        <v>1127</v>
      </c>
      <c r="G220" s="184" t="s">
        <v>352</v>
      </c>
      <c r="H220" s="185">
        <v>12</v>
      </c>
      <c r="I220" s="186"/>
      <c r="J220" s="187">
        <f t="shared" si="60"/>
        <v>0</v>
      </c>
      <c r="K220" s="183" t="s">
        <v>19</v>
      </c>
      <c r="L220" s="42"/>
      <c r="M220" s="188" t="s">
        <v>19</v>
      </c>
      <c r="N220" s="189" t="s">
        <v>43</v>
      </c>
      <c r="O220" s="67"/>
      <c r="P220" s="190">
        <f t="shared" si="61"/>
        <v>0</v>
      </c>
      <c r="Q220" s="190">
        <v>0</v>
      </c>
      <c r="R220" s="190">
        <f t="shared" si="62"/>
        <v>0</v>
      </c>
      <c r="S220" s="190">
        <v>0</v>
      </c>
      <c r="T220" s="191">
        <f t="shared" si="63"/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2" t="s">
        <v>290</v>
      </c>
      <c r="AT220" s="192" t="s">
        <v>183</v>
      </c>
      <c r="AU220" s="192" t="s">
        <v>92</v>
      </c>
      <c r="AY220" s="20" t="s">
        <v>180</v>
      </c>
      <c r="BE220" s="193">
        <f t="shared" si="64"/>
        <v>0</v>
      </c>
      <c r="BF220" s="193">
        <f t="shared" si="65"/>
        <v>0</v>
      </c>
      <c r="BG220" s="193">
        <f t="shared" si="66"/>
        <v>0</v>
      </c>
      <c r="BH220" s="193">
        <f t="shared" si="67"/>
        <v>0</v>
      </c>
      <c r="BI220" s="193">
        <f t="shared" si="68"/>
        <v>0</v>
      </c>
      <c r="BJ220" s="20" t="s">
        <v>79</v>
      </c>
      <c r="BK220" s="193">
        <f t="shared" si="69"/>
        <v>0</v>
      </c>
      <c r="BL220" s="20" t="s">
        <v>290</v>
      </c>
      <c r="BM220" s="192" t="s">
        <v>1244</v>
      </c>
    </row>
    <row r="221" spans="1:65" s="2" customFormat="1" ht="33" customHeight="1">
      <c r="A221" s="37"/>
      <c r="B221" s="38"/>
      <c r="C221" s="181" t="s">
        <v>618</v>
      </c>
      <c r="D221" s="181" t="s">
        <v>183</v>
      </c>
      <c r="E221" s="182" t="s">
        <v>1245</v>
      </c>
      <c r="F221" s="183" t="s">
        <v>1246</v>
      </c>
      <c r="G221" s="184" t="s">
        <v>352</v>
      </c>
      <c r="H221" s="185">
        <v>1</v>
      </c>
      <c r="I221" s="186"/>
      <c r="J221" s="187">
        <f t="shared" si="60"/>
        <v>0</v>
      </c>
      <c r="K221" s="183" t="s">
        <v>19</v>
      </c>
      <c r="L221" s="42"/>
      <c r="M221" s="188" t="s">
        <v>19</v>
      </c>
      <c r="N221" s="189" t="s">
        <v>43</v>
      </c>
      <c r="O221" s="67"/>
      <c r="P221" s="190">
        <f t="shared" si="61"/>
        <v>0</v>
      </c>
      <c r="Q221" s="190">
        <v>0</v>
      </c>
      <c r="R221" s="190">
        <f t="shared" si="62"/>
        <v>0</v>
      </c>
      <c r="S221" s="190">
        <v>0</v>
      </c>
      <c r="T221" s="191">
        <f t="shared" si="63"/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92" t="s">
        <v>290</v>
      </c>
      <c r="AT221" s="192" t="s">
        <v>183</v>
      </c>
      <c r="AU221" s="192" t="s">
        <v>92</v>
      </c>
      <c r="AY221" s="20" t="s">
        <v>180</v>
      </c>
      <c r="BE221" s="193">
        <f t="shared" si="64"/>
        <v>0</v>
      </c>
      <c r="BF221" s="193">
        <f t="shared" si="65"/>
        <v>0</v>
      </c>
      <c r="BG221" s="193">
        <f t="shared" si="66"/>
        <v>0</v>
      </c>
      <c r="BH221" s="193">
        <f t="shared" si="67"/>
        <v>0</v>
      </c>
      <c r="BI221" s="193">
        <f t="shared" si="68"/>
        <v>0</v>
      </c>
      <c r="BJ221" s="20" t="s">
        <v>79</v>
      </c>
      <c r="BK221" s="193">
        <f t="shared" si="69"/>
        <v>0</v>
      </c>
      <c r="BL221" s="20" t="s">
        <v>290</v>
      </c>
      <c r="BM221" s="192" t="s">
        <v>1247</v>
      </c>
    </row>
    <row r="222" spans="1:65" s="2" customFormat="1" ht="16.5" customHeight="1">
      <c r="A222" s="37"/>
      <c r="B222" s="38"/>
      <c r="C222" s="181" t="s">
        <v>622</v>
      </c>
      <c r="D222" s="181" t="s">
        <v>183</v>
      </c>
      <c r="E222" s="182" t="s">
        <v>1248</v>
      </c>
      <c r="F222" s="183" t="s">
        <v>1249</v>
      </c>
      <c r="G222" s="184" t="s">
        <v>1250</v>
      </c>
      <c r="H222" s="185">
        <v>1</v>
      </c>
      <c r="I222" s="186"/>
      <c r="J222" s="187">
        <f t="shared" si="60"/>
        <v>0</v>
      </c>
      <c r="K222" s="183" t="s">
        <v>19</v>
      </c>
      <c r="L222" s="42"/>
      <c r="M222" s="188" t="s">
        <v>19</v>
      </c>
      <c r="N222" s="189" t="s">
        <v>43</v>
      </c>
      <c r="O222" s="67"/>
      <c r="P222" s="190">
        <f t="shared" si="61"/>
        <v>0</v>
      </c>
      <c r="Q222" s="190">
        <v>0</v>
      </c>
      <c r="R222" s="190">
        <f t="shared" si="62"/>
        <v>0</v>
      </c>
      <c r="S222" s="190">
        <v>0</v>
      </c>
      <c r="T222" s="191">
        <f t="shared" si="63"/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92" t="s">
        <v>290</v>
      </c>
      <c r="AT222" s="192" t="s">
        <v>183</v>
      </c>
      <c r="AU222" s="192" t="s">
        <v>92</v>
      </c>
      <c r="AY222" s="20" t="s">
        <v>180</v>
      </c>
      <c r="BE222" s="193">
        <f t="shared" si="64"/>
        <v>0</v>
      </c>
      <c r="BF222" s="193">
        <f t="shared" si="65"/>
        <v>0</v>
      </c>
      <c r="BG222" s="193">
        <f t="shared" si="66"/>
        <v>0</v>
      </c>
      <c r="BH222" s="193">
        <f t="shared" si="67"/>
        <v>0</v>
      </c>
      <c r="BI222" s="193">
        <f t="shared" si="68"/>
        <v>0</v>
      </c>
      <c r="BJ222" s="20" t="s">
        <v>79</v>
      </c>
      <c r="BK222" s="193">
        <f t="shared" si="69"/>
        <v>0</v>
      </c>
      <c r="BL222" s="20" t="s">
        <v>290</v>
      </c>
      <c r="BM222" s="192" t="s">
        <v>1251</v>
      </c>
    </row>
    <row r="223" spans="1:65" s="2" customFormat="1" ht="24.2" customHeight="1">
      <c r="A223" s="37"/>
      <c r="B223" s="38"/>
      <c r="C223" s="181" t="s">
        <v>628</v>
      </c>
      <c r="D223" s="181" t="s">
        <v>183</v>
      </c>
      <c r="E223" s="182" t="s">
        <v>1252</v>
      </c>
      <c r="F223" s="183" t="s">
        <v>1133</v>
      </c>
      <c r="G223" s="184" t="s">
        <v>352</v>
      </c>
      <c r="H223" s="185">
        <v>10</v>
      </c>
      <c r="I223" s="186"/>
      <c r="J223" s="187">
        <f t="shared" si="60"/>
        <v>0</v>
      </c>
      <c r="K223" s="183" t="s">
        <v>19</v>
      </c>
      <c r="L223" s="42"/>
      <c r="M223" s="188" t="s">
        <v>19</v>
      </c>
      <c r="N223" s="189" t="s">
        <v>43</v>
      </c>
      <c r="O223" s="67"/>
      <c r="P223" s="190">
        <f t="shared" si="61"/>
        <v>0</v>
      </c>
      <c r="Q223" s="190">
        <v>0</v>
      </c>
      <c r="R223" s="190">
        <f t="shared" si="62"/>
        <v>0</v>
      </c>
      <c r="S223" s="190">
        <v>0</v>
      </c>
      <c r="T223" s="191">
        <f t="shared" si="63"/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92" t="s">
        <v>290</v>
      </c>
      <c r="AT223" s="192" t="s">
        <v>183</v>
      </c>
      <c r="AU223" s="192" t="s">
        <v>92</v>
      </c>
      <c r="AY223" s="20" t="s">
        <v>180</v>
      </c>
      <c r="BE223" s="193">
        <f t="shared" si="64"/>
        <v>0</v>
      </c>
      <c r="BF223" s="193">
        <f t="shared" si="65"/>
        <v>0</v>
      </c>
      <c r="BG223" s="193">
        <f t="shared" si="66"/>
        <v>0</v>
      </c>
      <c r="BH223" s="193">
        <f t="shared" si="67"/>
        <v>0</v>
      </c>
      <c r="BI223" s="193">
        <f t="shared" si="68"/>
        <v>0</v>
      </c>
      <c r="BJ223" s="20" t="s">
        <v>79</v>
      </c>
      <c r="BK223" s="193">
        <f t="shared" si="69"/>
        <v>0</v>
      </c>
      <c r="BL223" s="20" t="s">
        <v>290</v>
      </c>
      <c r="BM223" s="192" t="s">
        <v>1253</v>
      </c>
    </row>
    <row r="224" spans="1:65" s="2" customFormat="1" ht="24.2" customHeight="1">
      <c r="A224" s="37"/>
      <c r="B224" s="38"/>
      <c r="C224" s="181" t="s">
        <v>242</v>
      </c>
      <c r="D224" s="181" t="s">
        <v>183</v>
      </c>
      <c r="E224" s="182" t="s">
        <v>1254</v>
      </c>
      <c r="F224" s="183" t="s">
        <v>1136</v>
      </c>
      <c r="G224" s="184" t="s">
        <v>352</v>
      </c>
      <c r="H224" s="185">
        <v>2</v>
      </c>
      <c r="I224" s="186"/>
      <c r="J224" s="187">
        <f t="shared" si="60"/>
        <v>0</v>
      </c>
      <c r="K224" s="183" t="s">
        <v>19</v>
      </c>
      <c r="L224" s="42"/>
      <c r="M224" s="188" t="s">
        <v>19</v>
      </c>
      <c r="N224" s="189" t="s">
        <v>43</v>
      </c>
      <c r="O224" s="67"/>
      <c r="P224" s="190">
        <f t="shared" si="61"/>
        <v>0</v>
      </c>
      <c r="Q224" s="190">
        <v>0</v>
      </c>
      <c r="R224" s="190">
        <f t="shared" si="62"/>
        <v>0</v>
      </c>
      <c r="S224" s="190">
        <v>0</v>
      </c>
      <c r="T224" s="191">
        <f t="shared" si="63"/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2" t="s">
        <v>290</v>
      </c>
      <c r="AT224" s="192" t="s">
        <v>183</v>
      </c>
      <c r="AU224" s="192" t="s">
        <v>92</v>
      </c>
      <c r="AY224" s="20" t="s">
        <v>180</v>
      </c>
      <c r="BE224" s="193">
        <f t="shared" si="64"/>
        <v>0</v>
      </c>
      <c r="BF224" s="193">
        <f t="shared" si="65"/>
        <v>0</v>
      </c>
      <c r="BG224" s="193">
        <f t="shared" si="66"/>
        <v>0</v>
      </c>
      <c r="BH224" s="193">
        <f t="shared" si="67"/>
        <v>0</v>
      </c>
      <c r="BI224" s="193">
        <f t="shared" si="68"/>
        <v>0</v>
      </c>
      <c r="BJ224" s="20" t="s">
        <v>79</v>
      </c>
      <c r="BK224" s="193">
        <f t="shared" si="69"/>
        <v>0</v>
      </c>
      <c r="BL224" s="20" t="s">
        <v>290</v>
      </c>
      <c r="BM224" s="192" t="s">
        <v>1255</v>
      </c>
    </row>
    <row r="225" spans="2:63" s="12" customFormat="1" ht="20.85" customHeight="1">
      <c r="B225" s="165"/>
      <c r="C225" s="166"/>
      <c r="D225" s="167" t="s">
        <v>71</v>
      </c>
      <c r="E225" s="179" t="s">
        <v>1256</v>
      </c>
      <c r="F225" s="179" t="s">
        <v>1257</v>
      </c>
      <c r="G225" s="166"/>
      <c r="H225" s="166"/>
      <c r="I225" s="169"/>
      <c r="J225" s="180">
        <f>BK225</f>
        <v>0</v>
      </c>
      <c r="K225" s="166"/>
      <c r="L225" s="171"/>
      <c r="M225" s="172"/>
      <c r="N225" s="173"/>
      <c r="O225" s="173"/>
      <c r="P225" s="174">
        <f>SUM(P226:P230)</f>
        <v>0</v>
      </c>
      <c r="Q225" s="173"/>
      <c r="R225" s="174">
        <f>SUM(R226:R230)</f>
        <v>0</v>
      </c>
      <c r="S225" s="173"/>
      <c r="T225" s="175">
        <f>SUM(T226:T230)</f>
        <v>0</v>
      </c>
      <c r="AR225" s="176" t="s">
        <v>81</v>
      </c>
      <c r="AT225" s="177" t="s">
        <v>71</v>
      </c>
      <c r="AU225" s="177" t="s">
        <v>81</v>
      </c>
      <c r="AY225" s="176" t="s">
        <v>180</v>
      </c>
      <c r="BK225" s="178">
        <f>SUM(BK226:BK230)</f>
        <v>0</v>
      </c>
    </row>
    <row r="226" spans="1:65" s="2" customFormat="1" ht="16.5" customHeight="1">
      <c r="A226" s="37"/>
      <c r="B226" s="38"/>
      <c r="C226" s="181" t="s">
        <v>635</v>
      </c>
      <c r="D226" s="181" t="s">
        <v>183</v>
      </c>
      <c r="E226" s="182" t="s">
        <v>1258</v>
      </c>
      <c r="F226" s="183" t="s">
        <v>1259</v>
      </c>
      <c r="G226" s="184" t="s">
        <v>1250</v>
      </c>
      <c r="H226" s="185">
        <v>1</v>
      </c>
      <c r="I226" s="186"/>
      <c r="J226" s="187">
        <f>ROUND(I226*H226,2)</f>
        <v>0</v>
      </c>
      <c r="K226" s="183" t="s">
        <v>19</v>
      </c>
      <c r="L226" s="42"/>
      <c r="M226" s="188" t="s">
        <v>19</v>
      </c>
      <c r="N226" s="189" t="s">
        <v>43</v>
      </c>
      <c r="O226" s="67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92" t="s">
        <v>290</v>
      </c>
      <c r="AT226" s="192" t="s">
        <v>183</v>
      </c>
      <c r="AU226" s="192" t="s">
        <v>92</v>
      </c>
      <c r="AY226" s="20" t="s">
        <v>180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20" t="s">
        <v>79</v>
      </c>
      <c r="BK226" s="193">
        <f>ROUND(I226*H226,2)</f>
        <v>0</v>
      </c>
      <c r="BL226" s="20" t="s">
        <v>290</v>
      </c>
      <c r="BM226" s="192" t="s">
        <v>1260</v>
      </c>
    </row>
    <row r="227" spans="1:65" s="2" customFormat="1" ht="16.5" customHeight="1">
      <c r="A227" s="37"/>
      <c r="B227" s="38"/>
      <c r="C227" s="181" t="s">
        <v>639</v>
      </c>
      <c r="D227" s="181" t="s">
        <v>183</v>
      </c>
      <c r="E227" s="182" t="s">
        <v>1261</v>
      </c>
      <c r="F227" s="183" t="s">
        <v>1262</v>
      </c>
      <c r="G227" s="184" t="s">
        <v>918</v>
      </c>
      <c r="H227" s="185">
        <v>24</v>
      </c>
      <c r="I227" s="186"/>
      <c r="J227" s="187">
        <f>ROUND(I227*H227,2)</f>
        <v>0</v>
      </c>
      <c r="K227" s="183" t="s">
        <v>19</v>
      </c>
      <c r="L227" s="42"/>
      <c r="M227" s="188" t="s">
        <v>19</v>
      </c>
      <c r="N227" s="189" t="s">
        <v>43</v>
      </c>
      <c r="O227" s="67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2" t="s">
        <v>290</v>
      </c>
      <c r="AT227" s="192" t="s">
        <v>183</v>
      </c>
      <c r="AU227" s="192" t="s">
        <v>92</v>
      </c>
      <c r="AY227" s="20" t="s">
        <v>180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20" t="s">
        <v>79</v>
      </c>
      <c r="BK227" s="193">
        <f>ROUND(I227*H227,2)</f>
        <v>0</v>
      </c>
      <c r="BL227" s="20" t="s">
        <v>290</v>
      </c>
      <c r="BM227" s="192" t="s">
        <v>1263</v>
      </c>
    </row>
    <row r="228" spans="1:65" s="2" customFormat="1" ht="16.5" customHeight="1">
      <c r="A228" s="37"/>
      <c r="B228" s="38"/>
      <c r="C228" s="181" t="s">
        <v>249</v>
      </c>
      <c r="D228" s="181" t="s">
        <v>183</v>
      </c>
      <c r="E228" s="182" t="s">
        <v>1264</v>
      </c>
      <c r="F228" s="183" t="s">
        <v>1265</v>
      </c>
      <c r="G228" s="184" t="s">
        <v>918</v>
      </c>
      <c r="H228" s="185">
        <v>24</v>
      </c>
      <c r="I228" s="186"/>
      <c r="J228" s="187">
        <f>ROUND(I228*H228,2)</f>
        <v>0</v>
      </c>
      <c r="K228" s="183" t="s">
        <v>19</v>
      </c>
      <c r="L228" s="42"/>
      <c r="M228" s="188" t="s">
        <v>19</v>
      </c>
      <c r="N228" s="189" t="s">
        <v>43</v>
      </c>
      <c r="O228" s="67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92" t="s">
        <v>290</v>
      </c>
      <c r="AT228" s="192" t="s">
        <v>183</v>
      </c>
      <c r="AU228" s="192" t="s">
        <v>92</v>
      </c>
      <c r="AY228" s="20" t="s">
        <v>180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20" t="s">
        <v>79</v>
      </c>
      <c r="BK228" s="193">
        <f>ROUND(I228*H228,2)</f>
        <v>0</v>
      </c>
      <c r="BL228" s="20" t="s">
        <v>290</v>
      </c>
      <c r="BM228" s="192" t="s">
        <v>1266</v>
      </c>
    </row>
    <row r="229" spans="1:65" s="2" customFormat="1" ht="16.5" customHeight="1">
      <c r="A229" s="37"/>
      <c r="B229" s="38"/>
      <c r="C229" s="181" t="s">
        <v>646</v>
      </c>
      <c r="D229" s="181" t="s">
        <v>183</v>
      </c>
      <c r="E229" s="182" t="s">
        <v>1267</v>
      </c>
      <c r="F229" s="183" t="s">
        <v>1268</v>
      </c>
      <c r="G229" s="184" t="s">
        <v>918</v>
      </c>
      <c r="H229" s="185">
        <v>16</v>
      </c>
      <c r="I229" s="186"/>
      <c r="J229" s="187">
        <f>ROUND(I229*H229,2)</f>
        <v>0</v>
      </c>
      <c r="K229" s="183" t="s">
        <v>19</v>
      </c>
      <c r="L229" s="42"/>
      <c r="M229" s="188" t="s">
        <v>19</v>
      </c>
      <c r="N229" s="189" t="s">
        <v>43</v>
      </c>
      <c r="O229" s="67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92" t="s">
        <v>290</v>
      </c>
      <c r="AT229" s="192" t="s">
        <v>183</v>
      </c>
      <c r="AU229" s="192" t="s">
        <v>92</v>
      </c>
      <c r="AY229" s="20" t="s">
        <v>180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20" t="s">
        <v>79</v>
      </c>
      <c r="BK229" s="193">
        <f>ROUND(I229*H229,2)</f>
        <v>0</v>
      </c>
      <c r="BL229" s="20" t="s">
        <v>290</v>
      </c>
      <c r="BM229" s="192" t="s">
        <v>1269</v>
      </c>
    </row>
    <row r="230" spans="1:65" s="2" customFormat="1" ht="16.5" customHeight="1">
      <c r="A230" s="37"/>
      <c r="B230" s="38"/>
      <c r="C230" s="181" t="s">
        <v>650</v>
      </c>
      <c r="D230" s="181" t="s">
        <v>183</v>
      </c>
      <c r="E230" s="182" t="s">
        <v>1270</v>
      </c>
      <c r="F230" s="183" t="s">
        <v>1271</v>
      </c>
      <c r="G230" s="184" t="s">
        <v>918</v>
      </c>
      <c r="H230" s="185">
        <v>16</v>
      </c>
      <c r="I230" s="186"/>
      <c r="J230" s="187">
        <f>ROUND(I230*H230,2)</f>
        <v>0</v>
      </c>
      <c r="K230" s="183" t="s">
        <v>19</v>
      </c>
      <c r="L230" s="42"/>
      <c r="M230" s="256" t="s">
        <v>19</v>
      </c>
      <c r="N230" s="257" t="s">
        <v>43</v>
      </c>
      <c r="O230" s="258"/>
      <c r="P230" s="259">
        <f>O230*H230</f>
        <v>0</v>
      </c>
      <c r="Q230" s="259">
        <v>0</v>
      </c>
      <c r="R230" s="259">
        <f>Q230*H230</f>
        <v>0</v>
      </c>
      <c r="S230" s="259">
        <v>0</v>
      </c>
      <c r="T230" s="260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92" t="s">
        <v>290</v>
      </c>
      <c r="AT230" s="192" t="s">
        <v>183</v>
      </c>
      <c r="AU230" s="192" t="s">
        <v>92</v>
      </c>
      <c r="AY230" s="20" t="s">
        <v>180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20" t="s">
        <v>79</v>
      </c>
      <c r="BK230" s="193">
        <f>ROUND(I230*H230,2)</f>
        <v>0</v>
      </c>
      <c r="BL230" s="20" t="s">
        <v>290</v>
      </c>
      <c r="BM230" s="192" t="s">
        <v>1272</v>
      </c>
    </row>
    <row r="231" spans="1:31" s="2" customFormat="1" ht="6.95" customHeight="1">
      <c r="A231" s="37"/>
      <c r="B231" s="50"/>
      <c r="C231" s="51"/>
      <c r="D231" s="51"/>
      <c r="E231" s="51"/>
      <c r="F231" s="51"/>
      <c r="G231" s="51"/>
      <c r="H231" s="51"/>
      <c r="I231" s="51"/>
      <c r="J231" s="51"/>
      <c r="K231" s="51"/>
      <c r="L231" s="42"/>
      <c r="M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</row>
  </sheetData>
  <sheetProtection algorithmName="SHA-512" hashValue="pdqWSEw56AS/bBT9VkeUc+ZgtHoOT0E4h52neW//t/5KF93oFRlzu0gmTjXE5917ScIldpEnWTQtmzEPkJt0dQ==" saltValue="4barxGki1+SahNAf+CJdGlR5yJDz9SBwv0RP2oaWsz0H3gIvlGNxyi3yXhsMs5+WRrF3JzvpiNEIV41s04G5VA==" spinCount="100000" sheet="1" objects="1" scenarios="1" formatColumns="0" formatRows="0" autoFilter="0"/>
  <autoFilter ref="C110:K230"/>
  <mergeCells count="15">
    <mergeCell ref="E97:H97"/>
    <mergeCell ref="E101:H101"/>
    <mergeCell ref="E99:H99"/>
    <mergeCell ref="E103:H103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20" t="s">
        <v>96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4" t="str">
        <f>'Rekapitulace stavby'!K6</f>
        <v>ZŠ Opava, Šrámkova 4 - zařízení silnoproudé a slaboproudé elektrotechniky a stavební úpravy</v>
      </c>
      <c r="F7" s="395"/>
      <c r="G7" s="395"/>
      <c r="H7" s="395"/>
      <c r="L7" s="23"/>
    </row>
    <row r="8" spans="2:12" ht="12.75">
      <c r="B8" s="23"/>
      <c r="D8" s="115" t="s">
        <v>137</v>
      </c>
      <c r="L8" s="23"/>
    </row>
    <row r="9" spans="2:12" s="1" customFormat="1" ht="16.5" customHeight="1">
      <c r="B9" s="23"/>
      <c r="E9" s="394" t="s">
        <v>138</v>
      </c>
      <c r="F9" s="376"/>
      <c r="G9" s="376"/>
      <c r="H9" s="376"/>
      <c r="L9" s="23"/>
    </row>
    <row r="10" spans="2:12" s="1" customFormat="1" ht="12" customHeight="1">
      <c r="B10" s="23"/>
      <c r="D10" s="115" t="s">
        <v>139</v>
      </c>
      <c r="L10" s="23"/>
    </row>
    <row r="11" spans="1:31" s="2" customFormat="1" ht="16.5" customHeight="1">
      <c r="A11" s="37"/>
      <c r="B11" s="42"/>
      <c r="C11" s="37"/>
      <c r="D11" s="37"/>
      <c r="E11" s="404" t="s">
        <v>978</v>
      </c>
      <c r="F11" s="396"/>
      <c r="G11" s="396"/>
      <c r="H11" s="396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979</v>
      </c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397" t="s">
        <v>1273</v>
      </c>
      <c r="F13" s="396"/>
      <c r="G13" s="396"/>
      <c r="H13" s="396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6" t="s">
        <v>19</v>
      </c>
      <c r="G15" s="37"/>
      <c r="H15" s="37"/>
      <c r="I15" s="115" t="s">
        <v>20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6" t="s">
        <v>22</v>
      </c>
      <c r="G16" s="37"/>
      <c r="H16" s="37"/>
      <c r="I16" s="115" t="s">
        <v>23</v>
      </c>
      <c r="J16" s="117" t="str">
        <f>'Rekapitulace stavby'!AN8</f>
        <v>5. 2. 2024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25</v>
      </c>
      <c r="E18" s="37"/>
      <c r="F18" s="37"/>
      <c r="G18" s="37"/>
      <c r="H18" s="37"/>
      <c r="I18" s="115" t="s">
        <v>26</v>
      </c>
      <c r="J18" s="106" t="s">
        <v>19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6" t="s">
        <v>27</v>
      </c>
      <c r="F19" s="37"/>
      <c r="G19" s="37"/>
      <c r="H19" s="37"/>
      <c r="I19" s="115" t="s">
        <v>28</v>
      </c>
      <c r="J19" s="106" t="s">
        <v>19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29</v>
      </c>
      <c r="E21" s="37"/>
      <c r="F21" s="37"/>
      <c r="G21" s="37"/>
      <c r="H21" s="37"/>
      <c r="I21" s="115" t="s">
        <v>26</v>
      </c>
      <c r="J21" s="33" t="str">
        <f>'Rekapitulace stavby'!AN13</f>
        <v>Vyplň údaj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398" t="str">
        <f>'Rekapitulace stavby'!E14</f>
        <v>Vyplň údaj</v>
      </c>
      <c r="F22" s="399"/>
      <c r="G22" s="399"/>
      <c r="H22" s="399"/>
      <c r="I22" s="115" t="s">
        <v>28</v>
      </c>
      <c r="J22" s="33" t="str">
        <f>'Rekapitulace stavby'!AN14</f>
        <v>Vyplň údaj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31</v>
      </c>
      <c r="E24" s="37"/>
      <c r="F24" s="37"/>
      <c r="G24" s="37"/>
      <c r="H24" s="37"/>
      <c r="I24" s="115" t="s">
        <v>26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6" t="s">
        <v>32</v>
      </c>
      <c r="F25" s="37"/>
      <c r="G25" s="37"/>
      <c r="H25" s="37"/>
      <c r="I25" s="115" t="s">
        <v>28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34</v>
      </c>
      <c r="E27" s="37"/>
      <c r="F27" s="37"/>
      <c r="G27" s="37"/>
      <c r="H27" s="37"/>
      <c r="I27" s="115" t="s">
        <v>26</v>
      </c>
      <c r="J27" s="106" t="str">
        <f>IF('Rekapitulace stavby'!AN19="","",'Rekapitulace stavby'!AN19)</f>
        <v/>
      </c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6" t="str">
        <f>IF('Rekapitulace stavby'!E20="","",'Rekapitulace stavby'!E20)</f>
        <v xml:space="preserve"> </v>
      </c>
      <c r="F28" s="37"/>
      <c r="G28" s="37"/>
      <c r="H28" s="37"/>
      <c r="I28" s="115" t="s">
        <v>28</v>
      </c>
      <c r="J28" s="106" t="str">
        <f>IF('Rekapitulace stavby'!AN20="","",'Rekapitulace stavby'!AN20)</f>
        <v/>
      </c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36</v>
      </c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298.5" customHeight="1">
      <c r="A31" s="118"/>
      <c r="B31" s="119"/>
      <c r="C31" s="118"/>
      <c r="D31" s="118"/>
      <c r="E31" s="400" t="s">
        <v>141</v>
      </c>
      <c r="F31" s="400"/>
      <c r="G31" s="400"/>
      <c r="H31" s="400"/>
      <c r="I31" s="118"/>
      <c r="J31" s="118"/>
      <c r="K31" s="118"/>
      <c r="L31" s="120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2" t="s">
        <v>38</v>
      </c>
      <c r="E34" s="37"/>
      <c r="F34" s="37"/>
      <c r="G34" s="37"/>
      <c r="H34" s="37"/>
      <c r="I34" s="37"/>
      <c r="J34" s="123">
        <f>ROUND(J99,2)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1"/>
      <c r="E35" s="121"/>
      <c r="F35" s="121"/>
      <c r="G35" s="121"/>
      <c r="H35" s="121"/>
      <c r="I35" s="121"/>
      <c r="J35" s="121"/>
      <c r="K35" s="121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4" t="s">
        <v>40</v>
      </c>
      <c r="G36" s="37"/>
      <c r="H36" s="37"/>
      <c r="I36" s="124" t="s">
        <v>39</v>
      </c>
      <c r="J36" s="124" t="s">
        <v>41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25" t="s">
        <v>42</v>
      </c>
      <c r="E37" s="115" t="s">
        <v>43</v>
      </c>
      <c r="F37" s="126">
        <f>ROUND((SUM(BE99:BE135)),2)</f>
        <v>0</v>
      </c>
      <c r="G37" s="37"/>
      <c r="H37" s="37"/>
      <c r="I37" s="127">
        <v>0.21</v>
      </c>
      <c r="J37" s="126">
        <f>ROUND(((SUM(BE99:BE135))*I37),2)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44</v>
      </c>
      <c r="F38" s="126">
        <f>ROUND((SUM(BF99:BF135)),2)</f>
        <v>0</v>
      </c>
      <c r="G38" s="37"/>
      <c r="H38" s="37"/>
      <c r="I38" s="127">
        <v>0.12</v>
      </c>
      <c r="J38" s="126">
        <f>ROUND(((SUM(BF99:BF135))*I38),2)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45</v>
      </c>
      <c r="F39" s="126">
        <f>ROUND((SUM(BG99:BG135)),2)</f>
        <v>0</v>
      </c>
      <c r="G39" s="37"/>
      <c r="H39" s="37"/>
      <c r="I39" s="127">
        <v>0.21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46</v>
      </c>
      <c r="F40" s="126">
        <f>ROUND((SUM(BH99:BH135)),2)</f>
        <v>0</v>
      </c>
      <c r="G40" s="37"/>
      <c r="H40" s="37"/>
      <c r="I40" s="127">
        <v>0.12</v>
      </c>
      <c r="J40" s="126">
        <f>0</f>
        <v>0</v>
      </c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47</v>
      </c>
      <c r="F41" s="126">
        <f>ROUND((SUM(BI99:BI135)),2)</f>
        <v>0</v>
      </c>
      <c r="G41" s="37"/>
      <c r="H41" s="37"/>
      <c r="I41" s="127">
        <v>0</v>
      </c>
      <c r="J41" s="126">
        <f>0</f>
        <v>0</v>
      </c>
      <c r="K41" s="37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48</v>
      </c>
      <c r="E43" s="130"/>
      <c r="F43" s="130"/>
      <c r="G43" s="131" t="s">
        <v>49</v>
      </c>
      <c r="H43" s="132" t="s">
        <v>50</v>
      </c>
      <c r="I43" s="130"/>
      <c r="J43" s="133">
        <f>SUM(J34:J41)</f>
        <v>0</v>
      </c>
      <c r="K43" s="134"/>
      <c r="L43" s="11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142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1" t="str">
        <f>E7</f>
        <v>ZŠ Opava, Šrámkova 4 - zařízení silnoproudé a slaboproudé elektrotechniky a stavební úpravy</v>
      </c>
      <c r="F52" s="402"/>
      <c r="G52" s="402"/>
      <c r="H52" s="402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137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1" t="s">
        <v>138</v>
      </c>
      <c r="F54" s="361"/>
      <c r="G54" s="361"/>
      <c r="H54" s="361"/>
      <c r="I54" s="25"/>
      <c r="J54" s="25"/>
      <c r="K54" s="25"/>
      <c r="L54" s="23"/>
    </row>
    <row r="55" spans="2:12" s="1" customFormat="1" ht="12" customHeight="1">
      <c r="B55" s="24"/>
      <c r="C55" s="32" t="s">
        <v>139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05" t="s">
        <v>978</v>
      </c>
      <c r="F56" s="403"/>
      <c r="G56" s="403"/>
      <c r="H56" s="403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979</v>
      </c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4" t="str">
        <f>E13</f>
        <v>D.1.4.2.2 - Poplachový zabezpečovací a tísňový systém</v>
      </c>
      <c r="F58" s="403"/>
      <c r="G58" s="403"/>
      <c r="H58" s="403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k.ú. Kateřinky u Opavy</v>
      </c>
      <c r="G60" s="39"/>
      <c r="H60" s="39"/>
      <c r="I60" s="32" t="s">
        <v>23</v>
      </c>
      <c r="J60" s="62" t="str">
        <f>IF(J16="","",J16)</f>
        <v>5. 2. 2024</v>
      </c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5.2" customHeight="1">
      <c r="A62" s="37"/>
      <c r="B62" s="38"/>
      <c r="C62" s="32" t="s">
        <v>25</v>
      </c>
      <c r="D62" s="39"/>
      <c r="E62" s="39"/>
      <c r="F62" s="30" t="str">
        <f>E19</f>
        <v xml:space="preserve">ZŠ Opava, Šrámkova 4, příspěvková organizace </v>
      </c>
      <c r="G62" s="39"/>
      <c r="H62" s="39"/>
      <c r="I62" s="32" t="s">
        <v>31</v>
      </c>
      <c r="J62" s="35" t="str">
        <f>E25</f>
        <v>INDETAIL s.r.o.</v>
      </c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15.2" customHeight="1">
      <c r="A63" s="37"/>
      <c r="B63" s="38"/>
      <c r="C63" s="32" t="s">
        <v>29</v>
      </c>
      <c r="D63" s="39"/>
      <c r="E63" s="39"/>
      <c r="F63" s="30" t="str">
        <f>IF(E22="","",E22)</f>
        <v>Vyplň údaj</v>
      </c>
      <c r="G63" s="39"/>
      <c r="H63" s="39"/>
      <c r="I63" s="32" t="s">
        <v>34</v>
      </c>
      <c r="J63" s="35" t="str">
        <f>E28</f>
        <v xml:space="preserve"> 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143</v>
      </c>
      <c r="D65" s="140"/>
      <c r="E65" s="140"/>
      <c r="F65" s="140"/>
      <c r="G65" s="140"/>
      <c r="H65" s="140"/>
      <c r="I65" s="140"/>
      <c r="J65" s="141" t="s">
        <v>144</v>
      </c>
      <c r="K65" s="140"/>
      <c r="L65" s="11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70</v>
      </c>
      <c r="D67" s="39"/>
      <c r="E67" s="39"/>
      <c r="F67" s="39"/>
      <c r="G67" s="39"/>
      <c r="H67" s="39"/>
      <c r="I67" s="39"/>
      <c r="J67" s="80">
        <f>J99</f>
        <v>0</v>
      </c>
      <c r="K67" s="39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145</v>
      </c>
    </row>
    <row r="68" spans="2:12" s="9" customFormat="1" ht="24.95" customHeight="1">
      <c r="B68" s="143"/>
      <c r="C68" s="144"/>
      <c r="D68" s="145" t="s">
        <v>981</v>
      </c>
      <c r="E68" s="146"/>
      <c r="F68" s="146"/>
      <c r="G68" s="146"/>
      <c r="H68" s="146"/>
      <c r="I68" s="146"/>
      <c r="J68" s="147">
        <f>J100</f>
        <v>0</v>
      </c>
      <c r="K68" s="144"/>
      <c r="L68" s="148"/>
    </row>
    <row r="69" spans="2:12" s="10" customFormat="1" ht="19.9" customHeight="1">
      <c r="B69" s="149"/>
      <c r="C69" s="100"/>
      <c r="D69" s="150" t="s">
        <v>1274</v>
      </c>
      <c r="E69" s="151"/>
      <c r="F69" s="151"/>
      <c r="G69" s="151"/>
      <c r="H69" s="151"/>
      <c r="I69" s="151"/>
      <c r="J69" s="152">
        <f>J101</f>
        <v>0</v>
      </c>
      <c r="K69" s="100"/>
      <c r="L69" s="153"/>
    </row>
    <row r="70" spans="2:12" s="10" customFormat="1" ht="14.85" customHeight="1">
      <c r="B70" s="149"/>
      <c r="C70" s="100"/>
      <c r="D70" s="150" t="s">
        <v>1275</v>
      </c>
      <c r="E70" s="151"/>
      <c r="F70" s="151"/>
      <c r="G70" s="151"/>
      <c r="H70" s="151"/>
      <c r="I70" s="151"/>
      <c r="J70" s="152">
        <f>J102</f>
        <v>0</v>
      </c>
      <c r="K70" s="100"/>
      <c r="L70" s="153"/>
    </row>
    <row r="71" spans="2:12" s="10" customFormat="1" ht="14.85" customHeight="1">
      <c r="B71" s="149"/>
      <c r="C71" s="100"/>
      <c r="D71" s="150" t="s">
        <v>1276</v>
      </c>
      <c r="E71" s="151"/>
      <c r="F71" s="151"/>
      <c r="G71" s="151"/>
      <c r="H71" s="151"/>
      <c r="I71" s="151"/>
      <c r="J71" s="152">
        <f>J112</f>
        <v>0</v>
      </c>
      <c r="K71" s="100"/>
      <c r="L71" s="153"/>
    </row>
    <row r="72" spans="2:12" s="10" customFormat="1" ht="19.9" customHeight="1">
      <c r="B72" s="149"/>
      <c r="C72" s="100"/>
      <c r="D72" s="150" t="s">
        <v>1277</v>
      </c>
      <c r="E72" s="151"/>
      <c r="F72" s="151"/>
      <c r="G72" s="151"/>
      <c r="H72" s="151"/>
      <c r="I72" s="151"/>
      <c r="J72" s="152">
        <f>J115</f>
        <v>0</v>
      </c>
      <c r="K72" s="100"/>
      <c r="L72" s="153"/>
    </row>
    <row r="73" spans="2:12" s="10" customFormat="1" ht="14.85" customHeight="1">
      <c r="B73" s="149"/>
      <c r="C73" s="100"/>
      <c r="D73" s="150" t="s">
        <v>1278</v>
      </c>
      <c r="E73" s="151"/>
      <c r="F73" s="151"/>
      <c r="G73" s="151"/>
      <c r="H73" s="151"/>
      <c r="I73" s="151"/>
      <c r="J73" s="152">
        <f>J116</f>
        <v>0</v>
      </c>
      <c r="K73" s="100"/>
      <c r="L73" s="153"/>
    </row>
    <row r="74" spans="2:12" s="10" customFormat="1" ht="14.85" customHeight="1">
      <c r="B74" s="149"/>
      <c r="C74" s="100"/>
      <c r="D74" s="150" t="s">
        <v>1279</v>
      </c>
      <c r="E74" s="151"/>
      <c r="F74" s="151"/>
      <c r="G74" s="151"/>
      <c r="H74" s="151"/>
      <c r="I74" s="151"/>
      <c r="J74" s="152">
        <f>J126</f>
        <v>0</v>
      </c>
      <c r="K74" s="100"/>
      <c r="L74" s="153"/>
    </row>
    <row r="75" spans="2:12" s="10" customFormat="1" ht="14.85" customHeight="1">
      <c r="B75" s="149"/>
      <c r="C75" s="100"/>
      <c r="D75" s="150" t="s">
        <v>1280</v>
      </c>
      <c r="E75" s="151"/>
      <c r="F75" s="151"/>
      <c r="G75" s="151"/>
      <c r="H75" s="151"/>
      <c r="I75" s="151"/>
      <c r="J75" s="152">
        <f>J129</f>
        <v>0</v>
      </c>
      <c r="K75" s="100"/>
      <c r="L75" s="153"/>
    </row>
    <row r="76" spans="1:31" s="2" customFormat="1" ht="21.7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6" t="s">
        <v>165</v>
      </c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401" t="str">
        <f>E7</f>
        <v>ZŠ Opava, Šrámkova 4 - zařízení silnoproudé a slaboproudé elektrotechniky a stavební úpravy</v>
      </c>
      <c r="F85" s="402"/>
      <c r="G85" s="402"/>
      <c r="H85" s="402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4"/>
      <c r="C86" s="32" t="s">
        <v>137</v>
      </c>
      <c r="D86" s="25"/>
      <c r="E86" s="25"/>
      <c r="F86" s="25"/>
      <c r="G86" s="25"/>
      <c r="H86" s="25"/>
      <c r="I86" s="25"/>
      <c r="J86" s="25"/>
      <c r="K86" s="25"/>
      <c r="L86" s="23"/>
    </row>
    <row r="87" spans="2:12" s="1" customFormat="1" ht="16.5" customHeight="1">
      <c r="B87" s="24"/>
      <c r="C87" s="25"/>
      <c r="D87" s="25"/>
      <c r="E87" s="401" t="s">
        <v>138</v>
      </c>
      <c r="F87" s="361"/>
      <c r="G87" s="361"/>
      <c r="H87" s="361"/>
      <c r="I87" s="25"/>
      <c r="J87" s="25"/>
      <c r="K87" s="25"/>
      <c r="L87" s="23"/>
    </row>
    <row r="88" spans="2:12" s="1" customFormat="1" ht="12" customHeight="1">
      <c r="B88" s="24"/>
      <c r="C88" s="32" t="s">
        <v>139</v>
      </c>
      <c r="D88" s="25"/>
      <c r="E88" s="25"/>
      <c r="F88" s="25"/>
      <c r="G88" s="25"/>
      <c r="H88" s="25"/>
      <c r="I88" s="25"/>
      <c r="J88" s="25"/>
      <c r="K88" s="25"/>
      <c r="L88" s="23"/>
    </row>
    <row r="89" spans="1:31" s="2" customFormat="1" ht="16.5" customHeight="1">
      <c r="A89" s="37"/>
      <c r="B89" s="38"/>
      <c r="C89" s="39"/>
      <c r="D89" s="39"/>
      <c r="E89" s="405" t="s">
        <v>978</v>
      </c>
      <c r="F89" s="403"/>
      <c r="G89" s="403"/>
      <c r="H89" s="403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2" t="s">
        <v>979</v>
      </c>
      <c r="D90" s="39"/>
      <c r="E90" s="39"/>
      <c r="F90" s="39"/>
      <c r="G90" s="39"/>
      <c r="H90" s="3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354" t="str">
        <f>E13</f>
        <v>D.1.4.2.2 - Poplachový zabezpečovací a tísňový systém</v>
      </c>
      <c r="F91" s="403"/>
      <c r="G91" s="403"/>
      <c r="H91" s="403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2" t="s">
        <v>21</v>
      </c>
      <c r="D93" s="39"/>
      <c r="E93" s="39"/>
      <c r="F93" s="30" t="str">
        <f>F16</f>
        <v>k.ú. Kateřinky u Opavy</v>
      </c>
      <c r="G93" s="39"/>
      <c r="H93" s="39"/>
      <c r="I93" s="32" t="s">
        <v>23</v>
      </c>
      <c r="J93" s="62" t="str">
        <f>IF(J16="","",J16)</f>
        <v>5. 2. 2024</v>
      </c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2" customHeight="1">
      <c r="A95" s="37"/>
      <c r="B95" s="38"/>
      <c r="C95" s="32" t="s">
        <v>25</v>
      </c>
      <c r="D95" s="39"/>
      <c r="E95" s="39"/>
      <c r="F95" s="30" t="str">
        <f>E19</f>
        <v xml:space="preserve">ZŠ Opava, Šrámkova 4, příspěvková organizace </v>
      </c>
      <c r="G95" s="39"/>
      <c r="H95" s="39"/>
      <c r="I95" s="32" t="s">
        <v>31</v>
      </c>
      <c r="J95" s="35" t="str">
        <f>E25</f>
        <v>INDETAIL s.r.o.</v>
      </c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2" customHeight="1">
      <c r="A96" s="37"/>
      <c r="B96" s="38"/>
      <c r="C96" s="32" t="s">
        <v>29</v>
      </c>
      <c r="D96" s="39"/>
      <c r="E96" s="39"/>
      <c r="F96" s="30" t="str">
        <f>IF(E22="","",E22)</f>
        <v>Vyplň údaj</v>
      </c>
      <c r="G96" s="39"/>
      <c r="H96" s="39"/>
      <c r="I96" s="32" t="s">
        <v>34</v>
      </c>
      <c r="J96" s="35" t="str">
        <f>E28</f>
        <v xml:space="preserve"> </v>
      </c>
      <c r="K96" s="39"/>
      <c r="L96" s="11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5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116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11" customFormat="1" ht="29.25" customHeight="1">
      <c r="A98" s="154"/>
      <c r="B98" s="155"/>
      <c r="C98" s="156" t="s">
        <v>166</v>
      </c>
      <c r="D98" s="157" t="s">
        <v>57</v>
      </c>
      <c r="E98" s="157" t="s">
        <v>53</v>
      </c>
      <c r="F98" s="157" t="s">
        <v>54</v>
      </c>
      <c r="G98" s="157" t="s">
        <v>167</v>
      </c>
      <c r="H98" s="157" t="s">
        <v>168</v>
      </c>
      <c r="I98" s="157" t="s">
        <v>169</v>
      </c>
      <c r="J98" s="157" t="s">
        <v>144</v>
      </c>
      <c r="K98" s="158" t="s">
        <v>170</v>
      </c>
      <c r="L98" s="159"/>
      <c r="M98" s="71" t="s">
        <v>19</v>
      </c>
      <c r="N98" s="72" t="s">
        <v>42</v>
      </c>
      <c r="O98" s="72" t="s">
        <v>171</v>
      </c>
      <c r="P98" s="72" t="s">
        <v>172</v>
      </c>
      <c r="Q98" s="72" t="s">
        <v>173</v>
      </c>
      <c r="R98" s="72" t="s">
        <v>174</v>
      </c>
      <c r="S98" s="72" t="s">
        <v>175</v>
      </c>
      <c r="T98" s="73" t="s">
        <v>176</v>
      </c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</row>
    <row r="99" spans="1:63" s="2" customFormat="1" ht="22.9" customHeight="1">
      <c r="A99" s="37"/>
      <c r="B99" s="38"/>
      <c r="C99" s="78" t="s">
        <v>177</v>
      </c>
      <c r="D99" s="39"/>
      <c r="E99" s="39"/>
      <c r="F99" s="39"/>
      <c r="G99" s="39"/>
      <c r="H99" s="39"/>
      <c r="I99" s="39"/>
      <c r="J99" s="160">
        <f>BK99</f>
        <v>0</v>
      </c>
      <c r="K99" s="39"/>
      <c r="L99" s="42"/>
      <c r="M99" s="74"/>
      <c r="N99" s="161"/>
      <c r="O99" s="75"/>
      <c r="P99" s="162">
        <f>P100</f>
        <v>0</v>
      </c>
      <c r="Q99" s="75"/>
      <c r="R99" s="162">
        <f>R100</f>
        <v>0</v>
      </c>
      <c r="S99" s="75"/>
      <c r="T99" s="163">
        <f>T100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71</v>
      </c>
      <c r="AU99" s="20" t="s">
        <v>145</v>
      </c>
      <c r="BK99" s="164">
        <f>BK100</f>
        <v>0</v>
      </c>
    </row>
    <row r="100" spans="2:63" s="12" customFormat="1" ht="25.9" customHeight="1">
      <c r="B100" s="165"/>
      <c r="C100" s="166"/>
      <c r="D100" s="167" t="s">
        <v>71</v>
      </c>
      <c r="E100" s="168" t="s">
        <v>343</v>
      </c>
      <c r="F100" s="168" t="s">
        <v>1001</v>
      </c>
      <c r="G100" s="166"/>
      <c r="H100" s="166"/>
      <c r="I100" s="169"/>
      <c r="J100" s="170">
        <f>BK100</f>
        <v>0</v>
      </c>
      <c r="K100" s="166"/>
      <c r="L100" s="171"/>
      <c r="M100" s="172"/>
      <c r="N100" s="173"/>
      <c r="O100" s="173"/>
      <c r="P100" s="174">
        <f>P101+P115</f>
        <v>0</v>
      </c>
      <c r="Q100" s="173"/>
      <c r="R100" s="174">
        <f>R101+R115</f>
        <v>0</v>
      </c>
      <c r="S100" s="173"/>
      <c r="T100" s="175">
        <f>T101+T115</f>
        <v>0</v>
      </c>
      <c r="AR100" s="176" t="s">
        <v>81</v>
      </c>
      <c r="AT100" s="177" t="s">
        <v>71</v>
      </c>
      <c r="AU100" s="177" t="s">
        <v>72</v>
      </c>
      <c r="AY100" s="176" t="s">
        <v>180</v>
      </c>
      <c r="BK100" s="178">
        <f>BK101+BK115</f>
        <v>0</v>
      </c>
    </row>
    <row r="101" spans="2:63" s="12" customFormat="1" ht="22.9" customHeight="1">
      <c r="B101" s="165"/>
      <c r="C101" s="166"/>
      <c r="D101" s="167" t="s">
        <v>71</v>
      </c>
      <c r="E101" s="179" t="s">
        <v>1002</v>
      </c>
      <c r="F101" s="179" t="s">
        <v>1281</v>
      </c>
      <c r="G101" s="166"/>
      <c r="H101" s="166"/>
      <c r="I101" s="169"/>
      <c r="J101" s="180">
        <f>BK101</f>
        <v>0</v>
      </c>
      <c r="K101" s="166"/>
      <c r="L101" s="171"/>
      <c r="M101" s="172"/>
      <c r="N101" s="173"/>
      <c r="O101" s="173"/>
      <c r="P101" s="174">
        <f>P102+P112</f>
        <v>0</v>
      </c>
      <c r="Q101" s="173"/>
      <c r="R101" s="174">
        <f>R102+R112</f>
        <v>0</v>
      </c>
      <c r="S101" s="173"/>
      <c r="T101" s="175">
        <f>T102+T112</f>
        <v>0</v>
      </c>
      <c r="AR101" s="176" t="s">
        <v>81</v>
      </c>
      <c r="AT101" s="177" t="s">
        <v>71</v>
      </c>
      <c r="AU101" s="177" t="s">
        <v>79</v>
      </c>
      <c r="AY101" s="176" t="s">
        <v>180</v>
      </c>
      <c r="BK101" s="178">
        <f>BK102+BK112</f>
        <v>0</v>
      </c>
    </row>
    <row r="102" spans="2:63" s="12" customFormat="1" ht="20.85" customHeight="1">
      <c r="B102" s="165"/>
      <c r="C102" s="166"/>
      <c r="D102" s="167" t="s">
        <v>71</v>
      </c>
      <c r="E102" s="179" t="s">
        <v>1004</v>
      </c>
      <c r="F102" s="179" t="s">
        <v>1282</v>
      </c>
      <c r="G102" s="166"/>
      <c r="H102" s="166"/>
      <c r="I102" s="169"/>
      <c r="J102" s="180">
        <f>BK102</f>
        <v>0</v>
      </c>
      <c r="K102" s="166"/>
      <c r="L102" s="171"/>
      <c r="M102" s="172"/>
      <c r="N102" s="173"/>
      <c r="O102" s="173"/>
      <c r="P102" s="174">
        <f>SUM(P103:P111)</f>
        <v>0</v>
      </c>
      <c r="Q102" s="173"/>
      <c r="R102" s="174">
        <f>SUM(R103:R111)</f>
        <v>0</v>
      </c>
      <c r="S102" s="173"/>
      <c r="T102" s="175">
        <f>SUM(T103:T111)</f>
        <v>0</v>
      </c>
      <c r="AR102" s="176" t="s">
        <v>81</v>
      </c>
      <c r="AT102" s="177" t="s">
        <v>71</v>
      </c>
      <c r="AU102" s="177" t="s">
        <v>81</v>
      </c>
      <c r="AY102" s="176" t="s">
        <v>180</v>
      </c>
      <c r="BK102" s="178">
        <f>SUM(BK103:BK111)</f>
        <v>0</v>
      </c>
    </row>
    <row r="103" spans="1:65" s="2" customFormat="1" ht="16.5" customHeight="1">
      <c r="A103" s="37"/>
      <c r="B103" s="38"/>
      <c r="C103" s="232" t="s">
        <v>79</v>
      </c>
      <c r="D103" s="232" t="s">
        <v>349</v>
      </c>
      <c r="E103" s="233" t="s">
        <v>1006</v>
      </c>
      <c r="F103" s="234" t="s">
        <v>1283</v>
      </c>
      <c r="G103" s="235" t="s">
        <v>352</v>
      </c>
      <c r="H103" s="236">
        <v>1</v>
      </c>
      <c r="I103" s="237"/>
      <c r="J103" s="238">
        <f aca="true" t="shared" si="0" ref="J103:J111">ROUND(I103*H103,2)</f>
        <v>0</v>
      </c>
      <c r="K103" s="234" t="s">
        <v>19</v>
      </c>
      <c r="L103" s="239"/>
      <c r="M103" s="240" t="s">
        <v>19</v>
      </c>
      <c r="N103" s="241" t="s">
        <v>43</v>
      </c>
      <c r="O103" s="67"/>
      <c r="P103" s="190">
        <f aca="true" t="shared" si="1" ref="P103:P111">O103*H103</f>
        <v>0</v>
      </c>
      <c r="Q103" s="190">
        <v>0</v>
      </c>
      <c r="R103" s="190">
        <f aca="true" t="shared" si="2" ref="R103:R111">Q103*H103</f>
        <v>0</v>
      </c>
      <c r="S103" s="190">
        <v>0</v>
      </c>
      <c r="T103" s="191">
        <f aca="true" t="shared" si="3" ref="T103:T111"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2" t="s">
        <v>353</v>
      </c>
      <c r="AT103" s="192" t="s">
        <v>349</v>
      </c>
      <c r="AU103" s="192" t="s">
        <v>92</v>
      </c>
      <c r="AY103" s="20" t="s">
        <v>180</v>
      </c>
      <c r="BE103" s="193">
        <f aca="true" t="shared" si="4" ref="BE103:BE111">IF(N103="základní",J103,0)</f>
        <v>0</v>
      </c>
      <c r="BF103" s="193">
        <f aca="true" t="shared" si="5" ref="BF103:BF111">IF(N103="snížená",J103,0)</f>
        <v>0</v>
      </c>
      <c r="BG103" s="193">
        <f aca="true" t="shared" si="6" ref="BG103:BG111">IF(N103="zákl. přenesená",J103,0)</f>
        <v>0</v>
      </c>
      <c r="BH103" s="193">
        <f aca="true" t="shared" si="7" ref="BH103:BH111">IF(N103="sníž. přenesená",J103,0)</f>
        <v>0</v>
      </c>
      <c r="BI103" s="193">
        <f aca="true" t="shared" si="8" ref="BI103:BI111">IF(N103="nulová",J103,0)</f>
        <v>0</v>
      </c>
      <c r="BJ103" s="20" t="s">
        <v>79</v>
      </c>
      <c r="BK103" s="193">
        <f aca="true" t="shared" si="9" ref="BK103:BK111">ROUND(I103*H103,2)</f>
        <v>0</v>
      </c>
      <c r="BL103" s="20" t="s">
        <v>290</v>
      </c>
      <c r="BM103" s="192" t="s">
        <v>1284</v>
      </c>
    </row>
    <row r="104" spans="1:65" s="2" customFormat="1" ht="16.5" customHeight="1">
      <c r="A104" s="37"/>
      <c r="B104" s="38"/>
      <c r="C104" s="232" t="s">
        <v>81</v>
      </c>
      <c r="D104" s="232" t="s">
        <v>349</v>
      </c>
      <c r="E104" s="233" t="s">
        <v>1285</v>
      </c>
      <c r="F104" s="234" t="s">
        <v>1286</v>
      </c>
      <c r="G104" s="235" t="s">
        <v>352</v>
      </c>
      <c r="H104" s="236">
        <v>1</v>
      </c>
      <c r="I104" s="237"/>
      <c r="J104" s="238">
        <f t="shared" si="0"/>
        <v>0</v>
      </c>
      <c r="K104" s="234" t="s">
        <v>19</v>
      </c>
      <c r="L104" s="239"/>
      <c r="M104" s="240" t="s">
        <v>19</v>
      </c>
      <c r="N104" s="241" t="s">
        <v>43</v>
      </c>
      <c r="O104" s="67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353</v>
      </c>
      <c r="AT104" s="192" t="s">
        <v>349</v>
      </c>
      <c r="AU104" s="192" t="s">
        <v>92</v>
      </c>
      <c r="AY104" s="20" t="s">
        <v>180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20" t="s">
        <v>79</v>
      </c>
      <c r="BK104" s="193">
        <f t="shared" si="9"/>
        <v>0</v>
      </c>
      <c r="BL104" s="20" t="s">
        <v>290</v>
      </c>
      <c r="BM104" s="192" t="s">
        <v>1287</v>
      </c>
    </row>
    <row r="105" spans="1:65" s="2" customFormat="1" ht="16.5" customHeight="1">
      <c r="A105" s="37"/>
      <c r="B105" s="38"/>
      <c r="C105" s="232" t="s">
        <v>92</v>
      </c>
      <c r="D105" s="232" t="s">
        <v>349</v>
      </c>
      <c r="E105" s="233" t="s">
        <v>1009</v>
      </c>
      <c r="F105" s="234" t="s">
        <v>1288</v>
      </c>
      <c r="G105" s="235" t="s">
        <v>352</v>
      </c>
      <c r="H105" s="236">
        <v>2</v>
      </c>
      <c r="I105" s="237"/>
      <c r="J105" s="238">
        <f t="shared" si="0"/>
        <v>0</v>
      </c>
      <c r="K105" s="234" t="s">
        <v>19</v>
      </c>
      <c r="L105" s="239"/>
      <c r="M105" s="240" t="s">
        <v>19</v>
      </c>
      <c r="N105" s="241" t="s">
        <v>43</v>
      </c>
      <c r="O105" s="67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2" t="s">
        <v>353</v>
      </c>
      <c r="AT105" s="192" t="s">
        <v>349</v>
      </c>
      <c r="AU105" s="192" t="s">
        <v>92</v>
      </c>
      <c r="AY105" s="20" t="s">
        <v>180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20" t="s">
        <v>79</v>
      </c>
      <c r="BK105" s="193">
        <f t="shared" si="9"/>
        <v>0</v>
      </c>
      <c r="BL105" s="20" t="s">
        <v>290</v>
      </c>
      <c r="BM105" s="192" t="s">
        <v>1289</v>
      </c>
    </row>
    <row r="106" spans="1:65" s="2" customFormat="1" ht="16.5" customHeight="1">
      <c r="A106" s="37"/>
      <c r="B106" s="38"/>
      <c r="C106" s="232" t="s">
        <v>188</v>
      </c>
      <c r="D106" s="232" t="s">
        <v>349</v>
      </c>
      <c r="E106" s="233" t="s">
        <v>1012</v>
      </c>
      <c r="F106" s="234" t="s">
        <v>1290</v>
      </c>
      <c r="G106" s="235" t="s">
        <v>352</v>
      </c>
      <c r="H106" s="236">
        <v>2</v>
      </c>
      <c r="I106" s="237"/>
      <c r="J106" s="238">
        <f t="shared" si="0"/>
        <v>0</v>
      </c>
      <c r="K106" s="234" t="s">
        <v>19</v>
      </c>
      <c r="L106" s="239"/>
      <c r="M106" s="240" t="s">
        <v>19</v>
      </c>
      <c r="N106" s="241" t="s">
        <v>43</v>
      </c>
      <c r="O106" s="67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2" t="s">
        <v>353</v>
      </c>
      <c r="AT106" s="192" t="s">
        <v>349</v>
      </c>
      <c r="AU106" s="192" t="s">
        <v>92</v>
      </c>
      <c r="AY106" s="20" t="s">
        <v>180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20" t="s">
        <v>79</v>
      </c>
      <c r="BK106" s="193">
        <f t="shared" si="9"/>
        <v>0</v>
      </c>
      <c r="BL106" s="20" t="s">
        <v>290</v>
      </c>
      <c r="BM106" s="192" t="s">
        <v>1291</v>
      </c>
    </row>
    <row r="107" spans="1:65" s="2" customFormat="1" ht="24.2" customHeight="1">
      <c r="A107" s="37"/>
      <c r="B107" s="38"/>
      <c r="C107" s="232" t="s">
        <v>212</v>
      </c>
      <c r="D107" s="232" t="s">
        <v>349</v>
      </c>
      <c r="E107" s="233" t="s">
        <v>1015</v>
      </c>
      <c r="F107" s="234" t="s">
        <v>1292</v>
      </c>
      <c r="G107" s="235" t="s">
        <v>352</v>
      </c>
      <c r="H107" s="236">
        <v>2</v>
      </c>
      <c r="I107" s="237"/>
      <c r="J107" s="238">
        <f t="shared" si="0"/>
        <v>0</v>
      </c>
      <c r="K107" s="234" t="s">
        <v>19</v>
      </c>
      <c r="L107" s="239"/>
      <c r="M107" s="240" t="s">
        <v>19</v>
      </c>
      <c r="N107" s="241" t="s">
        <v>43</v>
      </c>
      <c r="O107" s="67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2" t="s">
        <v>353</v>
      </c>
      <c r="AT107" s="192" t="s">
        <v>349</v>
      </c>
      <c r="AU107" s="192" t="s">
        <v>92</v>
      </c>
      <c r="AY107" s="20" t="s">
        <v>180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20" t="s">
        <v>79</v>
      </c>
      <c r="BK107" s="193">
        <f t="shared" si="9"/>
        <v>0</v>
      </c>
      <c r="BL107" s="20" t="s">
        <v>290</v>
      </c>
      <c r="BM107" s="192" t="s">
        <v>1293</v>
      </c>
    </row>
    <row r="108" spans="1:65" s="2" customFormat="1" ht="16.5" customHeight="1">
      <c r="A108" s="37"/>
      <c r="B108" s="38"/>
      <c r="C108" s="232" t="s">
        <v>219</v>
      </c>
      <c r="D108" s="232" t="s">
        <v>349</v>
      </c>
      <c r="E108" s="233" t="s">
        <v>1294</v>
      </c>
      <c r="F108" s="234" t="s">
        <v>1295</v>
      </c>
      <c r="G108" s="235" t="s">
        <v>352</v>
      </c>
      <c r="H108" s="236">
        <v>35</v>
      </c>
      <c r="I108" s="237"/>
      <c r="J108" s="238">
        <f t="shared" si="0"/>
        <v>0</v>
      </c>
      <c r="K108" s="234" t="s">
        <v>19</v>
      </c>
      <c r="L108" s="239"/>
      <c r="M108" s="240" t="s">
        <v>19</v>
      </c>
      <c r="N108" s="241" t="s">
        <v>43</v>
      </c>
      <c r="O108" s="67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2" t="s">
        <v>353</v>
      </c>
      <c r="AT108" s="192" t="s">
        <v>349</v>
      </c>
      <c r="AU108" s="192" t="s">
        <v>92</v>
      </c>
      <c r="AY108" s="20" t="s">
        <v>180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20" t="s">
        <v>79</v>
      </c>
      <c r="BK108" s="193">
        <f t="shared" si="9"/>
        <v>0</v>
      </c>
      <c r="BL108" s="20" t="s">
        <v>290</v>
      </c>
      <c r="BM108" s="192" t="s">
        <v>1296</v>
      </c>
    </row>
    <row r="109" spans="1:65" s="2" customFormat="1" ht="37.9" customHeight="1">
      <c r="A109" s="37"/>
      <c r="B109" s="38"/>
      <c r="C109" s="232" t="s">
        <v>226</v>
      </c>
      <c r="D109" s="232" t="s">
        <v>349</v>
      </c>
      <c r="E109" s="233" t="s">
        <v>1297</v>
      </c>
      <c r="F109" s="234" t="s">
        <v>1298</v>
      </c>
      <c r="G109" s="235" t="s">
        <v>352</v>
      </c>
      <c r="H109" s="236">
        <v>23</v>
      </c>
      <c r="I109" s="237"/>
      <c r="J109" s="238">
        <f t="shared" si="0"/>
        <v>0</v>
      </c>
      <c r="K109" s="234" t="s">
        <v>19</v>
      </c>
      <c r="L109" s="239"/>
      <c r="M109" s="240" t="s">
        <v>19</v>
      </c>
      <c r="N109" s="241" t="s">
        <v>43</v>
      </c>
      <c r="O109" s="67"/>
      <c r="P109" s="190">
        <f t="shared" si="1"/>
        <v>0</v>
      </c>
      <c r="Q109" s="190">
        <v>0</v>
      </c>
      <c r="R109" s="190">
        <f t="shared" si="2"/>
        <v>0</v>
      </c>
      <c r="S109" s="190">
        <v>0</v>
      </c>
      <c r="T109" s="191">
        <f t="shared" si="3"/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2" t="s">
        <v>353</v>
      </c>
      <c r="AT109" s="192" t="s">
        <v>349</v>
      </c>
      <c r="AU109" s="192" t="s">
        <v>92</v>
      </c>
      <c r="AY109" s="20" t="s">
        <v>180</v>
      </c>
      <c r="BE109" s="193">
        <f t="shared" si="4"/>
        <v>0</v>
      </c>
      <c r="BF109" s="193">
        <f t="shared" si="5"/>
        <v>0</v>
      </c>
      <c r="BG109" s="193">
        <f t="shared" si="6"/>
        <v>0</v>
      </c>
      <c r="BH109" s="193">
        <f t="shared" si="7"/>
        <v>0</v>
      </c>
      <c r="BI109" s="193">
        <f t="shared" si="8"/>
        <v>0</v>
      </c>
      <c r="BJ109" s="20" t="s">
        <v>79</v>
      </c>
      <c r="BK109" s="193">
        <f t="shared" si="9"/>
        <v>0</v>
      </c>
      <c r="BL109" s="20" t="s">
        <v>290</v>
      </c>
      <c r="BM109" s="192" t="s">
        <v>1299</v>
      </c>
    </row>
    <row r="110" spans="1:65" s="2" customFormat="1" ht="21.75" customHeight="1">
      <c r="A110" s="37"/>
      <c r="B110" s="38"/>
      <c r="C110" s="232" t="s">
        <v>235</v>
      </c>
      <c r="D110" s="232" t="s">
        <v>349</v>
      </c>
      <c r="E110" s="233" t="s">
        <v>1300</v>
      </c>
      <c r="F110" s="234" t="s">
        <v>1301</v>
      </c>
      <c r="G110" s="235" t="s">
        <v>352</v>
      </c>
      <c r="H110" s="236">
        <v>9</v>
      </c>
      <c r="I110" s="237"/>
      <c r="J110" s="238">
        <f t="shared" si="0"/>
        <v>0</v>
      </c>
      <c r="K110" s="234" t="s">
        <v>19</v>
      </c>
      <c r="L110" s="239"/>
      <c r="M110" s="240" t="s">
        <v>19</v>
      </c>
      <c r="N110" s="241" t="s">
        <v>43</v>
      </c>
      <c r="O110" s="67"/>
      <c r="P110" s="190">
        <f t="shared" si="1"/>
        <v>0</v>
      </c>
      <c r="Q110" s="190">
        <v>0</v>
      </c>
      <c r="R110" s="190">
        <f t="shared" si="2"/>
        <v>0</v>
      </c>
      <c r="S110" s="190">
        <v>0</v>
      </c>
      <c r="T110" s="191">
        <f t="shared" si="3"/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2" t="s">
        <v>353</v>
      </c>
      <c r="AT110" s="192" t="s">
        <v>349</v>
      </c>
      <c r="AU110" s="192" t="s">
        <v>92</v>
      </c>
      <c r="AY110" s="20" t="s">
        <v>180</v>
      </c>
      <c r="BE110" s="193">
        <f t="shared" si="4"/>
        <v>0</v>
      </c>
      <c r="BF110" s="193">
        <f t="shared" si="5"/>
        <v>0</v>
      </c>
      <c r="BG110" s="193">
        <f t="shared" si="6"/>
        <v>0</v>
      </c>
      <c r="BH110" s="193">
        <f t="shared" si="7"/>
        <v>0</v>
      </c>
      <c r="BI110" s="193">
        <f t="shared" si="8"/>
        <v>0</v>
      </c>
      <c r="BJ110" s="20" t="s">
        <v>79</v>
      </c>
      <c r="BK110" s="193">
        <f t="shared" si="9"/>
        <v>0</v>
      </c>
      <c r="BL110" s="20" t="s">
        <v>290</v>
      </c>
      <c r="BM110" s="192" t="s">
        <v>1302</v>
      </c>
    </row>
    <row r="111" spans="1:65" s="2" customFormat="1" ht="16.5" customHeight="1">
      <c r="A111" s="37"/>
      <c r="B111" s="38"/>
      <c r="C111" s="232" t="s">
        <v>244</v>
      </c>
      <c r="D111" s="232" t="s">
        <v>349</v>
      </c>
      <c r="E111" s="233" t="s">
        <v>1303</v>
      </c>
      <c r="F111" s="234" t="s">
        <v>1304</v>
      </c>
      <c r="G111" s="235" t="s">
        <v>1250</v>
      </c>
      <c r="H111" s="236">
        <v>1</v>
      </c>
      <c r="I111" s="237"/>
      <c r="J111" s="238">
        <f t="shared" si="0"/>
        <v>0</v>
      </c>
      <c r="K111" s="234" t="s">
        <v>19</v>
      </c>
      <c r="L111" s="239"/>
      <c r="M111" s="240" t="s">
        <v>19</v>
      </c>
      <c r="N111" s="241" t="s">
        <v>43</v>
      </c>
      <c r="O111" s="67"/>
      <c r="P111" s="190">
        <f t="shared" si="1"/>
        <v>0</v>
      </c>
      <c r="Q111" s="190">
        <v>0</v>
      </c>
      <c r="R111" s="190">
        <f t="shared" si="2"/>
        <v>0</v>
      </c>
      <c r="S111" s="190">
        <v>0</v>
      </c>
      <c r="T111" s="191">
        <f t="shared" si="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2" t="s">
        <v>353</v>
      </c>
      <c r="AT111" s="192" t="s">
        <v>349</v>
      </c>
      <c r="AU111" s="192" t="s">
        <v>92</v>
      </c>
      <c r="AY111" s="20" t="s">
        <v>180</v>
      </c>
      <c r="BE111" s="193">
        <f t="shared" si="4"/>
        <v>0</v>
      </c>
      <c r="BF111" s="193">
        <f t="shared" si="5"/>
        <v>0</v>
      </c>
      <c r="BG111" s="193">
        <f t="shared" si="6"/>
        <v>0</v>
      </c>
      <c r="BH111" s="193">
        <f t="shared" si="7"/>
        <v>0</v>
      </c>
      <c r="BI111" s="193">
        <f t="shared" si="8"/>
        <v>0</v>
      </c>
      <c r="BJ111" s="20" t="s">
        <v>79</v>
      </c>
      <c r="BK111" s="193">
        <f t="shared" si="9"/>
        <v>0</v>
      </c>
      <c r="BL111" s="20" t="s">
        <v>290</v>
      </c>
      <c r="BM111" s="192" t="s">
        <v>1305</v>
      </c>
    </row>
    <row r="112" spans="2:63" s="12" customFormat="1" ht="20.85" customHeight="1">
      <c r="B112" s="165"/>
      <c r="C112" s="166"/>
      <c r="D112" s="167" t="s">
        <v>71</v>
      </c>
      <c r="E112" s="179" t="s">
        <v>1018</v>
      </c>
      <c r="F112" s="179" t="s">
        <v>1306</v>
      </c>
      <c r="G112" s="166"/>
      <c r="H112" s="166"/>
      <c r="I112" s="169"/>
      <c r="J112" s="180">
        <f>BK112</f>
        <v>0</v>
      </c>
      <c r="K112" s="166"/>
      <c r="L112" s="171"/>
      <c r="M112" s="172"/>
      <c r="N112" s="173"/>
      <c r="O112" s="173"/>
      <c r="P112" s="174">
        <f>SUM(P113:P114)</f>
        <v>0</v>
      </c>
      <c r="Q112" s="173"/>
      <c r="R112" s="174">
        <f>SUM(R113:R114)</f>
        <v>0</v>
      </c>
      <c r="S112" s="173"/>
      <c r="T112" s="175">
        <f>SUM(T113:T114)</f>
        <v>0</v>
      </c>
      <c r="AR112" s="176" t="s">
        <v>81</v>
      </c>
      <c r="AT112" s="177" t="s">
        <v>71</v>
      </c>
      <c r="AU112" s="177" t="s">
        <v>81</v>
      </c>
      <c r="AY112" s="176" t="s">
        <v>180</v>
      </c>
      <c r="BK112" s="178">
        <f>SUM(BK113:BK114)</f>
        <v>0</v>
      </c>
    </row>
    <row r="113" spans="1:65" s="2" customFormat="1" ht="16.5" customHeight="1">
      <c r="A113" s="37"/>
      <c r="B113" s="38"/>
      <c r="C113" s="232" t="s">
        <v>251</v>
      </c>
      <c r="D113" s="232" t="s">
        <v>349</v>
      </c>
      <c r="E113" s="233" t="s">
        <v>1020</v>
      </c>
      <c r="F113" s="234" t="s">
        <v>1307</v>
      </c>
      <c r="G113" s="235" t="s">
        <v>270</v>
      </c>
      <c r="H113" s="236">
        <v>1500</v>
      </c>
      <c r="I113" s="237"/>
      <c r="J113" s="238">
        <f>ROUND(I113*H113,2)</f>
        <v>0</v>
      </c>
      <c r="K113" s="234" t="s">
        <v>19</v>
      </c>
      <c r="L113" s="239"/>
      <c r="M113" s="240" t="s">
        <v>19</v>
      </c>
      <c r="N113" s="241" t="s">
        <v>43</v>
      </c>
      <c r="O113" s="67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2" t="s">
        <v>353</v>
      </c>
      <c r="AT113" s="192" t="s">
        <v>349</v>
      </c>
      <c r="AU113" s="192" t="s">
        <v>92</v>
      </c>
      <c r="AY113" s="20" t="s">
        <v>180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0" t="s">
        <v>79</v>
      </c>
      <c r="BK113" s="193">
        <f>ROUND(I113*H113,2)</f>
        <v>0</v>
      </c>
      <c r="BL113" s="20" t="s">
        <v>290</v>
      </c>
      <c r="BM113" s="192" t="s">
        <v>1308</v>
      </c>
    </row>
    <row r="114" spans="1:65" s="2" customFormat="1" ht="16.5" customHeight="1">
      <c r="A114" s="37"/>
      <c r="B114" s="38"/>
      <c r="C114" s="232" t="s">
        <v>263</v>
      </c>
      <c r="D114" s="232" t="s">
        <v>349</v>
      </c>
      <c r="E114" s="233" t="s">
        <v>1023</v>
      </c>
      <c r="F114" s="234" t="s">
        <v>1309</v>
      </c>
      <c r="G114" s="235" t="s">
        <v>270</v>
      </c>
      <c r="H114" s="236">
        <v>300</v>
      </c>
      <c r="I114" s="237"/>
      <c r="J114" s="238">
        <f>ROUND(I114*H114,2)</f>
        <v>0</v>
      </c>
      <c r="K114" s="234" t="s">
        <v>19</v>
      </c>
      <c r="L114" s="239"/>
      <c r="M114" s="240" t="s">
        <v>19</v>
      </c>
      <c r="N114" s="241" t="s">
        <v>43</v>
      </c>
      <c r="O114" s="67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2" t="s">
        <v>353</v>
      </c>
      <c r="AT114" s="192" t="s">
        <v>349</v>
      </c>
      <c r="AU114" s="192" t="s">
        <v>92</v>
      </c>
      <c r="AY114" s="20" t="s">
        <v>180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20" t="s">
        <v>79</v>
      </c>
      <c r="BK114" s="193">
        <f>ROUND(I114*H114,2)</f>
        <v>0</v>
      </c>
      <c r="BL114" s="20" t="s">
        <v>290</v>
      </c>
      <c r="BM114" s="192" t="s">
        <v>1310</v>
      </c>
    </row>
    <row r="115" spans="2:63" s="12" customFormat="1" ht="22.9" customHeight="1">
      <c r="B115" s="165"/>
      <c r="C115" s="166"/>
      <c r="D115" s="167" t="s">
        <v>71</v>
      </c>
      <c r="E115" s="179" t="s">
        <v>1138</v>
      </c>
      <c r="F115" s="179" t="s">
        <v>1311</v>
      </c>
      <c r="G115" s="166"/>
      <c r="H115" s="166"/>
      <c r="I115" s="169"/>
      <c r="J115" s="180">
        <f>BK115</f>
        <v>0</v>
      </c>
      <c r="K115" s="166"/>
      <c r="L115" s="171"/>
      <c r="M115" s="172"/>
      <c r="N115" s="173"/>
      <c r="O115" s="173"/>
      <c r="P115" s="174">
        <f>P116+P126+P129</f>
        <v>0</v>
      </c>
      <c r="Q115" s="173"/>
      <c r="R115" s="174">
        <f>R116+R126+R129</f>
        <v>0</v>
      </c>
      <c r="S115" s="173"/>
      <c r="T115" s="175">
        <f>T116+T126+T129</f>
        <v>0</v>
      </c>
      <c r="AR115" s="176" t="s">
        <v>81</v>
      </c>
      <c r="AT115" s="177" t="s">
        <v>71</v>
      </c>
      <c r="AU115" s="177" t="s">
        <v>79</v>
      </c>
      <c r="AY115" s="176" t="s">
        <v>180</v>
      </c>
      <c r="BK115" s="178">
        <f>BK116+BK126+BK129</f>
        <v>0</v>
      </c>
    </row>
    <row r="116" spans="2:63" s="12" customFormat="1" ht="20.85" customHeight="1">
      <c r="B116" s="165"/>
      <c r="C116" s="166"/>
      <c r="D116" s="167" t="s">
        <v>71</v>
      </c>
      <c r="E116" s="179" t="s">
        <v>1140</v>
      </c>
      <c r="F116" s="179" t="s">
        <v>1282</v>
      </c>
      <c r="G116" s="166"/>
      <c r="H116" s="166"/>
      <c r="I116" s="169"/>
      <c r="J116" s="180">
        <f>BK116</f>
        <v>0</v>
      </c>
      <c r="K116" s="166"/>
      <c r="L116" s="171"/>
      <c r="M116" s="172"/>
      <c r="N116" s="173"/>
      <c r="O116" s="173"/>
      <c r="P116" s="174">
        <f>SUM(P117:P125)</f>
        <v>0</v>
      </c>
      <c r="Q116" s="173"/>
      <c r="R116" s="174">
        <f>SUM(R117:R125)</f>
        <v>0</v>
      </c>
      <c r="S116" s="173"/>
      <c r="T116" s="175">
        <f>SUM(T117:T125)</f>
        <v>0</v>
      </c>
      <c r="AR116" s="176" t="s">
        <v>81</v>
      </c>
      <c r="AT116" s="177" t="s">
        <v>71</v>
      </c>
      <c r="AU116" s="177" t="s">
        <v>81</v>
      </c>
      <c r="AY116" s="176" t="s">
        <v>180</v>
      </c>
      <c r="BK116" s="178">
        <f>SUM(BK117:BK125)</f>
        <v>0</v>
      </c>
    </row>
    <row r="117" spans="1:65" s="2" customFormat="1" ht="16.5" customHeight="1">
      <c r="A117" s="37"/>
      <c r="B117" s="38"/>
      <c r="C117" s="181" t="s">
        <v>8</v>
      </c>
      <c r="D117" s="181" t="s">
        <v>183</v>
      </c>
      <c r="E117" s="182" t="s">
        <v>1141</v>
      </c>
      <c r="F117" s="183" t="s">
        <v>1283</v>
      </c>
      <c r="G117" s="184" t="s">
        <v>352</v>
      </c>
      <c r="H117" s="185">
        <v>1</v>
      </c>
      <c r="I117" s="186"/>
      <c r="J117" s="187">
        <f aca="true" t="shared" si="10" ref="J117:J125">ROUND(I117*H117,2)</f>
        <v>0</v>
      </c>
      <c r="K117" s="183" t="s">
        <v>19</v>
      </c>
      <c r="L117" s="42"/>
      <c r="M117" s="188" t="s">
        <v>19</v>
      </c>
      <c r="N117" s="189" t="s">
        <v>43</v>
      </c>
      <c r="O117" s="67"/>
      <c r="P117" s="190">
        <f aca="true" t="shared" si="11" ref="P117:P125">O117*H117</f>
        <v>0</v>
      </c>
      <c r="Q117" s="190">
        <v>0</v>
      </c>
      <c r="R117" s="190">
        <f aca="true" t="shared" si="12" ref="R117:R125">Q117*H117</f>
        <v>0</v>
      </c>
      <c r="S117" s="190">
        <v>0</v>
      </c>
      <c r="T117" s="191">
        <f aca="true" t="shared" si="13" ref="T117:T125"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2" t="s">
        <v>290</v>
      </c>
      <c r="AT117" s="192" t="s">
        <v>183</v>
      </c>
      <c r="AU117" s="192" t="s">
        <v>92</v>
      </c>
      <c r="AY117" s="20" t="s">
        <v>180</v>
      </c>
      <c r="BE117" s="193">
        <f aca="true" t="shared" si="14" ref="BE117:BE125">IF(N117="základní",J117,0)</f>
        <v>0</v>
      </c>
      <c r="BF117" s="193">
        <f aca="true" t="shared" si="15" ref="BF117:BF125">IF(N117="snížená",J117,0)</f>
        <v>0</v>
      </c>
      <c r="BG117" s="193">
        <f aca="true" t="shared" si="16" ref="BG117:BG125">IF(N117="zákl. přenesená",J117,0)</f>
        <v>0</v>
      </c>
      <c r="BH117" s="193">
        <f aca="true" t="shared" si="17" ref="BH117:BH125">IF(N117="sníž. přenesená",J117,0)</f>
        <v>0</v>
      </c>
      <c r="BI117" s="193">
        <f aca="true" t="shared" si="18" ref="BI117:BI125">IF(N117="nulová",J117,0)</f>
        <v>0</v>
      </c>
      <c r="BJ117" s="20" t="s">
        <v>79</v>
      </c>
      <c r="BK117" s="193">
        <f aca="true" t="shared" si="19" ref="BK117:BK125">ROUND(I117*H117,2)</f>
        <v>0</v>
      </c>
      <c r="BL117" s="20" t="s">
        <v>290</v>
      </c>
      <c r="BM117" s="192" t="s">
        <v>1312</v>
      </c>
    </row>
    <row r="118" spans="1:65" s="2" customFormat="1" ht="16.5" customHeight="1">
      <c r="A118" s="37"/>
      <c r="B118" s="38"/>
      <c r="C118" s="181" t="s">
        <v>273</v>
      </c>
      <c r="D118" s="181" t="s">
        <v>183</v>
      </c>
      <c r="E118" s="182" t="s">
        <v>1313</v>
      </c>
      <c r="F118" s="183" t="s">
        <v>1286</v>
      </c>
      <c r="G118" s="184" t="s">
        <v>352</v>
      </c>
      <c r="H118" s="185">
        <v>1</v>
      </c>
      <c r="I118" s="186"/>
      <c r="J118" s="187">
        <f t="shared" si="10"/>
        <v>0</v>
      </c>
      <c r="K118" s="183" t="s">
        <v>19</v>
      </c>
      <c r="L118" s="42"/>
      <c r="M118" s="188" t="s">
        <v>19</v>
      </c>
      <c r="N118" s="189" t="s">
        <v>43</v>
      </c>
      <c r="O118" s="67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2" t="s">
        <v>290</v>
      </c>
      <c r="AT118" s="192" t="s">
        <v>183</v>
      </c>
      <c r="AU118" s="192" t="s">
        <v>92</v>
      </c>
      <c r="AY118" s="20" t="s">
        <v>180</v>
      </c>
      <c r="BE118" s="193">
        <f t="shared" si="14"/>
        <v>0</v>
      </c>
      <c r="BF118" s="193">
        <f t="shared" si="15"/>
        <v>0</v>
      </c>
      <c r="BG118" s="193">
        <f t="shared" si="16"/>
        <v>0</v>
      </c>
      <c r="BH118" s="193">
        <f t="shared" si="17"/>
        <v>0</v>
      </c>
      <c r="BI118" s="193">
        <f t="shared" si="18"/>
        <v>0</v>
      </c>
      <c r="BJ118" s="20" t="s">
        <v>79</v>
      </c>
      <c r="BK118" s="193">
        <f t="shared" si="19"/>
        <v>0</v>
      </c>
      <c r="BL118" s="20" t="s">
        <v>290</v>
      </c>
      <c r="BM118" s="192" t="s">
        <v>1314</v>
      </c>
    </row>
    <row r="119" spans="1:65" s="2" customFormat="1" ht="16.5" customHeight="1">
      <c r="A119" s="37"/>
      <c r="B119" s="38"/>
      <c r="C119" s="181" t="s">
        <v>278</v>
      </c>
      <c r="D119" s="181" t="s">
        <v>183</v>
      </c>
      <c r="E119" s="182" t="s">
        <v>1143</v>
      </c>
      <c r="F119" s="183" t="s">
        <v>1288</v>
      </c>
      <c r="G119" s="184" t="s">
        <v>352</v>
      </c>
      <c r="H119" s="185">
        <v>2</v>
      </c>
      <c r="I119" s="186"/>
      <c r="J119" s="187">
        <f t="shared" si="10"/>
        <v>0</v>
      </c>
      <c r="K119" s="183" t="s">
        <v>19</v>
      </c>
      <c r="L119" s="42"/>
      <c r="M119" s="188" t="s">
        <v>19</v>
      </c>
      <c r="N119" s="189" t="s">
        <v>43</v>
      </c>
      <c r="O119" s="67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2" t="s">
        <v>290</v>
      </c>
      <c r="AT119" s="192" t="s">
        <v>183</v>
      </c>
      <c r="AU119" s="192" t="s">
        <v>92</v>
      </c>
      <c r="AY119" s="20" t="s">
        <v>180</v>
      </c>
      <c r="BE119" s="193">
        <f t="shared" si="14"/>
        <v>0</v>
      </c>
      <c r="BF119" s="193">
        <f t="shared" si="15"/>
        <v>0</v>
      </c>
      <c r="BG119" s="193">
        <f t="shared" si="16"/>
        <v>0</v>
      </c>
      <c r="BH119" s="193">
        <f t="shared" si="17"/>
        <v>0</v>
      </c>
      <c r="BI119" s="193">
        <f t="shared" si="18"/>
        <v>0</v>
      </c>
      <c r="BJ119" s="20" t="s">
        <v>79</v>
      </c>
      <c r="BK119" s="193">
        <f t="shared" si="19"/>
        <v>0</v>
      </c>
      <c r="BL119" s="20" t="s">
        <v>290</v>
      </c>
      <c r="BM119" s="192" t="s">
        <v>1315</v>
      </c>
    </row>
    <row r="120" spans="1:65" s="2" customFormat="1" ht="16.5" customHeight="1">
      <c r="A120" s="37"/>
      <c r="B120" s="38"/>
      <c r="C120" s="181" t="s">
        <v>283</v>
      </c>
      <c r="D120" s="181" t="s">
        <v>183</v>
      </c>
      <c r="E120" s="182" t="s">
        <v>1145</v>
      </c>
      <c r="F120" s="183" t="s">
        <v>1290</v>
      </c>
      <c r="G120" s="184" t="s">
        <v>352</v>
      </c>
      <c r="H120" s="185">
        <v>2</v>
      </c>
      <c r="I120" s="186"/>
      <c r="J120" s="187">
        <f t="shared" si="10"/>
        <v>0</v>
      </c>
      <c r="K120" s="183" t="s">
        <v>19</v>
      </c>
      <c r="L120" s="42"/>
      <c r="M120" s="188" t="s">
        <v>19</v>
      </c>
      <c r="N120" s="189" t="s">
        <v>43</v>
      </c>
      <c r="O120" s="67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2" t="s">
        <v>290</v>
      </c>
      <c r="AT120" s="192" t="s">
        <v>183</v>
      </c>
      <c r="AU120" s="192" t="s">
        <v>92</v>
      </c>
      <c r="AY120" s="20" t="s">
        <v>180</v>
      </c>
      <c r="BE120" s="193">
        <f t="shared" si="14"/>
        <v>0</v>
      </c>
      <c r="BF120" s="193">
        <f t="shared" si="15"/>
        <v>0</v>
      </c>
      <c r="BG120" s="193">
        <f t="shared" si="16"/>
        <v>0</v>
      </c>
      <c r="BH120" s="193">
        <f t="shared" si="17"/>
        <v>0</v>
      </c>
      <c r="BI120" s="193">
        <f t="shared" si="18"/>
        <v>0</v>
      </c>
      <c r="BJ120" s="20" t="s">
        <v>79</v>
      </c>
      <c r="BK120" s="193">
        <f t="shared" si="19"/>
        <v>0</v>
      </c>
      <c r="BL120" s="20" t="s">
        <v>290</v>
      </c>
      <c r="BM120" s="192" t="s">
        <v>1316</v>
      </c>
    </row>
    <row r="121" spans="1:65" s="2" customFormat="1" ht="24.2" customHeight="1">
      <c r="A121" s="37"/>
      <c r="B121" s="38"/>
      <c r="C121" s="181" t="s">
        <v>290</v>
      </c>
      <c r="D121" s="181" t="s">
        <v>183</v>
      </c>
      <c r="E121" s="182" t="s">
        <v>1147</v>
      </c>
      <c r="F121" s="183" t="s">
        <v>1292</v>
      </c>
      <c r="G121" s="184" t="s">
        <v>352</v>
      </c>
      <c r="H121" s="185">
        <v>2</v>
      </c>
      <c r="I121" s="186"/>
      <c r="J121" s="187">
        <f t="shared" si="10"/>
        <v>0</v>
      </c>
      <c r="K121" s="183" t="s">
        <v>19</v>
      </c>
      <c r="L121" s="42"/>
      <c r="M121" s="188" t="s">
        <v>19</v>
      </c>
      <c r="N121" s="189" t="s">
        <v>43</v>
      </c>
      <c r="O121" s="67"/>
      <c r="P121" s="190">
        <f t="shared" si="11"/>
        <v>0</v>
      </c>
      <c r="Q121" s="190">
        <v>0</v>
      </c>
      <c r="R121" s="190">
        <f t="shared" si="12"/>
        <v>0</v>
      </c>
      <c r="S121" s="190">
        <v>0</v>
      </c>
      <c r="T121" s="191">
        <f t="shared" si="13"/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2" t="s">
        <v>290</v>
      </c>
      <c r="AT121" s="192" t="s">
        <v>183</v>
      </c>
      <c r="AU121" s="192" t="s">
        <v>92</v>
      </c>
      <c r="AY121" s="20" t="s">
        <v>180</v>
      </c>
      <c r="BE121" s="193">
        <f t="shared" si="14"/>
        <v>0</v>
      </c>
      <c r="BF121" s="193">
        <f t="shared" si="15"/>
        <v>0</v>
      </c>
      <c r="BG121" s="193">
        <f t="shared" si="16"/>
        <v>0</v>
      </c>
      <c r="BH121" s="193">
        <f t="shared" si="17"/>
        <v>0</v>
      </c>
      <c r="BI121" s="193">
        <f t="shared" si="18"/>
        <v>0</v>
      </c>
      <c r="BJ121" s="20" t="s">
        <v>79</v>
      </c>
      <c r="BK121" s="193">
        <f t="shared" si="19"/>
        <v>0</v>
      </c>
      <c r="BL121" s="20" t="s">
        <v>290</v>
      </c>
      <c r="BM121" s="192" t="s">
        <v>1317</v>
      </c>
    </row>
    <row r="122" spans="1:65" s="2" customFormat="1" ht="16.5" customHeight="1">
      <c r="A122" s="37"/>
      <c r="B122" s="38"/>
      <c r="C122" s="181" t="s">
        <v>296</v>
      </c>
      <c r="D122" s="181" t="s">
        <v>183</v>
      </c>
      <c r="E122" s="182" t="s">
        <v>1318</v>
      </c>
      <c r="F122" s="183" t="s">
        <v>1295</v>
      </c>
      <c r="G122" s="184" t="s">
        <v>352</v>
      </c>
      <c r="H122" s="185">
        <v>35</v>
      </c>
      <c r="I122" s="186"/>
      <c r="J122" s="187">
        <f t="shared" si="10"/>
        <v>0</v>
      </c>
      <c r="K122" s="183" t="s">
        <v>19</v>
      </c>
      <c r="L122" s="42"/>
      <c r="M122" s="188" t="s">
        <v>19</v>
      </c>
      <c r="N122" s="189" t="s">
        <v>43</v>
      </c>
      <c r="O122" s="67"/>
      <c r="P122" s="190">
        <f t="shared" si="11"/>
        <v>0</v>
      </c>
      <c r="Q122" s="190">
        <v>0</v>
      </c>
      <c r="R122" s="190">
        <f t="shared" si="12"/>
        <v>0</v>
      </c>
      <c r="S122" s="190">
        <v>0</v>
      </c>
      <c r="T122" s="191">
        <f t="shared" si="13"/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2" t="s">
        <v>290</v>
      </c>
      <c r="AT122" s="192" t="s">
        <v>183</v>
      </c>
      <c r="AU122" s="192" t="s">
        <v>92</v>
      </c>
      <c r="AY122" s="20" t="s">
        <v>180</v>
      </c>
      <c r="BE122" s="193">
        <f t="shared" si="14"/>
        <v>0</v>
      </c>
      <c r="BF122" s="193">
        <f t="shared" si="15"/>
        <v>0</v>
      </c>
      <c r="BG122" s="193">
        <f t="shared" si="16"/>
        <v>0</v>
      </c>
      <c r="BH122" s="193">
        <f t="shared" si="17"/>
        <v>0</v>
      </c>
      <c r="BI122" s="193">
        <f t="shared" si="18"/>
        <v>0</v>
      </c>
      <c r="BJ122" s="20" t="s">
        <v>79</v>
      </c>
      <c r="BK122" s="193">
        <f t="shared" si="19"/>
        <v>0</v>
      </c>
      <c r="BL122" s="20" t="s">
        <v>290</v>
      </c>
      <c r="BM122" s="192" t="s">
        <v>1319</v>
      </c>
    </row>
    <row r="123" spans="1:65" s="2" customFormat="1" ht="37.9" customHeight="1">
      <c r="A123" s="37"/>
      <c r="B123" s="38"/>
      <c r="C123" s="181" t="s">
        <v>302</v>
      </c>
      <c r="D123" s="181" t="s">
        <v>183</v>
      </c>
      <c r="E123" s="182" t="s">
        <v>1320</v>
      </c>
      <c r="F123" s="183" t="s">
        <v>1298</v>
      </c>
      <c r="G123" s="184" t="s">
        <v>352</v>
      </c>
      <c r="H123" s="185">
        <v>23</v>
      </c>
      <c r="I123" s="186"/>
      <c r="J123" s="187">
        <f t="shared" si="10"/>
        <v>0</v>
      </c>
      <c r="K123" s="183" t="s">
        <v>19</v>
      </c>
      <c r="L123" s="42"/>
      <c r="M123" s="188" t="s">
        <v>19</v>
      </c>
      <c r="N123" s="189" t="s">
        <v>43</v>
      </c>
      <c r="O123" s="67"/>
      <c r="P123" s="190">
        <f t="shared" si="11"/>
        <v>0</v>
      </c>
      <c r="Q123" s="190">
        <v>0</v>
      </c>
      <c r="R123" s="190">
        <f t="shared" si="12"/>
        <v>0</v>
      </c>
      <c r="S123" s="190">
        <v>0</v>
      </c>
      <c r="T123" s="191">
        <f t="shared" si="13"/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290</v>
      </c>
      <c r="AT123" s="192" t="s">
        <v>183</v>
      </c>
      <c r="AU123" s="192" t="s">
        <v>92</v>
      </c>
      <c r="AY123" s="20" t="s">
        <v>180</v>
      </c>
      <c r="BE123" s="193">
        <f t="shared" si="14"/>
        <v>0</v>
      </c>
      <c r="BF123" s="193">
        <f t="shared" si="15"/>
        <v>0</v>
      </c>
      <c r="BG123" s="193">
        <f t="shared" si="16"/>
        <v>0</v>
      </c>
      <c r="BH123" s="193">
        <f t="shared" si="17"/>
        <v>0</v>
      </c>
      <c r="BI123" s="193">
        <f t="shared" si="18"/>
        <v>0</v>
      </c>
      <c r="BJ123" s="20" t="s">
        <v>79</v>
      </c>
      <c r="BK123" s="193">
        <f t="shared" si="19"/>
        <v>0</v>
      </c>
      <c r="BL123" s="20" t="s">
        <v>290</v>
      </c>
      <c r="BM123" s="192" t="s">
        <v>1321</v>
      </c>
    </row>
    <row r="124" spans="1:65" s="2" customFormat="1" ht="21.75" customHeight="1">
      <c r="A124" s="37"/>
      <c r="B124" s="38"/>
      <c r="C124" s="181" t="s">
        <v>307</v>
      </c>
      <c r="D124" s="181" t="s">
        <v>183</v>
      </c>
      <c r="E124" s="182" t="s">
        <v>1322</v>
      </c>
      <c r="F124" s="183" t="s">
        <v>1301</v>
      </c>
      <c r="G124" s="184" t="s">
        <v>352</v>
      </c>
      <c r="H124" s="185">
        <v>9</v>
      </c>
      <c r="I124" s="186"/>
      <c r="J124" s="187">
        <f t="shared" si="10"/>
        <v>0</v>
      </c>
      <c r="K124" s="183" t="s">
        <v>19</v>
      </c>
      <c r="L124" s="42"/>
      <c r="M124" s="188" t="s">
        <v>19</v>
      </c>
      <c r="N124" s="189" t="s">
        <v>43</v>
      </c>
      <c r="O124" s="67"/>
      <c r="P124" s="190">
        <f t="shared" si="11"/>
        <v>0</v>
      </c>
      <c r="Q124" s="190">
        <v>0</v>
      </c>
      <c r="R124" s="190">
        <f t="shared" si="12"/>
        <v>0</v>
      </c>
      <c r="S124" s="190">
        <v>0</v>
      </c>
      <c r="T124" s="191">
        <f t="shared" si="13"/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290</v>
      </c>
      <c r="AT124" s="192" t="s">
        <v>183</v>
      </c>
      <c r="AU124" s="192" t="s">
        <v>92</v>
      </c>
      <c r="AY124" s="20" t="s">
        <v>180</v>
      </c>
      <c r="BE124" s="193">
        <f t="shared" si="14"/>
        <v>0</v>
      </c>
      <c r="BF124" s="193">
        <f t="shared" si="15"/>
        <v>0</v>
      </c>
      <c r="BG124" s="193">
        <f t="shared" si="16"/>
        <v>0</v>
      </c>
      <c r="BH124" s="193">
        <f t="shared" si="17"/>
        <v>0</v>
      </c>
      <c r="BI124" s="193">
        <f t="shared" si="18"/>
        <v>0</v>
      </c>
      <c r="BJ124" s="20" t="s">
        <v>79</v>
      </c>
      <c r="BK124" s="193">
        <f t="shared" si="19"/>
        <v>0</v>
      </c>
      <c r="BL124" s="20" t="s">
        <v>290</v>
      </c>
      <c r="BM124" s="192" t="s">
        <v>1323</v>
      </c>
    </row>
    <row r="125" spans="1:65" s="2" customFormat="1" ht="16.5" customHeight="1">
      <c r="A125" s="37"/>
      <c r="B125" s="38"/>
      <c r="C125" s="181" t="s">
        <v>315</v>
      </c>
      <c r="D125" s="181" t="s">
        <v>183</v>
      </c>
      <c r="E125" s="182" t="s">
        <v>1324</v>
      </c>
      <c r="F125" s="183" t="s">
        <v>1304</v>
      </c>
      <c r="G125" s="184" t="s">
        <v>1250</v>
      </c>
      <c r="H125" s="185">
        <v>1</v>
      </c>
      <c r="I125" s="186"/>
      <c r="J125" s="187">
        <f t="shared" si="10"/>
        <v>0</v>
      </c>
      <c r="K125" s="183" t="s">
        <v>19</v>
      </c>
      <c r="L125" s="42"/>
      <c r="M125" s="188" t="s">
        <v>19</v>
      </c>
      <c r="N125" s="189" t="s">
        <v>43</v>
      </c>
      <c r="O125" s="67"/>
      <c r="P125" s="190">
        <f t="shared" si="11"/>
        <v>0</v>
      </c>
      <c r="Q125" s="190">
        <v>0</v>
      </c>
      <c r="R125" s="190">
        <f t="shared" si="12"/>
        <v>0</v>
      </c>
      <c r="S125" s="190">
        <v>0</v>
      </c>
      <c r="T125" s="191">
        <f t="shared" si="13"/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290</v>
      </c>
      <c r="AT125" s="192" t="s">
        <v>183</v>
      </c>
      <c r="AU125" s="192" t="s">
        <v>92</v>
      </c>
      <c r="AY125" s="20" t="s">
        <v>180</v>
      </c>
      <c r="BE125" s="193">
        <f t="shared" si="14"/>
        <v>0</v>
      </c>
      <c r="BF125" s="193">
        <f t="shared" si="15"/>
        <v>0</v>
      </c>
      <c r="BG125" s="193">
        <f t="shared" si="16"/>
        <v>0</v>
      </c>
      <c r="BH125" s="193">
        <f t="shared" si="17"/>
        <v>0</v>
      </c>
      <c r="BI125" s="193">
        <f t="shared" si="18"/>
        <v>0</v>
      </c>
      <c r="BJ125" s="20" t="s">
        <v>79</v>
      </c>
      <c r="BK125" s="193">
        <f t="shared" si="19"/>
        <v>0</v>
      </c>
      <c r="BL125" s="20" t="s">
        <v>290</v>
      </c>
      <c r="BM125" s="192" t="s">
        <v>1325</v>
      </c>
    </row>
    <row r="126" spans="2:63" s="12" customFormat="1" ht="20.85" customHeight="1">
      <c r="B126" s="165"/>
      <c r="C126" s="166"/>
      <c r="D126" s="167" t="s">
        <v>71</v>
      </c>
      <c r="E126" s="179" t="s">
        <v>1149</v>
      </c>
      <c r="F126" s="179" t="s">
        <v>1306</v>
      </c>
      <c r="G126" s="166"/>
      <c r="H126" s="166"/>
      <c r="I126" s="169"/>
      <c r="J126" s="180">
        <f>BK126</f>
        <v>0</v>
      </c>
      <c r="K126" s="166"/>
      <c r="L126" s="171"/>
      <c r="M126" s="172"/>
      <c r="N126" s="173"/>
      <c r="O126" s="173"/>
      <c r="P126" s="174">
        <f>SUM(P127:P128)</f>
        <v>0</v>
      </c>
      <c r="Q126" s="173"/>
      <c r="R126" s="174">
        <f>SUM(R127:R128)</f>
        <v>0</v>
      </c>
      <c r="S126" s="173"/>
      <c r="T126" s="175">
        <f>SUM(T127:T128)</f>
        <v>0</v>
      </c>
      <c r="AR126" s="176" t="s">
        <v>81</v>
      </c>
      <c r="AT126" s="177" t="s">
        <v>71</v>
      </c>
      <c r="AU126" s="177" t="s">
        <v>81</v>
      </c>
      <c r="AY126" s="176" t="s">
        <v>180</v>
      </c>
      <c r="BK126" s="178">
        <f>SUM(BK127:BK128)</f>
        <v>0</v>
      </c>
    </row>
    <row r="127" spans="1:65" s="2" customFormat="1" ht="16.5" customHeight="1">
      <c r="A127" s="37"/>
      <c r="B127" s="38"/>
      <c r="C127" s="181" t="s">
        <v>7</v>
      </c>
      <c r="D127" s="181" t="s">
        <v>183</v>
      </c>
      <c r="E127" s="182" t="s">
        <v>1150</v>
      </c>
      <c r="F127" s="183" t="s">
        <v>1307</v>
      </c>
      <c r="G127" s="184" t="s">
        <v>270</v>
      </c>
      <c r="H127" s="185">
        <v>1500</v>
      </c>
      <c r="I127" s="186"/>
      <c r="J127" s="187">
        <f>ROUND(I127*H127,2)</f>
        <v>0</v>
      </c>
      <c r="K127" s="183" t="s">
        <v>19</v>
      </c>
      <c r="L127" s="42"/>
      <c r="M127" s="188" t="s">
        <v>19</v>
      </c>
      <c r="N127" s="189" t="s">
        <v>43</v>
      </c>
      <c r="O127" s="67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290</v>
      </c>
      <c r="AT127" s="192" t="s">
        <v>183</v>
      </c>
      <c r="AU127" s="192" t="s">
        <v>92</v>
      </c>
      <c r="AY127" s="20" t="s">
        <v>180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20" t="s">
        <v>79</v>
      </c>
      <c r="BK127" s="193">
        <f>ROUND(I127*H127,2)</f>
        <v>0</v>
      </c>
      <c r="BL127" s="20" t="s">
        <v>290</v>
      </c>
      <c r="BM127" s="192" t="s">
        <v>1326</v>
      </c>
    </row>
    <row r="128" spans="1:65" s="2" customFormat="1" ht="16.5" customHeight="1">
      <c r="A128" s="37"/>
      <c r="B128" s="38"/>
      <c r="C128" s="181" t="s">
        <v>325</v>
      </c>
      <c r="D128" s="181" t="s">
        <v>183</v>
      </c>
      <c r="E128" s="182" t="s">
        <v>1152</v>
      </c>
      <c r="F128" s="183" t="s">
        <v>1309</v>
      </c>
      <c r="G128" s="184" t="s">
        <v>270</v>
      </c>
      <c r="H128" s="185">
        <v>300</v>
      </c>
      <c r="I128" s="186"/>
      <c r="J128" s="187">
        <f>ROUND(I128*H128,2)</f>
        <v>0</v>
      </c>
      <c r="K128" s="183" t="s">
        <v>19</v>
      </c>
      <c r="L128" s="42"/>
      <c r="M128" s="188" t="s">
        <v>19</v>
      </c>
      <c r="N128" s="189" t="s">
        <v>43</v>
      </c>
      <c r="O128" s="67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290</v>
      </c>
      <c r="AT128" s="192" t="s">
        <v>183</v>
      </c>
      <c r="AU128" s="192" t="s">
        <v>92</v>
      </c>
      <c r="AY128" s="20" t="s">
        <v>180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20" t="s">
        <v>79</v>
      </c>
      <c r="BK128" s="193">
        <f>ROUND(I128*H128,2)</f>
        <v>0</v>
      </c>
      <c r="BL128" s="20" t="s">
        <v>290</v>
      </c>
      <c r="BM128" s="192" t="s">
        <v>1327</v>
      </c>
    </row>
    <row r="129" spans="2:63" s="12" customFormat="1" ht="20.85" customHeight="1">
      <c r="B129" s="165"/>
      <c r="C129" s="166"/>
      <c r="D129" s="167" t="s">
        <v>71</v>
      </c>
      <c r="E129" s="179" t="s">
        <v>1184</v>
      </c>
      <c r="F129" s="179" t="s">
        <v>1328</v>
      </c>
      <c r="G129" s="166"/>
      <c r="H129" s="166"/>
      <c r="I129" s="169"/>
      <c r="J129" s="180">
        <f>BK129</f>
        <v>0</v>
      </c>
      <c r="K129" s="166"/>
      <c r="L129" s="171"/>
      <c r="M129" s="172"/>
      <c r="N129" s="173"/>
      <c r="O129" s="173"/>
      <c r="P129" s="174">
        <f>SUM(P130:P135)</f>
        <v>0</v>
      </c>
      <c r="Q129" s="173"/>
      <c r="R129" s="174">
        <f>SUM(R130:R135)</f>
        <v>0</v>
      </c>
      <c r="S129" s="173"/>
      <c r="T129" s="175">
        <f>SUM(T130:T135)</f>
        <v>0</v>
      </c>
      <c r="AR129" s="176" t="s">
        <v>81</v>
      </c>
      <c r="AT129" s="177" t="s">
        <v>71</v>
      </c>
      <c r="AU129" s="177" t="s">
        <v>81</v>
      </c>
      <c r="AY129" s="176" t="s">
        <v>180</v>
      </c>
      <c r="BK129" s="178">
        <f>SUM(BK130:BK135)</f>
        <v>0</v>
      </c>
    </row>
    <row r="130" spans="1:65" s="2" customFormat="1" ht="16.5" customHeight="1">
      <c r="A130" s="37"/>
      <c r="B130" s="38"/>
      <c r="C130" s="181" t="s">
        <v>331</v>
      </c>
      <c r="D130" s="181" t="s">
        <v>183</v>
      </c>
      <c r="E130" s="182" t="s">
        <v>1185</v>
      </c>
      <c r="F130" s="183" t="s">
        <v>1329</v>
      </c>
      <c r="G130" s="184" t="s">
        <v>918</v>
      </c>
      <c r="H130" s="185">
        <v>8</v>
      </c>
      <c r="I130" s="186"/>
      <c r="J130" s="187">
        <f aca="true" t="shared" si="20" ref="J130:J135">ROUND(I130*H130,2)</f>
        <v>0</v>
      </c>
      <c r="K130" s="183" t="s">
        <v>19</v>
      </c>
      <c r="L130" s="42"/>
      <c r="M130" s="188" t="s">
        <v>19</v>
      </c>
      <c r="N130" s="189" t="s">
        <v>43</v>
      </c>
      <c r="O130" s="67"/>
      <c r="P130" s="190">
        <f aca="true" t="shared" si="21" ref="P130:P135">O130*H130</f>
        <v>0</v>
      </c>
      <c r="Q130" s="190">
        <v>0</v>
      </c>
      <c r="R130" s="190">
        <f aca="true" t="shared" si="22" ref="R130:R135">Q130*H130</f>
        <v>0</v>
      </c>
      <c r="S130" s="190">
        <v>0</v>
      </c>
      <c r="T130" s="191">
        <f aca="true" t="shared" si="23" ref="T130:T135"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290</v>
      </c>
      <c r="AT130" s="192" t="s">
        <v>183</v>
      </c>
      <c r="AU130" s="192" t="s">
        <v>92</v>
      </c>
      <c r="AY130" s="20" t="s">
        <v>180</v>
      </c>
      <c r="BE130" s="193">
        <f aca="true" t="shared" si="24" ref="BE130:BE135">IF(N130="základní",J130,0)</f>
        <v>0</v>
      </c>
      <c r="BF130" s="193">
        <f aca="true" t="shared" si="25" ref="BF130:BF135">IF(N130="snížená",J130,0)</f>
        <v>0</v>
      </c>
      <c r="BG130" s="193">
        <f aca="true" t="shared" si="26" ref="BG130:BG135">IF(N130="zákl. přenesená",J130,0)</f>
        <v>0</v>
      </c>
      <c r="BH130" s="193">
        <f aca="true" t="shared" si="27" ref="BH130:BH135">IF(N130="sníž. přenesená",J130,0)</f>
        <v>0</v>
      </c>
      <c r="BI130" s="193">
        <f aca="true" t="shared" si="28" ref="BI130:BI135">IF(N130="nulová",J130,0)</f>
        <v>0</v>
      </c>
      <c r="BJ130" s="20" t="s">
        <v>79</v>
      </c>
      <c r="BK130" s="193">
        <f aca="true" t="shared" si="29" ref="BK130:BK135">ROUND(I130*H130,2)</f>
        <v>0</v>
      </c>
      <c r="BL130" s="20" t="s">
        <v>290</v>
      </c>
      <c r="BM130" s="192" t="s">
        <v>1330</v>
      </c>
    </row>
    <row r="131" spans="1:65" s="2" customFormat="1" ht="16.5" customHeight="1">
      <c r="A131" s="37"/>
      <c r="B131" s="38"/>
      <c r="C131" s="181" t="s">
        <v>338</v>
      </c>
      <c r="D131" s="181" t="s">
        <v>183</v>
      </c>
      <c r="E131" s="182" t="s">
        <v>1187</v>
      </c>
      <c r="F131" s="183" t="s">
        <v>1331</v>
      </c>
      <c r="G131" s="184" t="s">
        <v>918</v>
      </c>
      <c r="H131" s="185">
        <v>8</v>
      </c>
      <c r="I131" s="186"/>
      <c r="J131" s="187">
        <f t="shared" si="20"/>
        <v>0</v>
      </c>
      <c r="K131" s="183" t="s">
        <v>19</v>
      </c>
      <c r="L131" s="42"/>
      <c r="M131" s="188" t="s">
        <v>19</v>
      </c>
      <c r="N131" s="189" t="s">
        <v>43</v>
      </c>
      <c r="O131" s="67"/>
      <c r="P131" s="190">
        <f t="shared" si="21"/>
        <v>0</v>
      </c>
      <c r="Q131" s="190">
        <v>0</v>
      </c>
      <c r="R131" s="190">
        <f t="shared" si="22"/>
        <v>0</v>
      </c>
      <c r="S131" s="190">
        <v>0</v>
      </c>
      <c r="T131" s="191">
        <f t="shared" si="23"/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290</v>
      </c>
      <c r="AT131" s="192" t="s">
        <v>183</v>
      </c>
      <c r="AU131" s="192" t="s">
        <v>92</v>
      </c>
      <c r="AY131" s="20" t="s">
        <v>180</v>
      </c>
      <c r="BE131" s="193">
        <f t="shared" si="24"/>
        <v>0</v>
      </c>
      <c r="BF131" s="193">
        <f t="shared" si="25"/>
        <v>0</v>
      </c>
      <c r="BG131" s="193">
        <f t="shared" si="26"/>
        <v>0</v>
      </c>
      <c r="BH131" s="193">
        <f t="shared" si="27"/>
        <v>0</v>
      </c>
      <c r="BI131" s="193">
        <f t="shared" si="28"/>
        <v>0</v>
      </c>
      <c r="BJ131" s="20" t="s">
        <v>79</v>
      </c>
      <c r="BK131" s="193">
        <f t="shared" si="29"/>
        <v>0</v>
      </c>
      <c r="BL131" s="20" t="s">
        <v>290</v>
      </c>
      <c r="BM131" s="192" t="s">
        <v>1332</v>
      </c>
    </row>
    <row r="132" spans="1:65" s="2" customFormat="1" ht="16.5" customHeight="1">
      <c r="A132" s="37"/>
      <c r="B132" s="38"/>
      <c r="C132" s="181" t="s">
        <v>348</v>
      </c>
      <c r="D132" s="181" t="s">
        <v>183</v>
      </c>
      <c r="E132" s="182" t="s">
        <v>1189</v>
      </c>
      <c r="F132" s="183" t="s">
        <v>1333</v>
      </c>
      <c r="G132" s="184" t="s">
        <v>918</v>
      </c>
      <c r="H132" s="185">
        <v>10</v>
      </c>
      <c r="I132" s="186"/>
      <c r="J132" s="187">
        <f t="shared" si="20"/>
        <v>0</v>
      </c>
      <c r="K132" s="183" t="s">
        <v>19</v>
      </c>
      <c r="L132" s="42"/>
      <c r="M132" s="188" t="s">
        <v>19</v>
      </c>
      <c r="N132" s="189" t="s">
        <v>43</v>
      </c>
      <c r="O132" s="67"/>
      <c r="P132" s="190">
        <f t="shared" si="21"/>
        <v>0</v>
      </c>
      <c r="Q132" s="190">
        <v>0</v>
      </c>
      <c r="R132" s="190">
        <f t="shared" si="22"/>
        <v>0</v>
      </c>
      <c r="S132" s="190">
        <v>0</v>
      </c>
      <c r="T132" s="191">
        <f t="shared" si="23"/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290</v>
      </c>
      <c r="AT132" s="192" t="s">
        <v>183</v>
      </c>
      <c r="AU132" s="192" t="s">
        <v>92</v>
      </c>
      <c r="AY132" s="20" t="s">
        <v>180</v>
      </c>
      <c r="BE132" s="193">
        <f t="shared" si="24"/>
        <v>0</v>
      </c>
      <c r="BF132" s="193">
        <f t="shared" si="25"/>
        <v>0</v>
      </c>
      <c r="BG132" s="193">
        <f t="shared" si="26"/>
        <v>0</v>
      </c>
      <c r="BH132" s="193">
        <f t="shared" si="27"/>
        <v>0</v>
      </c>
      <c r="BI132" s="193">
        <f t="shared" si="28"/>
        <v>0</v>
      </c>
      <c r="BJ132" s="20" t="s">
        <v>79</v>
      </c>
      <c r="BK132" s="193">
        <f t="shared" si="29"/>
        <v>0</v>
      </c>
      <c r="BL132" s="20" t="s">
        <v>290</v>
      </c>
      <c r="BM132" s="192" t="s">
        <v>1334</v>
      </c>
    </row>
    <row r="133" spans="1:65" s="2" customFormat="1" ht="16.5" customHeight="1">
      <c r="A133" s="37"/>
      <c r="B133" s="38"/>
      <c r="C133" s="181" t="s">
        <v>355</v>
      </c>
      <c r="D133" s="181" t="s">
        <v>183</v>
      </c>
      <c r="E133" s="182" t="s">
        <v>1191</v>
      </c>
      <c r="F133" s="183" t="s">
        <v>1265</v>
      </c>
      <c r="G133" s="184" t="s">
        <v>918</v>
      </c>
      <c r="H133" s="185">
        <v>8</v>
      </c>
      <c r="I133" s="186"/>
      <c r="J133" s="187">
        <f t="shared" si="20"/>
        <v>0</v>
      </c>
      <c r="K133" s="183" t="s">
        <v>19</v>
      </c>
      <c r="L133" s="42"/>
      <c r="M133" s="188" t="s">
        <v>19</v>
      </c>
      <c r="N133" s="189" t="s">
        <v>43</v>
      </c>
      <c r="O133" s="67"/>
      <c r="P133" s="190">
        <f t="shared" si="21"/>
        <v>0</v>
      </c>
      <c r="Q133" s="190">
        <v>0</v>
      </c>
      <c r="R133" s="190">
        <f t="shared" si="22"/>
        <v>0</v>
      </c>
      <c r="S133" s="190">
        <v>0</v>
      </c>
      <c r="T133" s="191">
        <f t="shared" si="23"/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290</v>
      </c>
      <c r="AT133" s="192" t="s">
        <v>183</v>
      </c>
      <c r="AU133" s="192" t="s">
        <v>92</v>
      </c>
      <c r="AY133" s="20" t="s">
        <v>180</v>
      </c>
      <c r="BE133" s="193">
        <f t="shared" si="24"/>
        <v>0</v>
      </c>
      <c r="BF133" s="193">
        <f t="shared" si="25"/>
        <v>0</v>
      </c>
      <c r="BG133" s="193">
        <f t="shared" si="26"/>
        <v>0</v>
      </c>
      <c r="BH133" s="193">
        <f t="shared" si="27"/>
        <v>0</v>
      </c>
      <c r="BI133" s="193">
        <f t="shared" si="28"/>
        <v>0</v>
      </c>
      <c r="BJ133" s="20" t="s">
        <v>79</v>
      </c>
      <c r="BK133" s="193">
        <f t="shared" si="29"/>
        <v>0</v>
      </c>
      <c r="BL133" s="20" t="s">
        <v>290</v>
      </c>
      <c r="BM133" s="192" t="s">
        <v>1335</v>
      </c>
    </row>
    <row r="134" spans="1:65" s="2" customFormat="1" ht="16.5" customHeight="1">
      <c r="A134" s="37"/>
      <c r="B134" s="38"/>
      <c r="C134" s="181" t="s">
        <v>359</v>
      </c>
      <c r="D134" s="181" t="s">
        <v>183</v>
      </c>
      <c r="E134" s="182" t="s">
        <v>1193</v>
      </c>
      <c r="F134" s="183" t="s">
        <v>1268</v>
      </c>
      <c r="G134" s="184" t="s">
        <v>918</v>
      </c>
      <c r="H134" s="185">
        <v>10</v>
      </c>
      <c r="I134" s="186"/>
      <c r="J134" s="187">
        <f t="shared" si="20"/>
        <v>0</v>
      </c>
      <c r="K134" s="183" t="s">
        <v>19</v>
      </c>
      <c r="L134" s="42"/>
      <c r="M134" s="188" t="s">
        <v>19</v>
      </c>
      <c r="N134" s="189" t="s">
        <v>43</v>
      </c>
      <c r="O134" s="67"/>
      <c r="P134" s="190">
        <f t="shared" si="21"/>
        <v>0</v>
      </c>
      <c r="Q134" s="190">
        <v>0</v>
      </c>
      <c r="R134" s="190">
        <f t="shared" si="22"/>
        <v>0</v>
      </c>
      <c r="S134" s="190">
        <v>0</v>
      </c>
      <c r="T134" s="191">
        <f t="shared" si="23"/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290</v>
      </c>
      <c r="AT134" s="192" t="s">
        <v>183</v>
      </c>
      <c r="AU134" s="192" t="s">
        <v>92</v>
      </c>
      <c r="AY134" s="20" t="s">
        <v>180</v>
      </c>
      <c r="BE134" s="193">
        <f t="shared" si="24"/>
        <v>0</v>
      </c>
      <c r="BF134" s="193">
        <f t="shared" si="25"/>
        <v>0</v>
      </c>
      <c r="BG134" s="193">
        <f t="shared" si="26"/>
        <v>0</v>
      </c>
      <c r="BH134" s="193">
        <f t="shared" si="27"/>
        <v>0</v>
      </c>
      <c r="BI134" s="193">
        <f t="shared" si="28"/>
        <v>0</v>
      </c>
      <c r="BJ134" s="20" t="s">
        <v>79</v>
      </c>
      <c r="BK134" s="193">
        <f t="shared" si="29"/>
        <v>0</v>
      </c>
      <c r="BL134" s="20" t="s">
        <v>290</v>
      </c>
      <c r="BM134" s="192" t="s">
        <v>1336</v>
      </c>
    </row>
    <row r="135" spans="1:65" s="2" customFormat="1" ht="16.5" customHeight="1">
      <c r="A135" s="37"/>
      <c r="B135" s="38"/>
      <c r="C135" s="181" t="s">
        <v>363</v>
      </c>
      <c r="D135" s="181" t="s">
        <v>183</v>
      </c>
      <c r="E135" s="182" t="s">
        <v>1195</v>
      </c>
      <c r="F135" s="183" t="s">
        <v>1337</v>
      </c>
      <c r="G135" s="184" t="s">
        <v>918</v>
      </c>
      <c r="H135" s="185">
        <v>10</v>
      </c>
      <c r="I135" s="186"/>
      <c r="J135" s="187">
        <f t="shared" si="20"/>
        <v>0</v>
      </c>
      <c r="K135" s="183" t="s">
        <v>19</v>
      </c>
      <c r="L135" s="42"/>
      <c r="M135" s="256" t="s">
        <v>19</v>
      </c>
      <c r="N135" s="257" t="s">
        <v>43</v>
      </c>
      <c r="O135" s="258"/>
      <c r="P135" s="259">
        <f t="shared" si="21"/>
        <v>0</v>
      </c>
      <c r="Q135" s="259">
        <v>0</v>
      </c>
      <c r="R135" s="259">
        <f t="shared" si="22"/>
        <v>0</v>
      </c>
      <c r="S135" s="259">
        <v>0</v>
      </c>
      <c r="T135" s="260">
        <f t="shared" si="23"/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290</v>
      </c>
      <c r="AT135" s="192" t="s">
        <v>183</v>
      </c>
      <c r="AU135" s="192" t="s">
        <v>92</v>
      </c>
      <c r="AY135" s="20" t="s">
        <v>180</v>
      </c>
      <c r="BE135" s="193">
        <f t="shared" si="24"/>
        <v>0</v>
      </c>
      <c r="BF135" s="193">
        <f t="shared" si="25"/>
        <v>0</v>
      </c>
      <c r="BG135" s="193">
        <f t="shared" si="26"/>
        <v>0</v>
      </c>
      <c r="BH135" s="193">
        <f t="shared" si="27"/>
        <v>0</v>
      </c>
      <c r="BI135" s="193">
        <f t="shared" si="28"/>
        <v>0</v>
      </c>
      <c r="BJ135" s="20" t="s">
        <v>79</v>
      </c>
      <c r="BK135" s="193">
        <f t="shared" si="29"/>
        <v>0</v>
      </c>
      <c r="BL135" s="20" t="s">
        <v>290</v>
      </c>
      <c r="BM135" s="192" t="s">
        <v>1338</v>
      </c>
    </row>
    <row r="136" spans="1:31" s="2" customFormat="1" ht="6.95" customHeight="1">
      <c r="A136" s="37"/>
      <c r="B136" s="50"/>
      <c r="C136" s="51"/>
      <c r="D136" s="51"/>
      <c r="E136" s="51"/>
      <c r="F136" s="51"/>
      <c r="G136" s="51"/>
      <c r="H136" s="51"/>
      <c r="I136" s="51"/>
      <c r="J136" s="51"/>
      <c r="K136" s="51"/>
      <c r="L136" s="42"/>
      <c r="M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</sheetData>
  <sheetProtection algorithmName="SHA-512" hashValue="jdxwqbJHNbVoh+QVJFu5uNmS1LJScYQcKPPbH59M4fRsPGQwmKt8E7bytzZUsLYet4k6csDZ87JdugiZcpTmXQ==" saltValue="IWj+fVSwOXXU/MOJ2Wm33FbUt/EPdfJ5wbC9EjWcw1uOROI/+YoDDrYmDHyvWQt7EOuA6PeMsRiYENbR5+3sbQ==" spinCount="100000" sheet="1" objects="1" scenarios="1" formatColumns="0" formatRows="0" autoFilter="0"/>
  <autoFilter ref="C98:K135"/>
  <mergeCells count="15">
    <mergeCell ref="E85:H85"/>
    <mergeCell ref="E89:H89"/>
    <mergeCell ref="E87:H87"/>
    <mergeCell ref="E91:H91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20" t="s">
        <v>99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4" t="str">
        <f>'Rekapitulace stavby'!K6</f>
        <v>ZŠ Opava, Šrámkova 4 - zařízení silnoproudé a slaboproudé elektrotechniky a stavební úpravy</v>
      </c>
      <c r="F7" s="395"/>
      <c r="G7" s="395"/>
      <c r="H7" s="395"/>
      <c r="L7" s="23"/>
    </row>
    <row r="8" spans="2:12" ht="12.75">
      <c r="B8" s="23"/>
      <c r="D8" s="115" t="s">
        <v>137</v>
      </c>
      <c r="L8" s="23"/>
    </row>
    <row r="9" spans="2:12" s="1" customFormat="1" ht="16.5" customHeight="1">
      <c r="B9" s="23"/>
      <c r="E9" s="394" t="s">
        <v>138</v>
      </c>
      <c r="F9" s="376"/>
      <c r="G9" s="376"/>
      <c r="H9" s="376"/>
      <c r="L9" s="23"/>
    </row>
    <row r="10" spans="2:12" s="1" customFormat="1" ht="12" customHeight="1">
      <c r="B10" s="23"/>
      <c r="D10" s="115" t="s">
        <v>139</v>
      </c>
      <c r="L10" s="23"/>
    </row>
    <row r="11" spans="1:31" s="2" customFormat="1" ht="16.5" customHeight="1">
      <c r="A11" s="37"/>
      <c r="B11" s="42"/>
      <c r="C11" s="37"/>
      <c r="D11" s="37"/>
      <c r="E11" s="404" t="s">
        <v>978</v>
      </c>
      <c r="F11" s="396"/>
      <c r="G11" s="396"/>
      <c r="H11" s="396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979</v>
      </c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397" t="s">
        <v>1339</v>
      </c>
      <c r="F13" s="396"/>
      <c r="G13" s="396"/>
      <c r="H13" s="396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6" t="s">
        <v>19</v>
      </c>
      <c r="G15" s="37"/>
      <c r="H15" s="37"/>
      <c r="I15" s="115" t="s">
        <v>20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6" t="s">
        <v>22</v>
      </c>
      <c r="G16" s="37"/>
      <c r="H16" s="37"/>
      <c r="I16" s="115" t="s">
        <v>23</v>
      </c>
      <c r="J16" s="117" t="str">
        <f>'Rekapitulace stavby'!AN8</f>
        <v>5. 2. 2024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25</v>
      </c>
      <c r="E18" s="37"/>
      <c r="F18" s="37"/>
      <c r="G18" s="37"/>
      <c r="H18" s="37"/>
      <c r="I18" s="115" t="s">
        <v>26</v>
      </c>
      <c r="J18" s="106" t="s">
        <v>19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6" t="s">
        <v>27</v>
      </c>
      <c r="F19" s="37"/>
      <c r="G19" s="37"/>
      <c r="H19" s="37"/>
      <c r="I19" s="115" t="s">
        <v>28</v>
      </c>
      <c r="J19" s="106" t="s">
        <v>19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29</v>
      </c>
      <c r="E21" s="37"/>
      <c r="F21" s="37"/>
      <c r="G21" s="37"/>
      <c r="H21" s="37"/>
      <c r="I21" s="115" t="s">
        <v>26</v>
      </c>
      <c r="J21" s="33" t="str">
        <f>'Rekapitulace stavby'!AN13</f>
        <v>Vyplň údaj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398" t="str">
        <f>'Rekapitulace stavby'!E14</f>
        <v>Vyplň údaj</v>
      </c>
      <c r="F22" s="399"/>
      <c r="G22" s="399"/>
      <c r="H22" s="399"/>
      <c r="I22" s="115" t="s">
        <v>28</v>
      </c>
      <c r="J22" s="33" t="str">
        <f>'Rekapitulace stavby'!AN14</f>
        <v>Vyplň údaj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31</v>
      </c>
      <c r="E24" s="37"/>
      <c r="F24" s="37"/>
      <c r="G24" s="37"/>
      <c r="H24" s="37"/>
      <c r="I24" s="115" t="s">
        <v>26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6" t="s">
        <v>32</v>
      </c>
      <c r="F25" s="37"/>
      <c r="G25" s="37"/>
      <c r="H25" s="37"/>
      <c r="I25" s="115" t="s">
        <v>28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34</v>
      </c>
      <c r="E27" s="37"/>
      <c r="F27" s="37"/>
      <c r="G27" s="37"/>
      <c r="H27" s="37"/>
      <c r="I27" s="115" t="s">
        <v>26</v>
      </c>
      <c r="J27" s="106" t="str">
        <f>IF('Rekapitulace stavby'!AN19="","",'Rekapitulace stavby'!AN19)</f>
        <v/>
      </c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6" t="str">
        <f>IF('Rekapitulace stavby'!E20="","",'Rekapitulace stavby'!E20)</f>
        <v xml:space="preserve"> </v>
      </c>
      <c r="F28" s="37"/>
      <c r="G28" s="37"/>
      <c r="H28" s="37"/>
      <c r="I28" s="115" t="s">
        <v>28</v>
      </c>
      <c r="J28" s="106" t="str">
        <f>IF('Rekapitulace stavby'!AN20="","",'Rekapitulace stavby'!AN20)</f>
        <v/>
      </c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36</v>
      </c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298.5" customHeight="1">
      <c r="A31" s="118"/>
      <c r="B31" s="119"/>
      <c r="C31" s="118"/>
      <c r="D31" s="118"/>
      <c r="E31" s="400" t="s">
        <v>141</v>
      </c>
      <c r="F31" s="400"/>
      <c r="G31" s="400"/>
      <c r="H31" s="400"/>
      <c r="I31" s="118"/>
      <c r="J31" s="118"/>
      <c r="K31" s="118"/>
      <c r="L31" s="120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2" t="s">
        <v>38</v>
      </c>
      <c r="E34" s="37"/>
      <c r="F34" s="37"/>
      <c r="G34" s="37"/>
      <c r="H34" s="37"/>
      <c r="I34" s="37"/>
      <c r="J34" s="123">
        <f>ROUND(J101,2)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1"/>
      <c r="E35" s="121"/>
      <c r="F35" s="121"/>
      <c r="G35" s="121"/>
      <c r="H35" s="121"/>
      <c r="I35" s="121"/>
      <c r="J35" s="121"/>
      <c r="K35" s="121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4" t="s">
        <v>40</v>
      </c>
      <c r="G36" s="37"/>
      <c r="H36" s="37"/>
      <c r="I36" s="124" t="s">
        <v>39</v>
      </c>
      <c r="J36" s="124" t="s">
        <v>41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25" t="s">
        <v>42</v>
      </c>
      <c r="E37" s="115" t="s">
        <v>43</v>
      </c>
      <c r="F37" s="126">
        <f>ROUND((SUM(BE101:BE140)),2)</f>
        <v>0</v>
      </c>
      <c r="G37" s="37"/>
      <c r="H37" s="37"/>
      <c r="I37" s="127">
        <v>0.21</v>
      </c>
      <c r="J37" s="126">
        <f>ROUND(((SUM(BE101:BE140))*I37),2)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44</v>
      </c>
      <c r="F38" s="126">
        <f>ROUND((SUM(BF101:BF140)),2)</f>
        <v>0</v>
      </c>
      <c r="G38" s="37"/>
      <c r="H38" s="37"/>
      <c r="I38" s="127">
        <v>0.12</v>
      </c>
      <c r="J38" s="126">
        <f>ROUND(((SUM(BF101:BF140))*I38),2)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45</v>
      </c>
      <c r="F39" s="126">
        <f>ROUND((SUM(BG101:BG140)),2)</f>
        <v>0</v>
      </c>
      <c r="G39" s="37"/>
      <c r="H39" s="37"/>
      <c r="I39" s="127">
        <v>0.21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46</v>
      </c>
      <c r="F40" s="126">
        <f>ROUND((SUM(BH101:BH140)),2)</f>
        <v>0</v>
      </c>
      <c r="G40" s="37"/>
      <c r="H40" s="37"/>
      <c r="I40" s="127">
        <v>0.12</v>
      </c>
      <c r="J40" s="126">
        <f>0</f>
        <v>0</v>
      </c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47</v>
      </c>
      <c r="F41" s="126">
        <f>ROUND((SUM(BI101:BI140)),2)</f>
        <v>0</v>
      </c>
      <c r="G41" s="37"/>
      <c r="H41" s="37"/>
      <c r="I41" s="127">
        <v>0</v>
      </c>
      <c r="J41" s="126">
        <f>0</f>
        <v>0</v>
      </c>
      <c r="K41" s="37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48</v>
      </c>
      <c r="E43" s="130"/>
      <c r="F43" s="130"/>
      <c r="G43" s="131" t="s">
        <v>49</v>
      </c>
      <c r="H43" s="132" t="s">
        <v>50</v>
      </c>
      <c r="I43" s="130"/>
      <c r="J43" s="133">
        <f>SUM(J34:J41)</f>
        <v>0</v>
      </c>
      <c r="K43" s="134"/>
      <c r="L43" s="11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142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1" t="str">
        <f>E7</f>
        <v>ZŠ Opava, Šrámkova 4 - zařízení silnoproudé a slaboproudé elektrotechniky a stavební úpravy</v>
      </c>
      <c r="F52" s="402"/>
      <c r="G52" s="402"/>
      <c r="H52" s="402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137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1" t="s">
        <v>138</v>
      </c>
      <c r="F54" s="361"/>
      <c r="G54" s="361"/>
      <c r="H54" s="361"/>
      <c r="I54" s="25"/>
      <c r="J54" s="25"/>
      <c r="K54" s="25"/>
      <c r="L54" s="23"/>
    </row>
    <row r="55" spans="2:12" s="1" customFormat="1" ht="12" customHeight="1">
      <c r="B55" s="24"/>
      <c r="C55" s="32" t="s">
        <v>139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05" t="s">
        <v>978</v>
      </c>
      <c r="F56" s="403"/>
      <c r="G56" s="403"/>
      <c r="H56" s="403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979</v>
      </c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4" t="str">
        <f>E13</f>
        <v>D.1.4.2.3 - Kamerový systém</v>
      </c>
      <c r="F58" s="403"/>
      <c r="G58" s="403"/>
      <c r="H58" s="403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k.ú. Kateřinky u Opavy</v>
      </c>
      <c r="G60" s="39"/>
      <c r="H60" s="39"/>
      <c r="I60" s="32" t="s">
        <v>23</v>
      </c>
      <c r="J60" s="62" t="str">
        <f>IF(J16="","",J16)</f>
        <v>5. 2. 2024</v>
      </c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5.2" customHeight="1">
      <c r="A62" s="37"/>
      <c r="B62" s="38"/>
      <c r="C62" s="32" t="s">
        <v>25</v>
      </c>
      <c r="D62" s="39"/>
      <c r="E62" s="39"/>
      <c r="F62" s="30" t="str">
        <f>E19</f>
        <v xml:space="preserve">ZŠ Opava, Šrámkova 4, příspěvková organizace </v>
      </c>
      <c r="G62" s="39"/>
      <c r="H62" s="39"/>
      <c r="I62" s="32" t="s">
        <v>31</v>
      </c>
      <c r="J62" s="35" t="str">
        <f>E25</f>
        <v>INDETAIL s.r.o.</v>
      </c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15.2" customHeight="1">
      <c r="A63" s="37"/>
      <c r="B63" s="38"/>
      <c r="C63" s="32" t="s">
        <v>29</v>
      </c>
      <c r="D63" s="39"/>
      <c r="E63" s="39"/>
      <c r="F63" s="30" t="str">
        <f>IF(E22="","",E22)</f>
        <v>Vyplň údaj</v>
      </c>
      <c r="G63" s="39"/>
      <c r="H63" s="39"/>
      <c r="I63" s="32" t="s">
        <v>34</v>
      </c>
      <c r="J63" s="35" t="str">
        <f>E28</f>
        <v xml:space="preserve"> 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143</v>
      </c>
      <c r="D65" s="140"/>
      <c r="E65" s="140"/>
      <c r="F65" s="140"/>
      <c r="G65" s="140"/>
      <c r="H65" s="140"/>
      <c r="I65" s="140"/>
      <c r="J65" s="141" t="s">
        <v>144</v>
      </c>
      <c r="K65" s="140"/>
      <c r="L65" s="11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70</v>
      </c>
      <c r="D67" s="39"/>
      <c r="E67" s="39"/>
      <c r="F67" s="39"/>
      <c r="G67" s="39"/>
      <c r="H67" s="39"/>
      <c r="I67" s="39"/>
      <c r="J67" s="80">
        <f>J101</f>
        <v>0</v>
      </c>
      <c r="K67" s="39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145</v>
      </c>
    </row>
    <row r="68" spans="2:12" s="9" customFormat="1" ht="24.95" customHeight="1">
      <c r="B68" s="143"/>
      <c r="C68" s="144"/>
      <c r="D68" s="145" t="s">
        <v>981</v>
      </c>
      <c r="E68" s="146"/>
      <c r="F68" s="146"/>
      <c r="G68" s="146"/>
      <c r="H68" s="146"/>
      <c r="I68" s="146"/>
      <c r="J68" s="147">
        <f>J102</f>
        <v>0</v>
      </c>
      <c r="K68" s="144"/>
      <c r="L68" s="148"/>
    </row>
    <row r="69" spans="2:12" s="10" customFormat="1" ht="19.9" customHeight="1">
      <c r="B69" s="149"/>
      <c r="C69" s="100"/>
      <c r="D69" s="150" t="s">
        <v>1340</v>
      </c>
      <c r="E69" s="151"/>
      <c r="F69" s="151"/>
      <c r="G69" s="151"/>
      <c r="H69" s="151"/>
      <c r="I69" s="151"/>
      <c r="J69" s="152">
        <f>J103</f>
        <v>0</v>
      </c>
      <c r="K69" s="100"/>
      <c r="L69" s="153"/>
    </row>
    <row r="70" spans="2:12" s="10" customFormat="1" ht="14.85" customHeight="1">
      <c r="B70" s="149"/>
      <c r="C70" s="100"/>
      <c r="D70" s="150" t="s">
        <v>1341</v>
      </c>
      <c r="E70" s="151"/>
      <c r="F70" s="151"/>
      <c r="G70" s="151"/>
      <c r="H70" s="151"/>
      <c r="I70" s="151"/>
      <c r="J70" s="152">
        <f>J104</f>
        <v>0</v>
      </c>
      <c r="K70" s="100"/>
      <c r="L70" s="153"/>
    </row>
    <row r="71" spans="2:12" s="10" customFormat="1" ht="14.85" customHeight="1">
      <c r="B71" s="149"/>
      <c r="C71" s="100"/>
      <c r="D71" s="150" t="s">
        <v>1342</v>
      </c>
      <c r="E71" s="151"/>
      <c r="F71" s="151"/>
      <c r="G71" s="151"/>
      <c r="H71" s="151"/>
      <c r="I71" s="151"/>
      <c r="J71" s="152">
        <f>J111</f>
        <v>0</v>
      </c>
      <c r="K71" s="100"/>
      <c r="L71" s="153"/>
    </row>
    <row r="72" spans="2:12" s="10" customFormat="1" ht="14.85" customHeight="1">
      <c r="B72" s="149"/>
      <c r="C72" s="100"/>
      <c r="D72" s="150" t="s">
        <v>1343</v>
      </c>
      <c r="E72" s="151"/>
      <c r="F72" s="151"/>
      <c r="G72" s="151"/>
      <c r="H72" s="151"/>
      <c r="I72" s="151"/>
      <c r="J72" s="152">
        <f>J115</f>
        <v>0</v>
      </c>
      <c r="K72" s="100"/>
      <c r="L72" s="153"/>
    </row>
    <row r="73" spans="2:12" s="10" customFormat="1" ht="19.9" customHeight="1">
      <c r="B73" s="149"/>
      <c r="C73" s="100"/>
      <c r="D73" s="150" t="s">
        <v>1344</v>
      </c>
      <c r="E73" s="151"/>
      <c r="F73" s="151"/>
      <c r="G73" s="151"/>
      <c r="H73" s="151"/>
      <c r="I73" s="151"/>
      <c r="J73" s="152">
        <f>J119</f>
        <v>0</v>
      </c>
      <c r="K73" s="100"/>
      <c r="L73" s="153"/>
    </row>
    <row r="74" spans="2:12" s="10" customFormat="1" ht="14.85" customHeight="1">
      <c r="B74" s="149"/>
      <c r="C74" s="100"/>
      <c r="D74" s="150" t="s">
        <v>1345</v>
      </c>
      <c r="E74" s="151"/>
      <c r="F74" s="151"/>
      <c r="G74" s="151"/>
      <c r="H74" s="151"/>
      <c r="I74" s="151"/>
      <c r="J74" s="152">
        <f>J120</f>
        <v>0</v>
      </c>
      <c r="K74" s="100"/>
      <c r="L74" s="153"/>
    </row>
    <row r="75" spans="2:12" s="10" customFormat="1" ht="14.85" customHeight="1">
      <c r="B75" s="149"/>
      <c r="C75" s="100"/>
      <c r="D75" s="150" t="s">
        <v>1346</v>
      </c>
      <c r="E75" s="151"/>
      <c r="F75" s="151"/>
      <c r="G75" s="151"/>
      <c r="H75" s="151"/>
      <c r="I75" s="151"/>
      <c r="J75" s="152">
        <f>J127</f>
        <v>0</v>
      </c>
      <c r="K75" s="100"/>
      <c r="L75" s="153"/>
    </row>
    <row r="76" spans="2:12" s="10" customFormat="1" ht="14.85" customHeight="1">
      <c r="B76" s="149"/>
      <c r="C76" s="100"/>
      <c r="D76" s="150" t="s">
        <v>1347</v>
      </c>
      <c r="E76" s="151"/>
      <c r="F76" s="151"/>
      <c r="G76" s="151"/>
      <c r="H76" s="151"/>
      <c r="I76" s="151"/>
      <c r="J76" s="152">
        <f>J132</f>
        <v>0</v>
      </c>
      <c r="K76" s="100"/>
      <c r="L76" s="153"/>
    </row>
    <row r="77" spans="2:12" s="10" customFormat="1" ht="14.85" customHeight="1">
      <c r="B77" s="149"/>
      <c r="C77" s="100"/>
      <c r="D77" s="150" t="s">
        <v>1348</v>
      </c>
      <c r="E77" s="151"/>
      <c r="F77" s="151"/>
      <c r="G77" s="151"/>
      <c r="H77" s="151"/>
      <c r="I77" s="151"/>
      <c r="J77" s="152">
        <f>J136</f>
        <v>0</v>
      </c>
      <c r="K77" s="100"/>
      <c r="L77" s="153"/>
    </row>
    <row r="78" spans="1:31" s="2" customFormat="1" ht="21.7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3" spans="1:31" s="2" customFormat="1" ht="6.95" customHeight="1">
      <c r="A83" s="37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24.95" customHeight="1">
      <c r="A84" s="37"/>
      <c r="B84" s="38"/>
      <c r="C84" s="26" t="s">
        <v>165</v>
      </c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16</v>
      </c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401" t="str">
        <f>E7</f>
        <v>ZŠ Opava, Šrámkova 4 - zařízení silnoproudé a slaboproudé elektrotechniky a stavební úpravy</v>
      </c>
      <c r="F87" s="402"/>
      <c r="G87" s="402"/>
      <c r="H87" s="402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2:12" s="1" customFormat="1" ht="12" customHeight="1">
      <c r="B88" s="24"/>
      <c r="C88" s="32" t="s">
        <v>137</v>
      </c>
      <c r="D88" s="25"/>
      <c r="E88" s="25"/>
      <c r="F88" s="25"/>
      <c r="G88" s="25"/>
      <c r="H88" s="25"/>
      <c r="I88" s="25"/>
      <c r="J88" s="25"/>
      <c r="K88" s="25"/>
      <c r="L88" s="23"/>
    </row>
    <row r="89" spans="2:12" s="1" customFormat="1" ht="16.5" customHeight="1">
      <c r="B89" s="24"/>
      <c r="C89" s="25"/>
      <c r="D89" s="25"/>
      <c r="E89" s="401" t="s">
        <v>138</v>
      </c>
      <c r="F89" s="361"/>
      <c r="G89" s="361"/>
      <c r="H89" s="361"/>
      <c r="I89" s="25"/>
      <c r="J89" s="25"/>
      <c r="K89" s="25"/>
      <c r="L89" s="23"/>
    </row>
    <row r="90" spans="2:12" s="1" customFormat="1" ht="12" customHeight="1">
      <c r="B90" s="24"/>
      <c r="C90" s="32" t="s">
        <v>139</v>
      </c>
      <c r="D90" s="25"/>
      <c r="E90" s="25"/>
      <c r="F90" s="25"/>
      <c r="G90" s="25"/>
      <c r="H90" s="25"/>
      <c r="I90" s="25"/>
      <c r="J90" s="25"/>
      <c r="K90" s="25"/>
      <c r="L90" s="23"/>
    </row>
    <row r="91" spans="1:31" s="2" customFormat="1" ht="16.5" customHeight="1">
      <c r="A91" s="37"/>
      <c r="B91" s="38"/>
      <c r="C91" s="39"/>
      <c r="D91" s="39"/>
      <c r="E91" s="405" t="s">
        <v>978</v>
      </c>
      <c r="F91" s="403"/>
      <c r="G91" s="403"/>
      <c r="H91" s="403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>
      <c r="A92" s="37"/>
      <c r="B92" s="38"/>
      <c r="C92" s="32" t="s">
        <v>979</v>
      </c>
      <c r="D92" s="39"/>
      <c r="E92" s="39"/>
      <c r="F92" s="39"/>
      <c r="G92" s="39"/>
      <c r="H92" s="39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6.5" customHeight="1">
      <c r="A93" s="37"/>
      <c r="B93" s="38"/>
      <c r="C93" s="39"/>
      <c r="D93" s="39"/>
      <c r="E93" s="354" t="str">
        <f>E13</f>
        <v>D.1.4.2.3 - Kamerový systém</v>
      </c>
      <c r="F93" s="403"/>
      <c r="G93" s="403"/>
      <c r="H93" s="403"/>
      <c r="I93" s="39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2" customHeight="1">
      <c r="A95" s="37"/>
      <c r="B95" s="38"/>
      <c r="C95" s="32" t="s">
        <v>21</v>
      </c>
      <c r="D95" s="39"/>
      <c r="E95" s="39"/>
      <c r="F95" s="30" t="str">
        <f>F16</f>
        <v>k.ú. Kateřinky u Opavy</v>
      </c>
      <c r="G95" s="39"/>
      <c r="H95" s="39"/>
      <c r="I95" s="32" t="s">
        <v>23</v>
      </c>
      <c r="J95" s="62" t="str">
        <f>IF(J16="","",J16)</f>
        <v>5. 2. 2024</v>
      </c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6.95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11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5.2" customHeight="1">
      <c r="A97" s="37"/>
      <c r="B97" s="38"/>
      <c r="C97" s="32" t="s">
        <v>25</v>
      </c>
      <c r="D97" s="39"/>
      <c r="E97" s="39"/>
      <c r="F97" s="30" t="str">
        <f>E19</f>
        <v xml:space="preserve">ZŠ Opava, Šrámkova 4, příspěvková organizace </v>
      </c>
      <c r="G97" s="39"/>
      <c r="H97" s="39"/>
      <c r="I97" s="32" t="s">
        <v>31</v>
      </c>
      <c r="J97" s="35" t="str">
        <f>E25</f>
        <v>INDETAIL s.r.o.</v>
      </c>
      <c r="K97" s="39"/>
      <c r="L97" s="116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15.2" customHeight="1">
      <c r="A98" s="37"/>
      <c r="B98" s="38"/>
      <c r="C98" s="32" t="s">
        <v>29</v>
      </c>
      <c r="D98" s="39"/>
      <c r="E98" s="39"/>
      <c r="F98" s="30" t="str">
        <f>IF(E22="","",E22)</f>
        <v>Vyplň údaj</v>
      </c>
      <c r="G98" s="39"/>
      <c r="H98" s="39"/>
      <c r="I98" s="32" t="s">
        <v>34</v>
      </c>
      <c r="J98" s="35" t="str">
        <f>E28</f>
        <v xml:space="preserve"> </v>
      </c>
      <c r="K98" s="39"/>
      <c r="L98" s="116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5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116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11" customFormat="1" ht="29.25" customHeight="1">
      <c r="A100" s="154"/>
      <c r="B100" s="155"/>
      <c r="C100" s="156" t="s">
        <v>166</v>
      </c>
      <c r="D100" s="157" t="s">
        <v>57</v>
      </c>
      <c r="E100" s="157" t="s">
        <v>53</v>
      </c>
      <c r="F100" s="157" t="s">
        <v>54</v>
      </c>
      <c r="G100" s="157" t="s">
        <v>167</v>
      </c>
      <c r="H100" s="157" t="s">
        <v>168</v>
      </c>
      <c r="I100" s="157" t="s">
        <v>169</v>
      </c>
      <c r="J100" s="157" t="s">
        <v>144</v>
      </c>
      <c r="K100" s="158" t="s">
        <v>170</v>
      </c>
      <c r="L100" s="159"/>
      <c r="M100" s="71" t="s">
        <v>19</v>
      </c>
      <c r="N100" s="72" t="s">
        <v>42</v>
      </c>
      <c r="O100" s="72" t="s">
        <v>171</v>
      </c>
      <c r="P100" s="72" t="s">
        <v>172</v>
      </c>
      <c r="Q100" s="72" t="s">
        <v>173</v>
      </c>
      <c r="R100" s="72" t="s">
        <v>174</v>
      </c>
      <c r="S100" s="72" t="s">
        <v>175</v>
      </c>
      <c r="T100" s="73" t="s">
        <v>176</v>
      </c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</row>
    <row r="101" spans="1:63" s="2" customFormat="1" ht="22.9" customHeight="1">
      <c r="A101" s="37"/>
      <c r="B101" s="38"/>
      <c r="C101" s="78" t="s">
        <v>177</v>
      </c>
      <c r="D101" s="39"/>
      <c r="E101" s="39"/>
      <c r="F101" s="39"/>
      <c r="G101" s="39"/>
      <c r="H101" s="39"/>
      <c r="I101" s="39"/>
      <c r="J101" s="160">
        <f>BK101</f>
        <v>0</v>
      </c>
      <c r="K101" s="39"/>
      <c r="L101" s="42"/>
      <c r="M101" s="74"/>
      <c r="N101" s="161"/>
      <c r="O101" s="75"/>
      <c r="P101" s="162">
        <f>P102</f>
        <v>0</v>
      </c>
      <c r="Q101" s="75"/>
      <c r="R101" s="162">
        <f>R102</f>
        <v>0</v>
      </c>
      <c r="S101" s="75"/>
      <c r="T101" s="163">
        <f>T102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71</v>
      </c>
      <c r="AU101" s="20" t="s">
        <v>145</v>
      </c>
      <c r="BK101" s="164">
        <f>BK102</f>
        <v>0</v>
      </c>
    </row>
    <row r="102" spans="2:63" s="12" customFormat="1" ht="25.9" customHeight="1">
      <c r="B102" s="165"/>
      <c r="C102" s="166"/>
      <c r="D102" s="167" t="s">
        <v>71</v>
      </c>
      <c r="E102" s="168" t="s">
        <v>343</v>
      </c>
      <c r="F102" s="168" t="s">
        <v>1001</v>
      </c>
      <c r="G102" s="166"/>
      <c r="H102" s="166"/>
      <c r="I102" s="169"/>
      <c r="J102" s="170">
        <f>BK102</f>
        <v>0</v>
      </c>
      <c r="K102" s="166"/>
      <c r="L102" s="171"/>
      <c r="M102" s="172"/>
      <c r="N102" s="173"/>
      <c r="O102" s="173"/>
      <c r="P102" s="174">
        <f>P103+P119</f>
        <v>0</v>
      </c>
      <c r="Q102" s="173"/>
      <c r="R102" s="174">
        <f>R103+R119</f>
        <v>0</v>
      </c>
      <c r="S102" s="173"/>
      <c r="T102" s="175">
        <f>T103+T119</f>
        <v>0</v>
      </c>
      <c r="AR102" s="176" t="s">
        <v>81</v>
      </c>
      <c r="AT102" s="177" t="s">
        <v>71</v>
      </c>
      <c r="AU102" s="177" t="s">
        <v>72</v>
      </c>
      <c r="AY102" s="176" t="s">
        <v>180</v>
      </c>
      <c r="BK102" s="178">
        <f>BK103+BK119</f>
        <v>0</v>
      </c>
    </row>
    <row r="103" spans="2:63" s="12" customFormat="1" ht="22.9" customHeight="1">
      <c r="B103" s="165"/>
      <c r="C103" s="166"/>
      <c r="D103" s="167" t="s">
        <v>71</v>
      </c>
      <c r="E103" s="179" t="s">
        <v>1002</v>
      </c>
      <c r="F103" s="179" t="s">
        <v>1349</v>
      </c>
      <c r="G103" s="166"/>
      <c r="H103" s="166"/>
      <c r="I103" s="169"/>
      <c r="J103" s="180">
        <f>BK103</f>
        <v>0</v>
      </c>
      <c r="K103" s="166"/>
      <c r="L103" s="171"/>
      <c r="M103" s="172"/>
      <c r="N103" s="173"/>
      <c r="O103" s="173"/>
      <c r="P103" s="174">
        <f>P104+P111+P115</f>
        <v>0</v>
      </c>
      <c r="Q103" s="173"/>
      <c r="R103" s="174">
        <f>R104+R111+R115</f>
        <v>0</v>
      </c>
      <c r="S103" s="173"/>
      <c r="T103" s="175">
        <f>T104+T111+T115</f>
        <v>0</v>
      </c>
      <c r="AR103" s="176" t="s">
        <v>81</v>
      </c>
      <c r="AT103" s="177" t="s">
        <v>71</v>
      </c>
      <c r="AU103" s="177" t="s">
        <v>79</v>
      </c>
      <c r="AY103" s="176" t="s">
        <v>180</v>
      </c>
      <c r="BK103" s="178">
        <f>BK104+BK111+BK115</f>
        <v>0</v>
      </c>
    </row>
    <row r="104" spans="2:63" s="12" customFormat="1" ht="20.85" customHeight="1">
      <c r="B104" s="165"/>
      <c r="C104" s="166"/>
      <c r="D104" s="167" t="s">
        <v>71</v>
      </c>
      <c r="E104" s="179" t="s">
        <v>1004</v>
      </c>
      <c r="F104" s="179" t="s">
        <v>1350</v>
      </c>
      <c r="G104" s="166"/>
      <c r="H104" s="166"/>
      <c r="I104" s="169"/>
      <c r="J104" s="180">
        <f>BK104</f>
        <v>0</v>
      </c>
      <c r="K104" s="166"/>
      <c r="L104" s="171"/>
      <c r="M104" s="172"/>
      <c r="N104" s="173"/>
      <c r="O104" s="173"/>
      <c r="P104" s="174">
        <f>SUM(P105:P110)</f>
        <v>0</v>
      </c>
      <c r="Q104" s="173"/>
      <c r="R104" s="174">
        <f>SUM(R105:R110)</f>
        <v>0</v>
      </c>
      <c r="S104" s="173"/>
      <c r="T104" s="175">
        <f>SUM(T105:T110)</f>
        <v>0</v>
      </c>
      <c r="AR104" s="176" t="s">
        <v>81</v>
      </c>
      <c r="AT104" s="177" t="s">
        <v>71</v>
      </c>
      <c r="AU104" s="177" t="s">
        <v>81</v>
      </c>
      <c r="AY104" s="176" t="s">
        <v>180</v>
      </c>
      <c r="BK104" s="178">
        <f>SUM(BK105:BK110)</f>
        <v>0</v>
      </c>
    </row>
    <row r="105" spans="1:65" s="2" customFormat="1" ht="16.5" customHeight="1">
      <c r="A105" s="37"/>
      <c r="B105" s="38"/>
      <c r="C105" s="232" t="s">
        <v>79</v>
      </c>
      <c r="D105" s="232" t="s">
        <v>349</v>
      </c>
      <c r="E105" s="233" t="s">
        <v>1006</v>
      </c>
      <c r="F105" s="234" t="s">
        <v>1351</v>
      </c>
      <c r="G105" s="235" t="s">
        <v>352</v>
      </c>
      <c r="H105" s="236">
        <v>1</v>
      </c>
      <c r="I105" s="237"/>
      <c r="J105" s="238">
        <f aca="true" t="shared" si="0" ref="J105:J110">ROUND(I105*H105,2)</f>
        <v>0</v>
      </c>
      <c r="K105" s="234" t="s">
        <v>19</v>
      </c>
      <c r="L105" s="239"/>
      <c r="M105" s="240" t="s">
        <v>19</v>
      </c>
      <c r="N105" s="241" t="s">
        <v>43</v>
      </c>
      <c r="O105" s="67"/>
      <c r="P105" s="190">
        <f aca="true" t="shared" si="1" ref="P105:P110">O105*H105</f>
        <v>0</v>
      </c>
      <c r="Q105" s="190">
        <v>0</v>
      </c>
      <c r="R105" s="190">
        <f aca="true" t="shared" si="2" ref="R105:R110">Q105*H105</f>
        <v>0</v>
      </c>
      <c r="S105" s="190">
        <v>0</v>
      </c>
      <c r="T105" s="191">
        <f aca="true" t="shared" si="3" ref="T105:T110"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2" t="s">
        <v>353</v>
      </c>
      <c r="AT105" s="192" t="s">
        <v>349</v>
      </c>
      <c r="AU105" s="192" t="s">
        <v>92</v>
      </c>
      <c r="AY105" s="20" t="s">
        <v>180</v>
      </c>
      <c r="BE105" s="193">
        <f aca="true" t="shared" si="4" ref="BE105:BE110">IF(N105="základní",J105,0)</f>
        <v>0</v>
      </c>
      <c r="BF105" s="193">
        <f aca="true" t="shared" si="5" ref="BF105:BF110">IF(N105="snížená",J105,0)</f>
        <v>0</v>
      </c>
      <c r="BG105" s="193">
        <f aca="true" t="shared" si="6" ref="BG105:BG110">IF(N105="zákl. přenesená",J105,0)</f>
        <v>0</v>
      </c>
      <c r="BH105" s="193">
        <f aca="true" t="shared" si="7" ref="BH105:BH110">IF(N105="sníž. přenesená",J105,0)</f>
        <v>0</v>
      </c>
      <c r="BI105" s="193">
        <f aca="true" t="shared" si="8" ref="BI105:BI110">IF(N105="nulová",J105,0)</f>
        <v>0</v>
      </c>
      <c r="BJ105" s="20" t="s">
        <v>79</v>
      </c>
      <c r="BK105" s="193">
        <f aca="true" t="shared" si="9" ref="BK105:BK110">ROUND(I105*H105,2)</f>
        <v>0</v>
      </c>
      <c r="BL105" s="20" t="s">
        <v>290</v>
      </c>
      <c r="BM105" s="192" t="s">
        <v>1352</v>
      </c>
    </row>
    <row r="106" spans="1:65" s="2" customFormat="1" ht="16.5" customHeight="1">
      <c r="A106" s="37"/>
      <c r="B106" s="38"/>
      <c r="C106" s="232" t="s">
        <v>81</v>
      </c>
      <c r="D106" s="232" t="s">
        <v>349</v>
      </c>
      <c r="E106" s="233" t="s">
        <v>1285</v>
      </c>
      <c r="F106" s="234" t="s">
        <v>1353</v>
      </c>
      <c r="G106" s="235" t="s">
        <v>352</v>
      </c>
      <c r="H106" s="236">
        <v>4</v>
      </c>
      <c r="I106" s="237"/>
      <c r="J106" s="238">
        <f t="shared" si="0"/>
        <v>0</v>
      </c>
      <c r="K106" s="234" t="s">
        <v>19</v>
      </c>
      <c r="L106" s="239"/>
      <c r="M106" s="240" t="s">
        <v>19</v>
      </c>
      <c r="N106" s="241" t="s">
        <v>43</v>
      </c>
      <c r="O106" s="67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2" t="s">
        <v>353</v>
      </c>
      <c r="AT106" s="192" t="s">
        <v>349</v>
      </c>
      <c r="AU106" s="192" t="s">
        <v>92</v>
      </c>
      <c r="AY106" s="20" t="s">
        <v>180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20" t="s">
        <v>79</v>
      </c>
      <c r="BK106" s="193">
        <f t="shared" si="9"/>
        <v>0</v>
      </c>
      <c r="BL106" s="20" t="s">
        <v>290</v>
      </c>
      <c r="BM106" s="192" t="s">
        <v>1354</v>
      </c>
    </row>
    <row r="107" spans="1:65" s="2" customFormat="1" ht="21.75" customHeight="1">
      <c r="A107" s="37"/>
      <c r="B107" s="38"/>
      <c r="C107" s="232" t="s">
        <v>92</v>
      </c>
      <c r="D107" s="232" t="s">
        <v>349</v>
      </c>
      <c r="E107" s="233" t="s">
        <v>1009</v>
      </c>
      <c r="F107" s="234" t="s">
        <v>1355</v>
      </c>
      <c r="G107" s="235" t="s">
        <v>352</v>
      </c>
      <c r="H107" s="236">
        <v>24</v>
      </c>
      <c r="I107" s="237"/>
      <c r="J107" s="238">
        <f t="shared" si="0"/>
        <v>0</v>
      </c>
      <c r="K107" s="234" t="s">
        <v>19</v>
      </c>
      <c r="L107" s="239"/>
      <c r="M107" s="240" t="s">
        <v>19</v>
      </c>
      <c r="N107" s="241" t="s">
        <v>43</v>
      </c>
      <c r="O107" s="67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2" t="s">
        <v>353</v>
      </c>
      <c r="AT107" s="192" t="s">
        <v>349</v>
      </c>
      <c r="AU107" s="192" t="s">
        <v>92</v>
      </c>
      <c r="AY107" s="20" t="s">
        <v>180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20" t="s">
        <v>79</v>
      </c>
      <c r="BK107" s="193">
        <f t="shared" si="9"/>
        <v>0</v>
      </c>
      <c r="BL107" s="20" t="s">
        <v>290</v>
      </c>
      <c r="BM107" s="192" t="s">
        <v>1356</v>
      </c>
    </row>
    <row r="108" spans="1:65" s="2" customFormat="1" ht="16.5" customHeight="1">
      <c r="A108" s="37"/>
      <c r="B108" s="38"/>
      <c r="C108" s="232" t="s">
        <v>188</v>
      </c>
      <c r="D108" s="232" t="s">
        <v>349</v>
      </c>
      <c r="E108" s="233" t="s">
        <v>1012</v>
      </c>
      <c r="F108" s="234" t="s">
        <v>1357</v>
      </c>
      <c r="G108" s="235" t="s">
        <v>352</v>
      </c>
      <c r="H108" s="236">
        <v>6</v>
      </c>
      <c r="I108" s="237"/>
      <c r="J108" s="238">
        <f t="shared" si="0"/>
        <v>0</v>
      </c>
      <c r="K108" s="234" t="s">
        <v>19</v>
      </c>
      <c r="L108" s="239"/>
      <c r="M108" s="240" t="s">
        <v>19</v>
      </c>
      <c r="N108" s="241" t="s">
        <v>43</v>
      </c>
      <c r="O108" s="67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2" t="s">
        <v>353</v>
      </c>
      <c r="AT108" s="192" t="s">
        <v>349</v>
      </c>
      <c r="AU108" s="192" t="s">
        <v>92</v>
      </c>
      <c r="AY108" s="20" t="s">
        <v>180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20" t="s">
        <v>79</v>
      </c>
      <c r="BK108" s="193">
        <f t="shared" si="9"/>
        <v>0</v>
      </c>
      <c r="BL108" s="20" t="s">
        <v>290</v>
      </c>
      <c r="BM108" s="192" t="s">
        <v>1358</v>
      </c>
    </row>
    <row r="109" spans="1:65" s="2" customFormat="1" ht="16.5" customHeight="1">
      <c r="A109" s="37"/>
      <c r="B109" s="38"/>
      <c r="C109" s="232" t="s">
        <v>212</v>
      </c>
      <c r="D109" s="232" t="s">
        <v>349</v>
      </c>
      <c r="E109" s="233" t="s">
        <v>1015</v>
      </c>
      <c r="F109" s="234" t="s">
        <v>1359</v>
      </c>
      <c r="G109" s="235" t="s">
        <v>352</v>
      </c>
      <c r="H109" s="236">
        <v>6</v>
      </c>
      <c r="I109" s="237"/>
      <c r="J109" s="238">
        <f t="shared" si="0"/>
        <v>0</v>
      </c>
      <c r="K109" s="234" t="s">
        <v>19</v>
      </c>
      <c r="L109" s="239"/>
      <c r="M109" s="240" t="s">
        <v>19</v>
      </c>
      <c r="N109" s="241" t="s">
        <v>43</v>
      </c>
      <c r="O109" s="67"/>
      <c r="P109" s="190">
        <f t="shared" si="1"/>
        <v>0</v>
      </c>
      <c r="Q109" s="190">
        <v>0</v>
      </c>
      <c r="R109" s="190">
        <f t="shared" si="2"/>
        <v>0</v>
      </c>
      <c r="S109" s="190">
        <v>0</v>
      </c>
      <c r="T109" s="191">
        <f t="shared" si="3"/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2" t="s">
        <v>353</v>
      </c>
      <c r="AT109" s="192" t="s">
        <v>349</v>
      </c>
      <c r="AU109" s="192" t="s">
        <v>92</v>
      </c>
      <c r="AY109" s="20" t="s">
        <v>180</v>
      </c>
      <c r="BE109" s="193">
        <f t="shared" si="4"/>
        <v>0</v>
      </c>
      <c r="BF109" s="193">
        <f t="shared" si="5"/>
        <v>0</v>
      </c>
      <c r="BG109" s="193">
        <f t="shared" si="6"/>
        <v>0</v>
      </c>
      <c r="BH109" s="193">
        <f t="shared" si="7"/>
        <v>0</v>
      </c>
      <c r="BI109" s="193">
        <f t="shared" si="8"/>
        <v>0</v>
      </c>
      <c r="BJ109" s="20" t="s">
        <v>79</v>
      </c>
      <c r="BK109" s="193">
        <f t="shared" si="9"/>
        <v>0</v>
      </c>
      <c r="BL109" s="20" t="s">
        <v>290</v>
      </c>
      <c r="BM109" s="192" t="s">
        <v>1360</v>
      </c>
    </row>
    <row r="110" spans="1:65" s="2" customFormat="1" ht="16.5" customHeight="1">
      <c r="A110" s="37"/>
      <c r="B110" s="38"/>
      <c r="C110" s="232" t="s">
        <v>219</v>
      </c>
      <c r="D110" s="232" t="s">
        <v>349</v>
      </c>
      <c r="E110" s="233" t="s">
        <v>1294</v>
      </c>
      <c r="F110" s="234" t="s">
        <v>1361</v>
      </c>
      <c r="G110" s="235" t="s">
        <v>352</v>
      </c>
      <c r="H110" s="236">
        <v>28</v>
      </c>
      <c r="I110" s="237"/>
      <c r="J110" s="238">
        <f t="shared" si="0"/>
        <v>0</v>
      </c>
      <c r="K110" s="234" t="s">
        <v>19</v>
      </c>
      <c r="L110" s="239"/>
      <c r="M110" s="240" t="s">
        <v>19</v>
      </c>
      <c r="N110" s="241" t="s">
        <v>43</v>
      </c>
      <c r="O110" s="67"/>
      <c r="P110" s="190">
        <f t="shared" si="1"/>
        <v>0</v>
      </c>
      <c r="Q110" s="190">
        <v>0</v>
      </c>
      <c r="R110" s="190">
        <f t="shared" si="2"/>
        <v>0</v>
      </c>
      <c r="S110" s="190">
        <v>0</v>
      </c>
      <c r="T110" s="191">
        <f t="shared" si="3"/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2" t="s">
        <v>353</v>
      </c>
      <c r="AT110" s="192" t="s">
        <v>349</v>
      </c>
      <c r="AU110" s="192" t="s">
        <v>92</v>
      </c>
      <c r="AY110" s="20" t="s">
        <v>180</v>
      </c>
      <c r="BE110" s="193">
        <f t="shared" si="4"/>
        <v>0</v>
      </c>
      <c r="BF110" s="193">
        <f t="shared" si="5"/>
        <v>0</v>
      </c>
      <c r="BG110" s="193">
        <f t="shared" si="6"/>
        <v>0</v>
      </c>
      <c r="BH110" s="193">
        <f t="shared" si="7"/>
        <v>0</v>
      </c>
      <c r="BI110" s="193">
        <f t="shared" si="8"/>
        <v>0</v>
      </c>
      <c r="BJ110" s="20" t="s">
        <v>79</v>
      </c>
      <c r="BK110" s="193">
        <f t="shared" si="9"/>
        <v>0</v>
      </c>
      <c r="BL110" s="20" t="s">
        <v>290</v>
      </c>
      <c r="BM110" s="192" t="s">
        <v>1362</v>
      </c>
    </row>
    <row r="111" spans="2:63" s="12" customFormat="1" ht="20.85" customHeight="1">
      <c r="B111" s="165"/>
      <c r="C111" s="166"/>
      <c r="D111" s="167" t="s">
        <v>71</v>
      </c>
      <c r="E111" s="179" t="s">
        <v>1018</v>
      </c>
      <c r="F111" s="179" t="s">
        <v>1363</v>
      </c>
      <c r="G111" s="166"/>
      <c r="H111" s="166"/>
      <c r="I111" s="169"/>
      <c r="J111" s="180">
        <f>BK111</f>
        <v>0</v>
      </c>
      <c r="K111" s="166"/>
      <c r="L111" s="171"/>
      <c r="M111" s="172"/>
      <c r="N111" s="173"/>
      <c r="O111" s="173"/>
      <c r="P111" s="174">
        <f>SUM(P112:P114)</f>
        <v>0</v>
      </c>
      <c r="Q111" s="173"/>
      <c r="R111" s="174">
        <f>SUM(R112:R114)</f>
        <v>0</v>
      </c>
      <c r="S111" s="173"/>
      <c r="T111" s="175">
        <f>SUM(T112:T114)</f>
        <v>0</v>
      </c>
      <c r="AR111" s="176" t="s">
        <v>81</v>
      </c>
      <c r="AT111" s="177" t="s">
        <v>71</v>
      </c>
      <c r="AU111" s="177" t="s">
        <v>81</v>
      </c>
      <c r="AY111" s="176" t="s">
        <v>180</v>
      </c>
      <c r="BK111" s="178">
        <f>SUM(BK112:BK114)</f>
        <v>0</v>
      </c>
    </row>
    <row r="112" spans="1:65" s="2" customFormat="1" ht="24.2" customHeight="1">
      <c r="A112" s="37"/>
      <c r="B112" s="38"/>
      <c r="C112" s="232" t="s">
        <v>226</v>
      </c>
      <c r="D112" s="232" t="s">
        <v>349</v>
      </c>
      <c r="E112" s="233" t="s">
        <v>1020</v>
      </c>
      <c r="F112" s="234" t="s">
        <v>1364</v>
      </c>
      <c r="G112" s="235" t="s">
        <v>352</v>
      </c>
      <c r="H112" s="236">
        <v>3</v>
      </c>
      <c r="I112" s="237"/>
      <c r="J112" s="238">
        <f>ROUND(I112*H112,2)</f>
        <v>0</v>
      </c>
      <c r="K112" s="234" t="s">
        <v>19</v>
      </c>
      <c r="L112" s="239"/>
      <c r="M112" s="240" t="s">
        <v>19</v>
      </c>
      <c r="N112" s="241" t="s">
        <v>43</v>
      </c>
      <c r="O112" s="67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2" t="s">
        <v>353</v>
      </c>
      <c r="AT112" s="192" t="s">
        <v>349</v>
      </c>
      <c r="AU112" s="192" t="s">
        <v>92</v>
      </c>
      <c r="AY112" s="20" t="s">
        <v>180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0" t="s">
        <v>79</v>
      </c>
      <c r="BK112" s="193">
        <f>ROUND(I112*H112,2)</f>
        <v>0</v>
      </c>
      <c r="BL112" s="20" t="s">
        <v>290</v>
      </c>
      <c r="BM112" s="192" t="s">
        <v>1365</v>
      </c>
    </row>
    <row r="113" spans="1:65" s="2" customFormat="1" ht="16.5" customHeight="1">
      <c r="A113" s="37"/>
      <c r="B113" s="38"/>
      <c r="C113" s="232" t="s">
        <v>235</v>
      </c>
      <c r="D113" s="232" t="s">
        <v>349</v>
      </c>
      <c r="E113" s="233" t="s">
        <v>1023</v>
      </c>
      <c r="F113" s="234" t="s">
        <v>1366</v>
      </c>
      <c r="G113" s="235" t="s">
        <v>352</v>
      </c>
      <c r="H113" s="236">
        <v>3</v>
      </c>
      <c r="I113" s="237"/>
      <c r="J113" s="238">
        <f>ROUND(I113*H113,2)</f>
        <v>0</v>
      </c>
      <c r="K113" s="234" t="s">
        <v>19</v>
      </c>
      <c r="L113" s="239"/>
      <c r="M113" s="240" t="s">
        <v>19</v>
      </c>
      <c r="N113" s="241" t="s">
        <v>43</v>
      </c>
      <c r="O113" s="67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2" t="s">
        <v>353</v>
      </c>
      <c r="AT113" s="192" t="s">
        <v>349</v>
      </c>
      <c r="AU113" s="192" t="s">
        <v>92</v>
      </c>
      <c r="AY113" s="20" t="s">
        <v>180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0" t="s">
        <v>79</v>
      </c>
      <c r="BK113" s="193">
        <f>ROUND(I113*H113,2)</f>
        <v>0</v>
      </c>
      <c r="BL113" s="20" t="s">
        <v>290</v>
      </c>
      <c r="BM113" s="192" t="s">
        <v>1367</v>
      </c>
    </row>
    <row r="114" spans="1:65" s="2" customFormat="1" ht="16.5" customHeight="1">
      <c r="A114" s="37"/>
      <c r="B114" s="38"/>
      <c r="C114" s="232" t="s">
        <v>244</v>
      </c>
      <c r="D114" s="232" t="s">
        <v>349</v>
      </c>
      <c r="E114" s="233" t="s">
        <v>1026</v>
      </c>
      <c r="F114" s="234" t="s">
        <v>1368</v>
      </c>
      <c r="G114" s="235" t="s">
        <v>352</v>
      </c>
      <c r="H114" s="236">
        <v>3</v>
      </c>
      <c r="I114" s="237"/>
      <c r="J114" s="238">
        <f>ROUND(I114*H114,2)</f>
        <v>0</v>
      </c>
      <c r="K114" s="234" t="s">
        <v>19</v>
      </c>
      <c r="L114" s="239"/>
      <c r="M114" s="240" t="s">
        <v>19</v>
      </c>
      <c r="N114" s="241" t="s">
        <v>43</v>
      </c>
      <c r="O114" s="67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2" t="s">
        <v>353</v>
      </c>
      <c r="AT114" s="192" t="s">
        <v>349</v>
      </c>
      <c r="AU114" s="192" t="s">
        <v>92</v>
      </c>
      <c r="AY114" s="20" t="s">
        <v>180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20" t="s">
        <v>79</v>
      </c>
      <c r="BK114" s="193">
        <f>ROUND(I114*H114,2)</f>
        <v>0</v>
      </c>
      <c r="BL114" s="20" t="s">
        <v>290</v>
      </c>
      <c r="BM114" s="192" t="s">
        <v>1369</v>
      </c>
    </row>
    <row r="115" spans="2:63" s="12" customFormat="1" ht="20.85" customHeight="1">
      <c r="B115" s="165"/>
      <c r="C115" s="166"/>
      <c r="D115" s="167" t="s">
        <v>71</v>
      </c>
      <c r="E115" s="179" t="s">
        <v>1062</v>
      </c>
      <c r="F115" s="179" t="s">
        <v>1108</v>
      </c>
      <c r="G115" s="166"/>
      <c r="H115" s="166"/>
      <c r="I115" s="169"/>
      <c r="J115" s="180">
        <f>BK115</f>
        <v>0</v>
      </c>
      <c r="K115" s="166"/>
      <c r="L115" s="171"/>
      <c r="M115" s="172"/>
      <c r="N115" s="173"/>
      <c r="O115" s="173"/>
      <c r="P115" s="174">
        <f>SUM(P116:P118)</f>
        <v>0</v>
      </c>
      <c r="Q115" s="173"/>
      <c r="R115" s="174">
        <f>SUM(R116:R118)</f>
        <v>0</v>
      </c>
      <c r="S115" s="173"/>
      <c r="T115" s="175">
        <f>SUM(T116:T118)</f>
        <v>0</v>
      </c>
      <c r="AR115" s="176" t="s">
        <v>81</v>
      </c>
      <c r="AT115" s="177" t="s">
        <v>71</v>
      </c>
      <c r="AU115" s="177" t="s">
        <v>81</v>
      </c>
      <c r="AY115" s="176" t="s">
        <v>180</v>
      </c>
      <c r="BK115" s="178">
        <f>SUM(BK116:BK118)</f>
        <v>0</v>
      </c>
    </row>
    <row r="116" spans="1:65" s="2" customFormat="1" ht="16.5" customHeight="1">
      <c r="A116" s="37"/>
      <c r="B116" s="38"/>
      <c r="C116" s="232" t="s">
        <v>251</v>
      </c>
      <c r="D116" s="232" t="s">
        <v>349</v>
      </c>
      <c r="E116" s="233" t="s">
        <v>1064</v>
      </c>
      <c r="F116" s="234" t="s">
        <v>1370</v>
      </c>
      <c r="G116" s="235" t="s">
        <v>270</v>
      </c>
      <c r="H116" s="236">
        <v>1900</v>
      </c>
      <c r="I116" s="237"/>
      <c r="J116" s="238">
        <f>ROUND(I116*H116,2)</f>
        <v>0</v>
      </c>
      <c r="K116" s="234" t="s">
        <v>19</v>
      </c>
      <c r="L116" s="239"/>
      <c r="M116" s="240" t="s">
        <v>19</v>
      </c>
      <c r="N116" s="241" t="s">
        <v>43</v>
      </c>
      <c r="O116" s="67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2" t="s">
        <v>353</v>
      </c>
      <c r="AT116" s="192" t="s">
        <v>349</v>
      </c>
      <c r="AU116" s="192" t="s">
        <v>92</v>
      </c>
      <c r="AY116" s="20" t="s">
        <v>180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0" t="s">
        <v>79</v>
      </c>
      <c r="BK116" s="193">
        <f>ROUND(I116*H116,2)</f>
        <v>0</v>
      </c>
      <c r="BL116" s="20" t="s">
        <v>290</v>
      </c>
      <c r="BM116" s="192" t="s">
        <v>1371</v>
      </c>
    </row>
    <row r="117" spans="1:65" s="2" customFormat="1" ht="16.5" customHeight="1">
      <c r="A117" s="37"/>
      <c r="B117" s="38"/>
      <c r="C117" s="232" t="s">
        <v>263</v>
      </c>
      <c r="D117" s="232" t="s">
        <v>349</v>
      </c>
      <c r="E117" s="233" t="s">
        <v>1066</v>
      </c>
      <c r="F117" s="234" t="s">
        <v>1372</v>
      </c>
      <c r="G117" s="235" t="s">
        <v>270</v>
      </c>
      <c r="H117" s="236">
        <v>200</v>
      </c>
      <c r="I117" s="237"/>
      <c r="J117" s="238">
        <f>ROUND(I117*H117,2)</f>
        <v>0</v>
      </c>
      <c r="K117" s="234" t="s">
        <v>19</v>
      </c>
      <c r="L117" s="239"/>
      <c r="M117" s="240" t="s">
        <v>19</v>
      </c>
      <c r="N117" s="241" t="s">
        <v>43</v>
      </c>
      <c r="O117" s="67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2" t="s">
        <v>353</v>
      </c>
      <c r="AT117" s="192" t="s">
        <v>349</v>
      </c>
      <c r="AU117" s="192" t="s">
        <v>92</v>
      </c>
      <c r="AY117" s="20" t="s">
        <v>180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20" t="s">
        <v>79</v>
      </c>
      <c r="BK117" s="193">
        <f>ROUND(I117*H117,2)</f>
        <v>0</v>
      </c>
      <c r="BL117" s="20" t="s">
        <v>290</v>
      </c>
      <c r="BM117" s="192" t="s">
        <v>1373</v>
      </c>
    </row>
    <row r="118" spans="1:65" s="2" customFormat="1" ht="16.5" customHeight="1">
      <c r="A118" s="37"/>
      <c r="B118" s="38"/>
      <c r="C118" s="232" t="s">
        <v>8</v>
      </c>
      <c r="D118" s="232" t="s">
        <v>349</v>
      </c>
      <c r="E118" s="233" t="s">
        <v>1068</v>
      </c>
      <c r="F118" s="234" t="s">
        <v>1374</v>
      </c>
      <c r="G118" s="235" t="s">
        <v>352</v>
      </c>
      <c r="H118" s="236">
        <v>1</v>
      </c>
      <c r="I118" s="237"/>
      <c r="J118" s="238">
        <f>ROUND(I118*H118,2)</f>
        <v>0</v>
      </c>
      <c r="K118" s="234" t="s">
        <v>19</v>
      </c>
      <c r="L118" s="239"/>
      <c r="M118" s="240" t="s">
        <v>19</v>
      </c>
      <c r="N118" s="241" t="s">
        <v>43</v>
      </c>
      <c r="O118" s="67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2" t="s">
        <v>353</v>
      </c>
      <c r="AT118" s="192" t="s">
        <v>349</v>
      </c>
      <c r="AU118" s="192" t="s">
        <v>92</v>
      </c>
      <c r="AY118" s="20" t="s">
        <v>180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0" t="s">
        <v>79</v>
      </c>
      <c r="BK118" s="193">
        <f>ROUND(I118*H118,2)</f>
        <v>0</v>
      </c>
      <c r="BL118" s="20" t="s">
        <v>290</v>
      </c>
      <c r="BM118" s="192" t="s">
        <v>1375</v>
      </c>
    </row>
    <row r="119" spans="2:63" s="12" customFormat="1" ht="22.9" customHeight="1">
      <c r="B119" s="165"/>
      <c r="C119" s="166"/>
      <c r="D119" s="167" t="s">
        <v>71</v>
      </c>
      <c r="E119" s="179" t="s">
        <v>1138</v>
      </c>
      <c r="F119" s="179" t="s">
        <v>1376</v>
      </c>
      <c r="G119" s="166"/>
      <c r="H119" s="166"/>
      <c r="I119" s="169"/>
      <c r="J119" s="180">
        <f>BK119</f>
        <v>0</v>
      </c>
      <c r="K119" s="166"/>
      <c r="L119" s="171"/>
      <c r="M119" s="172"/>
      <c r="N119" s="173"/>
      <c r="O119" s="173"/>
      <c r="P119" s="174">
        <f>P120+P127+P132+P136</f>
        <v>0</v>
      </c>
      <c r="Q119" s="173"/>
      <c r="R119" s="174">
        <f>R120+R127+R132+R136</f>
        <v>0</v>
      </c>
      <c r="S119" s="173"/>
      <c r="T119" s="175">
        <f>T120+T127+T132+T136</f>
        <v>0</v>
      </c>
      <c r="AR119" s="176" t="s">
        <v>81</v>
      </c>
      <c r="AT119" s="177" t="s">
        <v>71</v>
      </c>
      <c r="AU119" s="177" t="s">
        <v>79</v>
      </c>
      <c r="AY119" s="176" t="s">
        <v>180</v>
      </c>
      <c r="BK119" s="178">
        <f>BK120+BK127+BK132+BK136</f>
        <v>0</v>
      </c>
    </row>
    <row r="120" spans="2:63" s="12" customFormat="1" ht="20.85" customHeight="1">
      <c r="B120" s="165"/>
      <c r="C120" s="166"/>
      <c r="D120" s="167" t="s">
        <v>71</v>
      </c>
      <c r="E120" s="179" t="s">
        <v>1140</v>
      </c>
      <c r="F120" s="179" t="s">
        <v>1350</v>
      </c>
      <c r="G120" s="166"/>
      <c r="H120" s="166"/>
      <c r="I120" s="169"/>
      <c r="J120" s="180">
        <f>BK120</f>
        <v>0</v>
      </c>
      <c r="K120" s="166"/>
      <c r="L120" s="171"/>
      <c r="M120" s="172"/>
      <c r="N120" s="173"/>
      <c r="O120" s="173"/>
      <c r="P120" s="174">
        <f>SUM(P121:P126)</f>
        <v>0</v>
      </c>
      <c r="Q120" s="173"/>
      <c r="R120" s="174">
        <f>SUM(R121:R126)</f>
        <v>0</v>
      </c>
      <c r="S120" s="173"/>
      <c r="T120" s="175">
        <f>SUM(T121:T126)</f>
        <v>0</v>
      </c>
      <c r="AR120" s="176" t="s">
        <v>81</v>
      </c>
      <c r="AT120" s="177" t="s">
        <v>71</v>
      </c>
      <c r="AU120" s="177" t="s">
        <v>81</v>
      </c>
      <c r="AY120" s="176" t="s">
        <v>180</v>
      </c>
      <c r="BK120" s="178">
        <f>SUM(BK121:BK126)</f>
        <v>0</v>
      </c>
    </row>
    <row r="121" spans="1:65" s="2" customFormat="1" ht="16.5" customHeight="1">
      <c r="A121" s="37"/>
      <c r="B121" s="38"/>
      <c r="C121" s="181" t="s">
        <v>273</v>
      </c>
      <c r="D121" s="181" t="s">
        <v>183</v>
      </c>
      <c r="E121" s="182" t="s">
        <v>1141</v>
      </c>
      <c r="F121" s="183" t="s">
        <v>1351</v>
      </c>
      <c r="G121" s="184" t="s">
        <v>352</v>
      </c>
      <c r="H121" s="185">
        <v>1</v>
      </c>
      <c r="I121" s="186"/>
      <c r="J121" s="187">
        <f aca="true" t="shared" si="10" ref="J121:J126">ROUND(I121*H121,2)</f>
        <v>0</v>
      </c>
      <c r="K121" s="183" t="s">
        <v>19</v>
      </c>
      <c r="L121" s="42"/>
      <c r="M121" s="188" t="s">
        <v>19</v>
      </c>
      <c r="N121" s="189" t="s">
        <v>43</v>
      </c>
      <c r="O121" s="67"/>
      <c r="P121" s="190">
        <f aca="true" t="shared" si="11" ref="P121:P126">O121*H121</f>
        <v>0</v>
      </c>
      <c r="Q121" s="190">
        <v>0</v>
      </c>
      <c r="R121" s="190">
        <f aca="true" t="shared" si="12" ref="R121:R126">Q121*H121</f>
        <v>0</v>
      </c>
      <c r="S121" s="190">
        <v>0</v>
      </c>
      <c r="T121" s="191">
        <f aca="true" t="shared" si="13" ref="T121:T126"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2" t="s">
        <v>290</v>
      </c>
      <c r="AT121" s="192" t="s">
        <v>183</v>
      </c>
      <c r="AU121" s="192" t="s">
        <v>92</v>
      </c>
      <c r="AY121" s="20" t="s">
        <v>180</v>
      </c>
      <c r="BE121" s="193">
        <f aca="true" t="shared" si="14" ref="BE121:BE126">IF(N121="základní",J121,0)</f>
        <v>0</v>
      </c>
      <c r="BF121" s="193">
        <f aca="true" t="shared" si="15" ref="BF121:BF126">IF(N121="snížená",J121,0)</f>
        <v>0</v>
      </c>
      <c r="BG121" s="193">
        <f aca="true" t="shared" si="16" ref="BG121:BG126">IF(N121="zákl. přenesená",J121,0)</f>
        <v>0</v>
      </c>
      <c r="BH121" s="193">
        <f aca="true" t="shared" si="17" ref="BH121:BH126">IF(N121="sníž. přenesená",J121,0)</f>
        <v>0</v>
      </c>
      <c r="BI121" s="193">
        <f aca="true" t="shared" si="18" ref="BI121:BI126">IF(N121="nulová",J121,0)</f>
        <v>0</v>
      </c>
      <c r="BJ121" s="20" t="s">
        <v>79</v>
      </c>
      <c r="BK121" s="193">
        <f aca="true" t="shared" si="19" ref="BK121:BK126">ROUND(I121*H121,2)</f>
        <v>0</v>
      </c>
      <c r="BL121" s="20" t="s">
        <v>290</v>
      </c>
      <c r="BM121" s="192" t="s">
        <v>1377</v>
      </c>
    </row>
    <row r="122" spans="1:65" s="2" customFormat="1" ht="16.5" customHeight="1">
      <c r="A122" s="37"/>
      <c r="B122" s="38"/>
      <c r="C122" s="181" t="s">
        <v>278</v>
      </c>
      <c r="D122" s="181" t="s">
        <v>183</v>
      </c>
      <c r="E122" s="182" t="s">
        <v>1313</v>
      </c>
      <c r="F122" s="183" t="s">
        <v>1353</v>
      </c>
      <c r="G122" s="184" t="s">
        <v>352</v>
      </c>
      <c r="H122" s="185">
        <v>4</v>
      </c>
      <c r="I122" s="186"/>
      <c r="J122" s="187">
        <f t="shared" si="10"/>
        <v>0</v>
      </c>
      <c r="K122" s="183" t="s">
        <v>19</v>
      </c>
      <c r="L122" s="42"/>
      <c r="M122" s="188" t="s">
        <v>19</v>
      </c>
      <c r="N122" s="189" t="s">
        <v>43</v>
      </c>
      <c r="O122" s="67"/>
      <c r="P122" s="190">
        <f t="shared" si="11"/>
        <v>0</v>
      </c>
      <c r="Q122" s="190">
        <v>0</v>
      </c>
      <c r="R122" s="190">
        <f t="shared" si="12"/>
        <v>0</v>
      </c>
      <c r="S122" s="190">
        <v>0</v>
      </c>
      <c r="T122" s="191">
        <f t="shared" si="13"/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2" t="s">
        <v>290</v>
      </c>
      <c r="AT122" s="192" t="s">
        <v>183</v>
      </c>
      <c r="AU122" s="192" t="s">
        <v>92</v>
      </c>
      <c r="AY122" s="20" t="s">
        <v>180</v>
      </c>
      <c r="BE122" s="193">
        <f t="shared" si="14"/>
        <v>0</v>
      </c>
      <c r="BF122" s="193">
        <f t="shared" si="15"/>
        <v>0</v>
      </c>
      <c r="BG122" s="193">
        <f t="shared" si="16"/>
        <v>0</v>
      </c>
      <c r="BH122" s="193">
        <f t="shared" si="17"/>
        <v>0</v>
      </c>
      <c r="BI122" s="193">
        <f t="shared" si="18"/>
        <v>0</v>
      </c>
      <c r="BJ122" s="20" t="s">
        <v>79</v>
      </c>
      <c r="BK122" s="193">
        <f t="shared" si="19"/>
        <v>0</v>
      </c>
      <c r="BL122" s="20" t="s">
        <v>290</v>
      </c>
      <c r="BM122" s="192" t="s">
        <v>1378</v>
      </c>
    </row>
    <row r="123" spans="1:65" s="2" customFormat="1" ht="21.75" customHeight="1">
      <c r="A123" s="37"/>
      <c r="B123" s="38"/>
      <c r="C123" s="181" t="s">
        <v>283</v>
      </c>
      <c r="D123" s="181" t="s">
        <v>183</v>
      </c>
      <c r="E123" s="182" t="s">
        <v>1143</v>
      </c>
      <c r="F123" s="183" t="s">
        <v>1379</v>
      </c>
      <c r="G123" s="184" t="s">
        <v>352</v>
      </c>
      <c r="H123" s="185">
        <v>24</v>
      </c>
      <c r="I123" s="186"/>
      <c r="J123" s="187">
        <f t="shared" si="10"/>
        <v>0</v>
      </c>
      <c r="K123" s="183" t="s">
        <v>19</v>
      </c>
      <c r="L123" s="42"/>
      <c r="M123" s="188" t="s">
        <v>19</v>
      </c>
      <c r="N123" s="189" t="s">
        <v>43</v>
      </c>
      <c r="O123" s="67"/>
      <c r="P123" s="190">
        <f t="shared" si="11"/>
        <v>0</v>
      </c>
      <c r="Q123" s="190">
        <v>0</v>
      </c>
      <c r="R123" s="190">
        <f t="shared" si="12"/>
        <v>0</v>
      </c>
      <c r="S123" s="190">
        <v>0</v>
      </c>
      <c r="T123" s="191">
        <f t="shared" si="13"/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290</v>
      </c>
      <c r="AT123" s="192" t="s">
        <v>183</v>
      </c>
      <c r="AU123" s="192" t="s">
        <v>92</v>
      </c>
      <c r="AY123" s="20" t="s">
        <v>180</v>
      </c>
      <c r="BE123" s="193">
        <f t="shared" si="14"/>
        <v>0</v>
      </c>
      <c r="BF123" s="193">
        <f t="shared" si="15"/>
        <v>0</v>
      </c>
      <c r="BG123" s="193">
        <f t="shared" si="16"/>
        <v>0</v>
      </c>
      <c r="BH123" s="193">
        <f t="shared" si="17"/>
        <v>0</v>
      </c>
      <c r="BI123" s="193">
        <f t="shared" si="18"/>
        <v>0</v>
      </c>
      <c r="BJ123" s="20" t="s">
        <v>79</v>
      </c>
      <c r="BK123" s="193">
        <f t="shared" si="19"/>
        <v>0</v>
      </c>
      <c r="BL123" s="20" t="s">
        <v>290</v>
      </c>
      <c r="BM123" s="192" t="s">
        <v>1380</v>
      </c>
    </row>
    <row r="124" spans="1:65" s="2" customFormat="1" ht="16.5" customHeight="1">
      <c r="A124" s="37"/>
      <c r="B124" s="38"/>
      <c r="C124" s="181" t="s">
        <v>290</v>
      </c>
      <c r="D124" s="181" t="s">
        <v>183</v>
      </c>
      <c r="E124" s="182" t="s">
        <v>1145</v>
      </c>
      <c r="F124" s="183" t="s">
        <v>1357</v>
      </c>
      <c r="G124" s="184" t="s">
        <v>352</v>
      </c>
      <c r="H124" s="185">
        <v>6</v>
      </c>
      <c r="I124" s="186"/>
      <c r="J124" s="187">
        <f t="shared" si="10"/>
        <v>0</v>
      </c>
      <c r="K124" s="183" t="s">
        <v>19</v>
      </c>
      <c r="L124" s="42"/>
      <c r="M124" s="188" t="s">
        <v>19</v>
      </c>
      <c r="N124" s="189" t="s">
        <v>43</v>
      </c>
      <c r="O124" s="67"/>
      <c r="P124" s="190">
        <f t="shared" si="11"/>
        <v>0</v>
      </c>
      <c r="Q124" s="190">
        <v>0</v>
      </c>
      <c r="R124" s="190">
        <f t="shared" si="12"/>
        <v>0</v>
      </c>
      <c r="S124" s="190">
        <v>0</v>
      </c>
      <c r="T124" s="191">
        <f t="shared" si="13"/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290</v>
      </c>
      <c r="AT124" s="192" t="s">
        <v>183</v>
      </c>
      <c r="AU124" s="192" t="s">
        <v>92</v>
      </c>
      <c r="AY124" s="20" t="s">
        <v>180</v>
      </c>
      <c r="BE124" s="193">
        <f t="shared" si="14"/>
        <v>0</v>
      </c>
      <c r="BF124" s="193">
        <f t="shared" si="15"/>
        <v>0</v>
      </c>
      <c r="BG124" s="193">
        <f t="shared" si="16"/>
        <v>0</v>
      </c>
      <c r="BH124" s="193">
        <f t="shared" si="17"/>
        <v>0</v>
      </c>
      <c r="BI124" s="193">
        <f t="shared" si="18"/>
        <v>0</v>
      </c>
      <c r="BJ124" s="20" t="s">
        <v>79</v>
      </c>
      <c r="BK124" s="193">
        <f t="shared" si="19"/>
        <v>0</v>
      </c>
      <c r="BL124" s="20" t="s">
        <v>290</v>
      </c>
      <c r="BM124" s="192" t="s">
        <v>1381</v>
      </c>
    </row>
    <row r="125" spans="1:65" s="2" customFormat="1" ht="16.5" customHeight="1">
      <c r="A125" s="37"/>
      <c r="B125" s="38"/>
      <c r="C125" s="181" t="s">
        <v>296</v>
      </c>
      <c r="D125" s="181" t="s">
        <v>183</v>
      </c>
      <c r="E125" s="182" t="s">
        <v>1147</v>
      </c>
      <c r="F125" s="183" t="s">
        <v>1359</v>
      </c>
      <c r="G125" s="184" t="s">
        <v>352</v>
      </c>
      <c r="H125" s="185">
        <v>6</v>
      </c>
      <c r="I125" s="186"/>
      <c r="J125" s="187">
        <f t="shared" si="10"/>
        <v>0</v>
      </c>
      <c r="K125" s="183" t="s">
        <v>19</v>
      </c>
      <c r="L125" s="42"/>
      <c r="M125" s="188" t="s">
        <v>19</v>
      </c>
      <c r="N125" s="189" t="s">
        <v>43</v>
      </c>
      <c r="O125" s="67"/>
      <c r="P125" s="190">
        <f t="shared" si="11"/>
        <v>0</v>
      </c>
      <c r="Q125" s="190">
        <v>0</v>
      </c>
      <c r="R125" s="190">
        <f t="shared" si="12"/>
        <v>0</v>
      </c>
      <c r="S125" s="190">
        <v>0</v>
      </c>
      <c r="T125" s="191">
        <f t="shared" si="13"/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290</v>
      </c>
      <c r="AT125" s="192" t="s">
        <v>183</v>
      </c>
      <c r="AU125" s="192" t="s">
        <v>92</v>
      </c>
      <c r="AY125" s="20" t="s">
        <v>180</v>
      </c>
      <c r="BE125" s="193">
        <f t="shared" si="14"/>
        <v>0</v>
      </c>
      <c r="BF125" s="193">
        <f t="shared" si="15"/>
        <v>0</v>
      </c>
      <c r="BG125" s="193">
        <f t="shared" si="16"/>
        <v>0</v>
      </c>
      <c r="BH125" s="193">
        <f t="shared" si="17"/>
        <v>0</v>
      </c>
      <c r="BI125" s="193">
        <f t="shared" si="18"/>
        <v>0</v>
      </c>
      <c r="BJ125" s="20" t="s">
        <v>79</v>
      </c>
      <c r="BK125" s="193">
        <f t="shared" si="19"/>
        <v>0</v>
      </c>
      <c r="BL125" s="20" t="s">
        <v>290</v>
      </c>
      <c r="BM125" s="192" t="s">
        <v>1382</v>
      </c>
    </row>
    <row r="126" spans="1:65" s="2" customFormat="1" ht="16.5" customHeight="1">
      <c r="A126" s="37"/>
      <c r="B126" s="38"/>
      <c r="C126" s="181" t="s">
        <v>302</v>
      </c>
      <c r="D126" s="181" t="s">
        <v>183</v>
      </c>
      <c r="E126" s="182" t="s">
        <v>1318</v>
      </c>
      <c r="F126" s="183" t="s">
        <v>1361</v>
      </c>
      <c r="G126" s="184" t="s">
        <v>352</v>
      </c>
      <c r="H126" s="185">
        <v>28</v>
      </c>
      <c r="I126" s="186"/>
      <c r="J126" s="187">
        <f t="shared" si="10"/>
        <v>0</v>
      </c>
      <c r="K126" s="183" t="s">
        <v>19</v>
      </c>
      <c r="L126" s="42"/>
      <c r="M126" s="188" t="s">
        <v>19</v>
      </c>
      <c r="N126" s="189" t="s">
        <v>43</v>
      </c>
      <c r="O126" s="67"/>
      <c r="P126" s="190">
        <f t="shared" si="11"/>
        <v>0</v>
      </c>
      <c r="Q126" s="190">
        <v>0</v>
      </c>
      <c r="R126" s="190">
        <f t="shared" si="12"/>
        <v>0</v>
      </c>
      <c r="S126" s="190">
        <v>0</v>
      </c>
      <c r="T126" s="191">
        <f t="shared" si="13"/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290</v>
      </c>
      <c r="AT126" s="192" t="s">
        <v>183</v>
      </c>
      <c r="AU126" s="192" t="s">
        <v>92</v>
      </c>
      <c r="AY126" s="20" t="s">
        <v>180</v>
      </c>
      <c r="BE126" s="193">
        <f t="shared" si="14"/>
        <v>0</v>
      </c>
      <c r="BF126" s="193">
        <f t="shared" si="15"/>
        <v>0</v>
      </c>
      <c r="BG126" s="193">
        <f t="shared" si="16"/>
        <v>0</v>
      </c>
      <c r="BH126" s="193">
        <f t="shared" si="17"/>
        <v>0</v>
      </c>
      <c r="BI126" s="193">
        <f t="shared" si="18"/>
        <v>0</v>
      </c>
      <c r="BJ126" s="20" t="s">
        <v>79</v>
      </c>
      <c r="BK126" s="193">
        <f t="shared" si="19"/>
        <v>0</v>
      </c>
      <c r="BL126" s="20" t="s">
        <v>290</v>
      </c>
      <c r="BM126" s="192" t="s">
        <v>1383</v>
      </c>
    </row>
    <row r="127" spans="2:63" s="12" customFormat="1" ht="20.85" customHeight="1">
      <c r="B127" s="165"/>
      <c r="C127" s="166"/>
      <c r="D127" s="167" t="s">
        <v>71</v>
      </c>
      <c r="E127" s="179" t="s">
        <v>1149</v>
      </c>
      <c r="F127" s="179" t="s">
        <v>1363</v>
      </c>
      <c r="G127" s="166"/>
      <c r="H127" s="166"/>
      <c r="I127" s="169"/>
      <c r="J127" s="180">
        <f>BK127</f>
        <v>0</v>
      </c>
      <c r="K127" s="166"/>
      <c r="L127" s="171"/>
      <c r="M127" s="172"/>
      <c r="N127" s="173"/>
      <c r="O127" s="173"/>
      <c r="P127" s="174">
        <f>SUM(P128:P131)</f>
        <v>0</v>
      </c>
      <c r="Q127" s="173"/>
      <c r="R127" s="174">
        <f>SUM(R128:R131)</f>
        <v>0</v>
      </c>
      <c r="S127" s="173"/>
      <c r="T127" s="175">
        <f>SUM(T128:T131)</f>
        <v>0</v>
      </c>
      <c r="AR127" s="176" t="s">
        <v>81</v>
      </c>
      <c r="AT127" s="177" t="s">
        <v>71</v>
      </c>
      <c r="AU127" s="177" t="s">
        <v>81</v>
      </c>
      <c r="AY127" s="176" t="s">
        <v>180</v>
      </c>
      <c r="BK127" s="178">
        <f>SUM(BK128:BK131)</f>
        <v>0</v>
      </c>
    </row>
    <row r="128" spans="1:65" s="2" customFormat="1" ht="24.2" customHeight="1">
      <c r="A128" s="37"/>
      <c r="B128" s="38"/>
      <c r="C128" s="181" t="s">
        <v>307</v>
      </c>
      <c r="D128" s="181" t="s">
        <v>183</v>
      </c>
      <c r="E128" s="182" t="s">
        <v>1150</v>
      </c>
      <c r="F128" s="183" t="s">
        <v>1364</v>
      </c>
      <c r="G128" s="184" t="s">
        <v>352</v>
      </c>
      <c r="H128" s="185">
        <v>3</v>
      </c>
      <c r="I128" s="186"/>
      <c r="J128" s="187">
        <f>ROUND(I128*H128,2)</f>
        <v>0</v>
      </c>
      <c r="K128" s="183" t="s">
        <v>19</v>
      </c>
      <c r="L128" s="42"/>
      <c r="M128" s="188" t="s">
        <v>19</v>
      </c>
      <c r="N128" s="189" t="s">
        <v>43</v>
      </c>
      <c r="O128" s="67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290</v>
      </c>
      <c r="AT128" s="192" t="s">
        <v>183</v>
      </c>
      <c r="AU128" s="192" t="s">
        <v>92</v>
      </c>
      <c r="AY128" s="20" t="s">
        <v>180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20" t="s">
        <v>79</v>
      </c>
      <c r="BK128" s="193">
        <f>ROUND(I128*H128,2)</f>
        <v>0</v>
      </c>
      <c r="BL128" s="20" t="s">
        <v>290</v>
      </c>
      <c r="BM128" s="192" t="s">
        <v>1384</v>
      </c>
    </row>
    <row r="129" spans="1:65" s="2" customFormat="1" ht="16.5" customHeight="1">
      <c r="A129" s="37"/>
      <c r="B129" s="38"/>
      <c r="C129" s="181" t="s">
        <v>315</v>
      </c>
      <c r="D129" s="181" t="s">
        <v>183</v>
      </c>
      <c r="E129" s="182" t="s">
        <v>1152</v>
      </c>
      <c r="F129" s="183" t="s">
        <v>1366</v>
      </c>
      <c r="G129" s="184" t="s">
        <v>352</v>
      </c>
      <c r="H129" s="185">
        <v>3</v>
      </c>
      <c r="I129" s="186"/>
      <c r="J129" s="187">
        <f>ROUND(I129*H129,2)</f>
        <v>0</v>
      </c>
      <c r="K129" s="183" t="s">
        <v>19</v>
      </c>
      <c r="L129" s="42"/>
      <c r="M129" s="188" t="s">
        <v>19</v>
      </c>
      <c r="N129" s="189" t="s">
        <v>43</v>
      </c>
      <c r="O129" s="67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290</v>
      </c>
      <c r="AT129" s="192" t="s">
        <v>183</v>
      </c>
      <c r="AU129" s="192" t="s">
        <v>92</v>
      </c>
      <c r="AY129" s="20" t="s">
        <v>180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20" t="s">
        <v>79</v>
      </c>
      <c r="BK129" s="193">
        <f>ROUND(I129*H129,2)</f>
        <v>0</v>
      </c>
      <c r="BL129" s="20" t="s">
        <v>290</v>
      </c>
      <c r="BM129" s="192" t="s">
        <v>1385</v>
      </c>
    </row>
    <row r="130" spans="1:65" s="2" customFormat="1" ht="16.5" customHeight="1">
      <c r="A130" s="37"/>
      <c r="B130" s="38"/>
      <c r="C130" s="181" t="s">
        <v>7</v>
      </c>
      <c r="D130" s="181" t="s">
        <v>183</v>
      </c>
      <c r="E130" s="182" t="s">
        <v>1154</v>
      </c>
      <c r="F130" s="183" t="s">
        <v>1368</v>
      </c>
      <c r="G130" s="184" t="s">
        <v>352</v>
      </c>
      <c r="H130" s="185">
        <v>3</v>
      </c>
      <c r="I130" s="186"/>
      <c r="J130" s="187">
        <f>ROUND(I130*H130,2)</f>
        <v>0</v>
      </c>
      <c r="K130" s="183" t="s">
        <v>19</v>
      </c>
      <c r="L130" s="42"/>
      <c r="M130" s="188" t="s">
        <v>19</v>
      </c>
      <c r="N130" s="189" t="s">
        <v>43</v>
      </c>
      <c r="O130" s="67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290</v>
      </c>
      <c r="AT130" s="192" t="s">
        <v>183</v>
      </c>
      <c r="AU130" s="192" t="s">
        <v>92</v>
      </c>
      <c r="AY130" s="20" t="s">
        <v>180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20" t="s">
        <v>79</v>
      </c>
      <c r="BK130" s="193">
        <f>ROUND(I130*H130,2)</f>
        <v>0</v>
      </c>
      <c r="BL130" s="20" t="s">
        <v>290</v>
      </c>
      <c r="BM130" s="192" t="s">
        <v>1386</v>
      </c>
    </row>
    <row r="131" spans="1:65" s="2" customFormat="1" ht="16.5" customHeight="1">
      <c r="A131" s="37"/>
      <c r="B131" s="38"/>
      <c r="C131" s="181" t="s">
        <v>325</v>
      </c>
      <c r="D131" s="181" t="s">
        <v>183</v>
      </c>
      <c r="E131" s="182" t="s">
        <v>1156</v>
      </c>
      <c r="F131" s="183" t="s">
        <v>1387</v>
      </c>
      <c r="G131" s="184" t="s">
        <v>352</v>
      </c>
      <c r="H131" s="185">
        <v>3</v>
      </c>
      <c r="I131" s="186"/>
      <c r="J131" s="187">
        <f>ROUND(I131*H131,2)</f>
        <v>0</v>
      </c>
      <c r="K131" s="183" t="s">
        <v>19</v>
      </c>
      <c r="L131" s="42"/>
      <c r="M131" s="188" t="s">
        <v>19</v>
      </c>
      <c r="N131" s="189" t="s">
        <v>43</v>
      </c>
      <c r="O131" s="67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290</v>
      </c>
      <c r="AT131" s="192" t="s">
        <v>183</v>
      </c>
      <c r="AU131" s="192" t="s">
        <v>92</v>
      </c>
      <c r="AY131" s="20" t="s">
        <v>180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0" t="s">
        <v>79</v>
      </c>
      <c r="BK131" s="193">
        <f>ROUND(I131*H131,2)</f>
        <v>0</v>
      </c>
      <c r="BL131" s="20" t="s">
        <v>290</v>
      </c>
      <c r="BM131" s="192" t="s">
        <v>1388</v>
      </c>
    </row>
    <row r="132" spans="2:63" s="12" customFormat="1" ht="20.85" customHeight="1">
      <c r="B132" s="165"/>
      <c r="C132" s="166"/>
      <c r="D132" s="167" t="s">
        <v>71</v>
      </c>
      <c r="E132" s="179" t="s">
        <v>1184</v>
      </c>
      <c r="F132" s="179" t="s">
        <v>1108</v>
      </c>
      <c r="G132" s="166"/>
      <c r="H132" s="166"/>
      <c r="I132" s="169"/>
      <c r="J132" s="180">
        <f>BK132</f>
        <v>0</v>
      </c>
      <c r="K132" s="166"/>
      <c r="L132" s="171"/>
      <c r="M132" s="172"/>
      <c r="N132" s="173"/>
      <c r="O132" s="173"/>
      <c r="P132" s="174">
        <f>SUM(P133:P135)</f>
        <v>0</v>
      </c>
      <c r="Q132" s="173"/>
      <c r="R132" s="174">
        <f>SUM(R133:R135)</f>
        <v>0</v>
      </c>
      <c r="S132" s="173"/>
      <c r="T132" s="175">
        <f>SUM(T133:T135)</f>
        <v>0</v>
      </c>
      <c r="AR132" s="176" t="s">
        <v>81</v>
      </c>
      <c r="AT132" s="177" t="s">
        <v>71</v>
      </c>
      <c r="AU132" s="177" t="s">
        <v>81</v>
      </c>
      <c r="AY132" s="176" t="s">
        <v>180</v>
      </c>
      <c r="BK132" s="178">
        <f>SUM(BK133:BK135)</f>
        <v>0</v>
      </c>
    </row>
    <row r="133" spans="1:65" s="2" customFormat="1" ht="16.5" customHeight="1">
      <c r="A133" s="37"/>
      <c r="B133" s="38"/>
      <c r="C133" s="181" t="s">
        <v>331</v>
      </c>
      <c r="D133" s="181" t="s">
        <v>183</v>
      </c>
      <c r="E133" s="182" t="s">
        <v>1185</v>
      </c>
      <c r="F133" s="183" t="s">
        <v>1370</v>
      </c>
      <c r="G133" s="184" t="s">
        <v>270</v>
      </c>
      <c r="H133" s="185">
        <v>1900</v>
      </c>
      <c r="I133" s="186"/>
      <c r="J133" s="187">
        <f>ROUND(I133*H133,2)</f>
        <v>0</v>
      </c>
      <c r="K133" s="183" t="s">
        <v>19</v>
      </c>
      <c r="L133" s="42"/>
      <c r="M133" s="188" t="s">
        <v>19</v>
      </c>
      <c r="N133" s="189" t="s">
        <v>43</v>
      </c>
      <c r="O133" s="67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290</v>
      </c>
      <c r="AT133" s="192" t="s">
        <v>183</v>
      </c>
      <c r="AU133" s="192" t="s">
        <v>92</v>
      </c>
      <c r="AY133" s="20" t="s">
        <v>180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20" t="s">
        <v>79</v>
      </c>
      <c r="BK133" s="193">
        <f>ROUND(I133*H133,2)</f>
        <v>0</v>
      </c>
      <c r="BL133" s="20" t="s">
        <v>290</v>
      </c>
      <c r="BM133" s="192" t="s">
        <v>1389</v>
      </c>
    </row>
    <row r="134" spans="1:65" s="2" customFormat="1" ht="16.5" customHeight="1">
      <c r="A134" s="37"/>
      <c r="B134" s="38"/>
      <c r="C134" s="181" t="s">
        <v>338</v>
      </c>
      <c r="D134" s="181" t="s">
        <v>183</v>
      </c>
      <c r="E134" s="182" t="s">
        <v>1187</v>
      </c>
      <c r="F134" s="183" t="s">
        <v>1372</v>
      </c>
      <c r="G134" s="184" t="s">
        <v>270</v>
      </c>
      <c r="H134" s="185">
        <v>200</v>
      </c>
      <c r="I134" s="186"/>
      <c r="J134" s="187">
        <f>ROUND(I134*H134,2)</f>
        <v>0</v>
      </c>
      <c r="K134" s="183" t="s">
        <v>19</v>
      </c>
      <c r="L134" s="42"/>
      <c r="M134" s="188" t="s">
        <v>19</v>
      </c>
      <c r="N134" s="189" t="s">
        <v>43</v>
      </c>
      <c r="O134" s="67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290</v>
      </c>
      <c r="AT134" s="192" t="s">
        <v>183</v>
      </c>
      <c r="AU134" s="192" t="s">
        <v>92</v>
      </c>
      <c r="AY134" s="20" t="s">
        <v>180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20" t="s">
        <v>79</v>
      </c>
      <c r="BK134" s="193">
        <f>ROUND(I134*H134,2)</f>
        <v>0</v>
      </c>
      <c r="BL134" s="20" t="s">
        <v>290</v>
      </c>
      <c r="BM134" s="192" t="s">
        <v>1390</v>
      </c>
    </row>
    <row r="135" spans="1:65" s="2" customFormat="1" ht="16.5" customHeight="1">
      <c r="A135" s="37"/>
      <c r="B135" s="38"/>
      <c r="C135" s="181" t="s">
        <v>348</v>
      </c>
      <c r="D135" s="181" t="s">
        <v>183</v>
      </c>
      <c r="E135" s="182" t="s">
        <v>1189</v>
      </c>
      <c r="F135" s="183" t="s">
        <v>1374</v>
      </c>
      <c r="G135" s="184" t="s">
        <v>352</v>
      </c>
      <c r="H135" s="185">
        <v>1</v>
      </c>
      <c r="I135" s="186"/>
      <c r="J135" s="187">
        <f>ROUND(I135*H135,2)</f>
        <v>0</v>
      </c>
      <c r="K135" s="183" t="s">
        <v>19</v>
      </c>
      <c r="L135" s="42"/>
      <c r="M135" s="188" t="s">
        <v>19</v>
      </c>
      <c r="N135" s="189" t="s">
        <v>43</v>
      </c>
      <c r="O135" s="67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290</v>
      </c>
      <c r="AT135" s="192" t="s">
        <v>183</v>
      </c>
      <c r="AU135" s="192" t="s">
        <v>92</v>
      </c>
      <c r="AY135" s="20" t="s">
        <v>180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0" t="s">
        <v>79</v>
      </c>
      <c r="BK135" s="193">
        <f>ROUND(I135*H135,2)</f>
        <v>0</v>
      </c>
      <c r="BL135" s="20" t="s">
        <v>290</v>
      </c>
      <c r="BM135" s="192" t="s">
        <v>1391</v>
      </c>
    </row>
    <row r="136" spans="2:63" s="12" customFormat="1" ht="20.85" customHeight="1">
      <c r="B136" s="165"/>
      <c r="C136" s="166"/>
      <c r="D136" s="167" t="s">
        <v>71</v>
      </c>
      <c r="E136" s="179" t="s">
        <v>1199</v>
      </c>
      <c r="F136" s="179" t="s">
        <v>1257</v>
      </c>
      <c r="G136" s="166"/>
      <c r="H136" s="166"/>
      <c r="I136" s="169"/>
      <c r="J136" s="180">
        <f>BK136</f>
        <v>0</v>
      </c>
      <c r="K136" s="166"/>
      <c r="L136" s="171"/>
      <c r="M136" s="172"/>
      <c r="N136" s="173"/>
      <c r="O136" s="173"/>
      <c r="P136" s="174">
        <f>SUM(P137:P140)</f>
        <v>0</v>
      </c>
      <c r="Q136" s="173"/>
      <c r="R136" s="174">
        <f>SUM(R137:R140)</f>
        <v>0</v>
      </c>
      <c r="S136" s="173"/>
      <c r="T136" s="175">
        <f>SUM(T137:T140)</f>
        <v>0</v>
      </c>
      <c r="AR136" s="176" t="s">
        <v>81</v>
      </c>
      <c r="AT136" s="177" t="s">
        <v>71</v>
      </c>
      <c r="AU136" s="177" t="s">
        <v>81</v>
      </c>
      <c r="AY136" s="176" t="s">
        <v>180</v>
      </c>
      <c r="BK136" s="178">
        <f>SUM(BK137:BK140)</f>
        <v>0</v>
      </c>
    </row>
    <row r="137" spans="1:65" s="2" customFormat="1" ht="16.5" customHeight="1">
      <c r="A137" s="37"/>
      <c r="B137" s="38"/>
      <c r="C137" s="181" t="s">
        <v>355</v>
      </c>
      <c r="D137" s="181" t="s">
        <v>183</v>
      </c>
      <c r="E137" s="182" t="s">
        <v>1200</v>
      </c>
      <c r="F137" s="183" t="s">
        <v>1392</v>
      </c>
      <c r="G137" s="184" t="s">
        <v>918</v>
      </c>
      <c r="H137" s="185">
        <v>18</v>
      </c>
      <c r="I137" s="186"/>
      <c r="J137" s="187">
        <f>ROUND(I137*H137,2)</f>
        <v>0</v>
      </c>
      <c r="K137" s="183" t="s">
        <v>19</v>
      </c>
      <c r="L137" s="42"/>
      <c r="M137" s="188" t="s">
        <v>19</v>
      </c>
      <c r="N137" s="189" t="s">
        <v>43</v>
      </c>
      <c r="O137" s="67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290</v>
      </c>
      <c r="AT137" s="192" t="s">
        <v>183</v>
      </c>
      <c r="AU137" s="192" t="s">
        <v>92</v>
      </c>
      <c r="AY137" s="20" t="s">
        <v>180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20" t="s">
        <v>79</v>
      </c>
      <c r="BK137" s="193">
        <f>ROUND(I137*H137,2)</f>
        <v>0</v>
      </c>
      <c r="BL137" s="20" t="s">
        <v>290</v>
      </c>
      <c r="BM137" s="192" t="s">
        <v>1393</v>
      </c>
    </row>
    <row r="138" spans="1:65" s="2" customFormat="1" ht="16.5" customHeight="1">
      <c r="A138" s="37"/>
      <c r="B138" s="38"/>
      <c r="C138" s="181" t="s">
        <v>359</v>
      </c>
      <c r="D138" s="181" t="s">
        <v>183</v>
      </c>
      <c r="E138" s="182" t="s">
        <v>1202</v>
      </c>
      <c r="F138" s="183" t="s">
        <v>1265</v>
      </c>
      <c r="G138" s="184" t="s">
        <v>918</v>
      </c>
      <c r="H138" s="185">
        <v>12</v>
      </c>
      <c r="I138" s="186"/>
      <c r="J138" s="187">
        <f>ROUND(I138*H138,2)</f>
        <v>0</v>
      </c>
      <c r="K138" s="183" t="s">
        <v>19</v>
      </c>
      <c r="L138" s="42"/>
      <c r="M138" s="188" t="s">
        <v>19</v>
      </c>
      <c r="N138" s="189" t="s">
        <v>43</v>
      </c>
      <c r="O138" s="67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290</v>
      </c>
      <c r="AT138" s="192" t="s">
        <v>183</v>
      </c>
      <c r="AU138" s="192" t="s">
        <v>92</v>
      </c>
      <c r="AY138" s="20" t="s">
        <v>180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20" t="s">
        <v>79</v>
      </c>
      <c r="BK138" s="193">
        <f>ROUND(I138*H138,2)</f>
        <v>0</v>
      </c>
      <c r="BL138" s="20" t="s">
        <v>290</v>
      </c>
      <c r="BM138" s="192" t="s">
        <v>1394</v>
      </c>
    </row>
    <row r="139" spans="1:65" s="2" customFormat="1" ht="16.5" customHeight="1">
      <c r="A139" s="37"/>
      <c r="B139" s="38"/>
      <c r="C139" s="181" t="s">
        <v>363</v>
      </c>
      <c r="D139" s="181" t="s">
        <v>183</v>
      </c>
      <c r="E139" s="182" t="s">
        <v>1204</v>
      </c>
      <c r="F139" s="183" t="s">
        <v>1268</v>
      </c>
      <c r="G139" s="184" t="s">
        <v>918</v>
      </c>
      <c r="H139" s="185">
        <v>16</v>
      </c>
      <c r="I139" s="186"/>
      <c r="J139" s="187">
        <f>ROUND(I139*H139,2)</f>
        <v>0</v>
      </c>
      <c r="K139" s="183" t="s">
        <v>19</v>
      </c>
      <c r="L139" s="42"/>
      <c r="M139" s="188" t="s">
        <v>19</v>
      </c>
      <c r="N139" s="189" t="s">
        <v>43</v>
      </c>
      <c r="O139" s="67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290</v>
      </c>
      <c r="AT139" s="192" t="s">
        <v>183</v>
      </c>
      <c r="AU139" s="192" t="s">
        <v>92</v>
      </c>
      <c r="AY139" s="20" t="s">
        <v>180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20" t="s">
        <v>79</v>
      </c>
      <c r="BK139" s="193">
        <f>ROUND(I139*H139,2)</f>
        <v>0</v>
      </c>
      <c r="BL139" s="20" t="s">
        <v>290</v>
      </c>
      <c r="BM139" s="192" t="s">
        <v>1395</v>
      </c>
    </row>
    <row r="140" spans="1:65" s="2" customFormat="1" ht="16.5" customHeight="1">
      <c r="A140" s="37"/>
      <c r="B140" s="38"/>
      <c r="C140" s="181" t="s">
        <v>367</v>
      </c>
      <c r="D140" s="181" t="s">
        <v>183</v>
      </c>
      <c r="E140" s="182" t="s">
        <v>1206</v>
      </c>
      <c r="F140" s="183" t="s">
        <v>1396</v>
      </c>
      <c r="G140" s="184" t="s">
        <v>918</v>
      </c>
      <c r="H140" s="185">
        <v>10</v>
      </c>
      <c r="I140" s="186"/>
      <c r="J140" s="187">
        <f>ROUND(I140*H140,2)</f>
        <v>0</v>
      </c>
      <c r="K140" s="183" t="s">
        <v>19</v>
      </c>
      <c r="L140" s="42"/>
      <c r="M140" s="256" t="s">
        <v>19</v>
      </c>
      <c r="N140" s="257" t="s">
        <v>43</v>
      </c>
      <c r="O140" s="258"/>
      <c r="P140" s="259">
        <f>O140*H140</f>
        <v>0</v>
      </c>
      <c r="Q140" s="259">
        <v>0</v>
      </c>
      <c r="R140" s="259">
        <f>Q140*H140</f>
        <v>0</v>
      </c>
      <c r="S140" s="259">
        <v>0</v>
      </c>
      <c r="T140" s="26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290</v>
      </c>
      <c r="AT140" s="192" t="s">
        <v>183</v>
      </c>
      <c r="AU140" s="192" t="s">
        <v>92</v>
      </c>
      <c r="AY140" s="20" t="s">
        <v>180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20" t="s">
        <v>79</v>
      </c>
      <c r="BK140" s="193">
        <f>ROUND(I140*H140,2)</f>
        <v>0</v>
      </c>
      <c r="BL140" s="20" t="s">
        <v>290</v>
      </c>
      <c r="BM140" s="192" t="s">
        <v>1397</v>
      </c>
    </row>
    <row r="141" spans="1:31" s="2" customFormat="1" ht="6.95" customHeight="1">
      <c r="A141" s="37"/>
      <c r="B141" s="50"/>
      <c r="C141" s="51"/>
      <c r="D141" s="51"/>
      <c r="E141" s="51"/>
      <c r="F141" s="51"/>
      <c r="G141" s="51"/>
      <c r="H141" s="51"/>
      <c r="I141" s="51"/>
      <c r="J141" s="51"/>
      <c r="K141" s="51"/>
      <c r="L141" s="42"/>
      <c r="M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algorithmName="SHA-512" hashValue="tyQi4NklJwywRV1sVJFlmUKDPE06xtebwoGmVRHHVHk2eIyhf7LuRe26vrcVStgLAA6wH9/R344O1zIj7un4OQ==" saltValue="BuXeemyKyi4iF39RD95wBixb5C3e6K46qrM4GGOrAz4SclHao+N8MianDm48Otvwm4OtuiYfwtitmW/sqOeqyg==" spinCount="100000" sheet="1" objects="1" scenarios="1" formatColumns="0" formatRows="0" autoFilter="0"/>
  <autoFilter ref="C100:K140"/>
  <mergeCells count="15">
    <mergeCell ref="E87:H87"/>
    <mergeCell ref="E91:H91"/>
    <mergeCell ref="E89:H89"/>
    <mergeCell ref="E93:H93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20" t="s">
        <v>102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4" t="str">
        <f>'Rekapitulace stavby'!K6</f>
        <v>ZŠ Opava, Šrámkova 4 - zařízení silnoproudé a slaboproudé elektrotechniky a stavební úpravy</v>
      </c>
      <c r="F7" s="395"/>
      <c r="G7" s="395"/>
      <c r="H7" s="395"/>
      <c r="L7" s="23"/>
    </row>
    <row r="8" spans="2:12" ht="12.75">
      <c r="B8" s="23"/>
      <c r="D8" s="115" t="s">
        <v>137</v>
      </c>
      <c r="L8" s="23"/>
    </row>
    <row r="9" spans="2:12" s="1" customFormat="1" ht="16.5" customHeight="1">
      <c r="B9" s="23"/>
      <c r="E9" s="394" t="s">
        <v>138</v>
      </c>
      <c r="F9" s="376"/>
      <c r="G9" s="376"/>
      <c r="H9" s="376"/>
      <c r="L9" s="23"/>
    </row>
    <row r="10" spans="2:12" s="1" customFormat="1" ht="12" customHeight="1">
      <c r="B10" s="23"/>
      <c r="D10" s="115" t="s">
        <v>139</v>
      </c>
      <c r="L10" s="23"/>
    </row>
    <row r="11" spans="1:31" s="2" customFormat="1" ht="16.5" customHeight="1">
      <c r="A11" s="37"/>
      <c r="B11" s="42"/>
      <c r="C11" s="37"/>
      <c r="D11" s="37"/>
      <c r="E11" s="404" t="s">
        <v>978</v>
      </c>
      <c r="F11" s="396"/>
      <c r="G11" s="396"/>
      <c r="H11" s="396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979</v>
      </c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397" t="s">
        <v>1398</v>
      </c>
      <c r="F13" s="396"/>
      <c r="G13" s="396"/>
      <c r="H13" s="396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6" t="s">
        <v>19</v>
      </c>
      <c r="G15" s="37"/>
      <c r="H15" s="37"/>
      <c r="I15" s="115" t="s">
        <v>20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6" t="s">
        <v>22</v>
      </c>
      <c r="G16" s="37"/>
      <c r="H16" s="37"/>
      <c r="I16" s="115" t="s">
        <v>23</v>
      </c>
      <c r="J16" s="117" t="str">
        <f>'Rekapitulace stavby'!AN8</f>
        <v>5. 2. 2024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25</v>
      </c>
      <c r="E18" s="37"/>
      <c r="F18" s="37"/>
      <c r="G18" s="37"/>
      <c r="H18" s="37"/>
      <c r="I18" s="115" t="s">
        <v>26</v>
      </c>
      <c r="J18" s="106" t="s">
        <v>19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6" t="s">
        <v>27</v>
      </c>
      <c r="F19" s="37"/>
      <c r="G19" s="37"/>
      <c r="H19" s="37"/>
      <c r="I19" s="115" t="s">
        <v>28</v>
      </c>
      <c r="J19" s="106" t="s">
        <v>19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29</v>
      </c>
      <c r="E21" s="37"/>
      <c r="F21" s="37"/>
      <c r="G21" s="37"/>
      <c r="H21" s="37"/>
      <c r="I21" s="115" t="s">
        <v>26</v>
      </c>
      <c r="J21" s="33" t="str">
        <f>'Rekapitulace stavby'!AN13</f>
        <v>Vyplň údaj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398" t="str">
        <f>'Rekapitulace stavby'!E14</f>
        <v>Vyplň údaj</v>
      </c>
      <c r="F22" s="399"/>
      <c r="G22" s="399"/>
      <c r="H22" s="399"/>
      <c r="I22" s="115" t="s">
        <v>28</v>
      </c>
      <c r="J22" s="33" t="str">
        <f>'Rekapitulace stavby'!AN14</f>
        <v>Vyplň údaj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31</v>
      </c>
      <c r="E24" s="37"/>
      <c r="F24" s="37"/>
      <c r="G24" s="37"/>
      <c r="H24" s="37"/>
      <c r="I24" s="115" t="s">
        <v>26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6" t="s">
        <v>32</v>
      </c>
      <c r="F25" s="37"/>
      <c r="G25" s="37"/>
      <c r="H25" s="37"/>
      <c r="I25" s="115" t="s">
        <v>28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34</v>
      </c>
      <c r="E27" s="37"/>
      <c r="F27" s="37"/>
      <c r="G27" s="37"/>
      <c r="H27" s="37"/>
      <c r="I27" s="115" t="s">
        <v>26</v>
      </c>
      <c r="J27" s="106" t="str">
        <f>IF('Rekapitulace stavby'!AN19="","",'Rekapitulace stavby'!AN19)</f>
        <v/>
      </c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6" t="str">
        <f>IF('Rekapitulace stavby'!E20="","",'Rekapitulace stavby'!E20)</f>
        <v xml:space="preserve"> </v>
      </c>
      <c r="F28" s="37"/>
      <c r="G28" s="37"/>
      <c r="H28" s="37"/>
      <c r="I28" s="115" t="s">
        <v>28</v>
      </c>
      <c r="J28" s="106" t="str">
        <f>IF('Rekapitulace stavby'!AN20="","",'Rekapitulace stavby'!AN20)</f>
        <v/>
      </c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36</v>
      </c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298.5" customHeight="1">
      <c r="A31" s="118"/>
      <c r="B31" s="119"/>
      <c r="C31" s="118"/>
      <c r="D31" s="118"/>
      <c r="E31" s="400" t="s">
        <v>141</v>
      </c>
      <c r="F31" s="400"/>
      <c r="G31" s="400"/>
      <c r="H31" s="400"/>
      <c r="I31" s="118"/>
      <c r="J31" s="118"/>
      <c r="K31" s="118"/>
      <c r="L31" s="120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2" t="s">
        <v>38</v>
      </c>
      <c r="E34" s="37"/>
      <c r="F34" s="37"/>
      <c r="G34" s="37"/>
      <c r="H34" s="37"/>
      <c r="I34" s="37"/>
      <c r="J34" s="123">
        <f>ROUND(J97,2)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1"/>
      <c r="E35" s="121"/>
      <c r="F35" s="121"/>
      <c r="G35" s="121"/>
      <c r="H35" s="121"/>
      <c r="I35" s="121"/>
      <c r="J35" s="121"/>
      <c r="K35" s="121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4" t="s">
        <v>40</v>
      </c>
      <c r="G36" s="37"/>
      <c r="H36" s="37"/>
      <c r="I36" s="124" t="s">
        <v>39</v>
      </c>
      <c r="J36" s="124" t="s">
        <v>41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25" t="s">
        <v>42</v>
      </c>
      <c r="E37" s="115" t="s">
        <v>43</v>
      </c>
      <c r="F37" s="126">
        <f>ROUND((SUM(BE97:BE123)),2)</f>
        <v>0</v>
      </c>
      <c r="G37" s="37"/>
      <c r="H37" s="37"/>
      <c r="I37" s="127">
        <v>0.21</v>
      </c>
      <c r="J37" s="126">
        <f>ROUND(((SUM(BE97:BE123))*I37),2)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44</v>
      </c>
      <c r="F38" s="126">
        <f>ROUND((SUM(BF97:BF123)),2)</f>
        <v>0</v>
      </c>
      <c r="G38" s="37"/>
      <c r="H38" s="37"/>
      <c r="I38" s="127">
        <v>0.12</v>
      </c>
      <c r="J38" s="126">
        <f>ROUND(((SUM(BF97:BF123))*I38),2)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45</v>
      </c>
      <c r="F39" s="126">
        <f>ROUND((SUM(BG97:BG123)),2)</f>
        <v>0</v>
      </c>
      <c r="G39" s="37"/>
      <c r="H39" s="37"/>
      <c r="I39" s="127">
        <v>0.21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46</v>
      </c>
      <c r="F40" s="126">
        <f>ROUND((SUM(BH97:BH123)),2)</f>
        <v>0</v>
      </c>
      <c r="G40" s="37"/>
      <c r="H40" s="37"/>
      <c r="I40" s="127">
        <v>0.12</v>
      </c>
      <c r="J40" s="126">
        <f>0</f>
        <v>0</v>
      </c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47</v>
      </c>
      <c r="F41" s="126">
        <f>ROUND((SUM(BI97:BI123)),2)</f>
        <v>0</v>
      </c>
      <c r="G41" s="37"/>
      <c r="H41" s="37"/>
      <c r="I41" s="127">
        <v>0</v>
      </c>
      <c r="J41" s="126">
        <f>0</f>
        <v>0</v>
      </c>
      <c r="K41" s="37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48</v>
      </c>
      <c r="E43" s="130"/>
      <c r="F43" s="130"/>
      <c r="G43" s="131" t="s">
        <v>49</v>
      </c>
      <c r="H43" s="132" t="s">
        <v>50</v>
      </c>
      <c r="I43" s="130"/>
      <c r="J43" s="133">
        <f>SUM(J34:J41)</f>
        <v>0</v>
      </c>
      <c r="K43" s="134"/>
      <c r="L43" s="11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142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1" t="str">
        <f>E7</f>
        <v>ZŠ Opava, Šrámkova 4 - zařízení silnoproudé a slaboproudé elektrotechniky a stavební úpravy</v>
      </c>
      <c r="F52" s="402"/>
      <c r="G52" s="402"/>
      <c r="H52" s="402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137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1" t="s">
        <v>138</v>
      </c>
      <c r="F54" s="361"/>
      <c r="G54" s="361"/>
      <c r="H54" s="361"/>
      <c r="I54" s="25"/>
      <c r="J54" s="25"/>
      <c r="K54" s="25"/>
      <c r="L54" s="23"/>
    </row>
    <row r="55" spans="2:12" s="1" customFormat="1" ht="12" customHeight="1">
      <c r="B55" s="24"/>
      <c r="C55" s="32" t="s">
        <v>139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05" t="s">
        <v>978</v>
      </c>
      <c r="F56" s="403"/>
      <c r="G56" s="403"/>
      <c r="H56" s="403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979</v>
      </c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4" t="str">
        <f>E13</f>
        <v>D.1.4.2.4 - AV technika</v>
      </c>
      <c r="F58" s="403"/>
      <c r="G58" s="403"/>
      <c r="H58" s="403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k.ú. Kateřinky u Opavy</v>
      </c>
      <c r="G60" s="39"/>
      <c r="H60" s="39"/>
      <c r="I60" s="32" t="s">
        <v>23</v>
      </c>
      <c r="J60" s="62" t="str">
        <f>IF(J16="","",J16)</f>
        <v>5. 2. 2024</v>
      </c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5.2" customHeight="1">
      <c r="A62" s="37"/>
      <c r="B62" s="38"/>
      <c r="C62" s="32" t="s">
        <v>25</v>
      </c>
      <c r="D62" s="39"/>
      <c r="E62" s="39"/>
      <c r="F62" s="30" t="str">
        <f>E19</f>
        <v xml:space="preserve">ZŠ Opava, Šrámkova 4, příspěvková organizace </v>
      </c>
      <c r="G62" s="39"/>
      <c r="H62" s="39"/>
      <c r="I62" s="32" t="s">
        <v>31</v>
      </c>
      <c r="J62" s="35" t="str">
        <f>E25</f>
        <v>INDETAIL s.r.o.</v>
      </c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15.2" customHeight="1">
      <c r="A63" s="37"/>
      <c r="B63" s="38"/>
      <c r="C63" s="32" t="s">
        <v>29</v>
      </c>
      <c r="D63" s="39"/>
      <c r="E63" s="39"/>
      <c r="F63" s="30" t="str">
        <f>IF(E22="","",E22)</f>
        <v>Vyplň údaj</v>
      </c>
      <c r="G63" s="39"/>
      <c r="H63" s="39"/>
      <c r="I63" s="32" t="s">
        <v>34</v>
      </c>
      <c r="J63" s="35" t="str">
        <f>E28</f>
        <v xml:space="preserve"> 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143</v>
      </c>
      <c r="D65" s="140"/>
      <c r="E65" s="140"/>
      <c r="F65" s="140"/>
      <c r="G65" s="140"/>
      <c r="H65" s="140"/>
      <c r="I65" s="140"/>
      <c r="J65" s="141" t="s">
        <v>144</v>
      </c>
      <c r="K65" s="140"/>
      <c r="L65" s="11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70</v>
      </c>
      <c r="D67" s="39"/>
      <c r="E67" s="39"/>
      <c r="F67" s="39"/>
      <c r="G67" s="39"/>
      <c r="H67" s="39"/>
      <c r="I67" s="39"/>
      <c r="J67" s="80">
        <f>J97</f>
        <v>0</v>
      </c>
      <c r="K67" s="39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145</v>
      </c>
    </row>
    <row r="68" spans="2:12" s="9" customFormat="1" ht="24.95" customHeight="1">
      <c r="B68" s="143"/>
      <c r="C68" s="144"/>
      <c r="D68" s="145" t="s">
        <v>981</v>
      </c>
      <c r="E68" s="146"/>
      <c r="F68" s="146"/>
      <c r="G68" s="146"/>
      <c r="H68" s="146"/>
      <c r="I68" s="146"/>
      <c r="J68" s="147">
        <f>J98</f>
        <v>0</v>
      </c>
      <c r="K68" s="144"/>
      <c r="L68" s="148"/>
    </row>
    <row r="69" spans="2:12" s="10" customFormat="1" ht="19.9" customHeight="1">
      <c r="B69" s="149"/>
      <c r="C69" s="100"/>
      <c r="D69" s="150" t="s">
        <v>1399</v>
      </c>
      <c r="E69" s="151"/>
      <c r="F69" s="151"/>
      <c r="G69" s="151"/>
      <c r="H69" s="151"/>
      <c r="I69" s="151"/>
      <c r="J69" s="152">
        <f>J99</f>
        <v>0</v>
      </c>
      <c r="K69" s="100"/>
      <c r="L69" s="153"/>
    </row>
    <row r="70" spans="2:12" s="10" customFormat="1" ht="14.85" customHeight="1">
      <c r="B70" s="149"/>
      <c r="C70" s="100"/>
      <c r="D70" s="150" t="s">
        <v>1400</v>
      </c>
      <c r="E70" s="151"/>
      <c r="F70" s="151"/>
      <c r="G70" s="151"/>
      <c r="H70" s="151"/>
      <c r="I70" s="151"/>
      <c r="J70" s="152">
        <f>J100</f>
        <v>0</v>
      </c>
      <c r="K70" s="100"/>
      <c r="L70" s="153"/>
    </row>
    <row r="71" spans="2:12" s="10" customFormat="1" ht="19.9" customHeight="1">
      <c r="B71" s="149"/>
      <c r="C71" s="100"/>
      <c r="D71" s="150" t="s">
        <v>1401</v>
      </c>
      <c r="E71" s="151"/>
      <c r="F71" s="151"/>
      <c r="G71" s="151"/>
      <c r="H71" s="151"/>
      <c r="I71" s="151"/>
      <c r="J71" s="152">
        <f>J109</f>
        <v>0</v>
      </c>
      <c r="K71" s="100"/>
      <c r="L71" s="153"/>
    </row>
    <row r="72" spans="2:12" s="10" customFormat="1" ht="14.85" customHeight="1">
      <c r="B72" s="149"/>
      <c r="C72" s="100"/>
      <c r="D72" s="150" t="s">
        <v>1402</v>
      </c>
      <c r="E72" s="151"/>
      <c r="F72" s="151"/>
      <c r="G72" s="151"/>
      <c r="H72" s="151"/>
      <c r="I72" s="151"/>
      <c r="J72" s="152">
        <f>J110</f>
        <v>0</v>
      </c>
      <c r="K72" s="100"/>
      <c r="L72" s="153"/>
    </row>
    <row r="73" spans="2:12" s="10" customFormat="1" ht="14.85" customHeight="1">
      <c r="B73" s="149"/>
      <c r="C73" s="100"/>
      <c r="D73" s="150" t="s">
        <v>1403</v>
      </c>
      <c r="E73" s="151"/>
      <c r="F73" s="151"/>
      <c r="G73" s="151"/>
      <c r="H73" s="151"/>
      <c r="I73" s="151"/>
      <c r="J73" s="152">
        <f>J119</f>
        <v>0</v>
      </c>
      <c r="K73" s="100"/>
      <c r="L73" s="153"/>
    </row>
    <row r="74" spans="1:31" s="2" customFormat="1" ht="21.7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9" spans="1:31" s="2" customFormat="1" ht="6.95" customHeight="1">
      <c r="A79" s="37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4.95" customHeight="1">
      <c r="A80" s="37"/>
      <c r="B80" s="38"/>
      <c r="C80" s="26" t="s">
        <v>165</v>
      </c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16</v>
      </c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401" t="str">
        <f>E7</f>
        <v>ZŠ Opava, Šrámkova 4 - zařízení silnoproudé a slaboproudé elektrotechniky a stavební úpravy</v>
      </c>
      <c r="F83" s="402"/>
      <c r="G83" s="402"/>
      <c r="H83" s="402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2:12" s="1" customFormat="1" ht="12" customHeight="1">
      <c r="B84" s="24"/>
      <c r="C84" s="32" t="s">
        <v>137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2:12" s="1" customFormat="1" ht="16.5" customHeight="1">
      <c r="B85" s="24"/>
      <c r="C85" s="25"/>
      <c r="D85" s="25"/>
      <c r="E85" s="401" t="s">
        <v>138</v>
      </c>
      <c r="F85" s="361"/>
      <c r="G85" s="361"/>
      <c r="H85" s="361"/>
      <c r="I85" s="25"/>
      <c r="J85" s="25"/>
      <c r="K85" s="25"/>
      <c r="L85" s="23"/>
    </row>
    <row r="86" spans="2:12" s="1" customFormat="1" ht="12" customHeight="1">
      <c r="B86" s="24"/>
      <c r="C86" s="32" t="s">
        <v>139</v>
      </c>
      <c r="D86" s="25"/>
      <c r="E86" s="25"/>
      <c r="F86" s="25"/>
      <c r="G86" s="25"/>
      <c r="H86" s="25"/>
      <c r="I86" s="25"/>
      <c r="J86" s="25"/>
      <c r="K86" s="25"/>
      <c r="L86" s="23"/>
    </row>
    <row r="87" spans="1:31" s="2" customFormat="1" ht="16.5" customHeight="1">
      <c r="A87" s="37"/>
      <c r="B87" s="38"/>
      <c r="C87" s="39"/>
      <c r="D87" s="39"/>
      <c r="E87" s="405" t="s">
        <v>978</v>
      </c>
      <c r="F87" s="403"/>
      <c r="G87" s="403"/>
      <c r="H87" s="403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2" t="s">
        <v>979</v>
      </c>
      <c r="D88" s="39"/>
      <c r="E88" s="39"/>
      <c r="F88" s="39"/>
      <c r="G88" s="39"/>
      <c r="H88" s="3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354" t="str">
        <f>E13</f>
        <v>D.1.4.2.4 - AV technika</v>
      </c>
      <c r="F89" s="403"/>
      <c r="G89" s="403"/>
      <c r="H89" s="403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2" t="s">
        <v>21</v>
      </c>
      <c r="D91" s="39"/>
      <c r="E91" s="39"/>
      <c r="F91" s="30" t="str">
        <f>F16</f>
        <v>k.ú. Kateřinky u Opavy</v>
      </c>
      <c r="G91" s="39"/>
      <c r="H91" s="39"/>
      <c r="I91" s="32" t="s">
        <v>23</v>
      </c>
      <c r="J91" s="62" t="str">
        <f>IF(J16="","",J16)</f>
        <v>5. 2. 2024</v>
      </c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2" customHeight="1">
      <c r="A93" s="37"/>
      <c r="B93" s="38"/>
      <c r="C93" s="32" t="s">
        <v>25</v>
      </c>
      <c r="D93" s="39"/>
      <c r="E93" s="39"/>
      <c r="F93" s="30" t="str">
        <f>E19</f>
        <v xml:space="preserve">ZŠ Opava, Šrámkova 4, příspěvková organizace </v>
      </c>
      <c r="G93" s="39"/>
      <c r="H93" s="39"/>
      <c r="I93" s="32" t="s">
        <v>31</v>
      </c>
      <c r="J93" s="35" t="str">
        <f>E25</f>
        <v>INDETAIL s.r.o.</v>
      </c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2" customHeight="1">
      <c r="A94" s="37"/>
      <c r="B94" s="38"/>
      <c r="C94" s="32" t="s">
        <v>29</v>
      </c>
      <c r="D94" s="39"/>
      <c r="E94" s="39"/>
      <c r="F94" s="30" t="str">
        <f>IF(E22="","",E22)</f>
        <v>Vyplň údaj</v>
      </c>
      <c r="G94" s="39"/>
      <c r="H94" s="39"/>
      <c r="I94" s="32" t="s">
        <v>34</v>
      </c>
      <c r="J94" s="35" t="str">
        <f>E28</f>
        <v xml:space="preserve"> </v>
      </c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5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11" customFormat="1" ht="29.25" customHeight="1">
      <c r="A96" s="154"/>
      <c r="B96" s="155"/>
      <c r="C96" s="156" t="s">
        <v>166</v>
      </c>
      <c r="D96" s="157" t="s">
        <v>57</v>
      </c>
      <c r="E96" s="157" t="s">
        <v>53</v>
      </c>
      <c r="F96" s="157" t="s">
        <v>54</v>
      </c>
      <c r="G96" s="157" t="s">
        <v>167</v>
      </c>
      <c r="H96" s="157" t="s">
        <v>168</v>
      </c>
      <c r="I96" s="157" t="s">
        <v>169</v>
      </c>
      <c r="J96" s="157" t="s">
        <v>144</v>
      </c>
      <c r="K96" s="158" t="s">
        <v>170</v>
      </c>
      <c r="L96" s="159"/>
      <c r="M96" s="71" t="s">
        <v>19</v>
      </c>
      <c r="N96" s="72" t="s">
        <v>42</v>
      </c>
      <c r="O96" s="72" t="s">
        <v>171</v>
      </c>
      <c r="P96" s="72" t="s">
        <v>172</v>
      </c>
      <c r="Q96" s="72" t="s">
        <v>173</v>
      </c>
      <c r="R96" s="72" t="s">
        <v>174</v>
      </c>
      <c r="S96" s="72" t="s">
        <v>175</v>
      </c>
      <c r="T96" s="73" t="s">
        <v>176</v>
      </c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</row>
    <row r="97" spans="1:63" s="2" customFormat="1" ht="22.9" customHeight="1">
      <c r="A97" s="37"/>
      <c r="B97" s="38"/>
      <c r="C97" s="78" t="s">
        <v>177</v>
      </c>
      <c r="D97" s="39"/>
      <c r="E97" s="39"/>
      <c r="F97" s="39"/>
      <c r="G97" s="39"/>
      <c r="H97" s="39"/>
      <c r="I97" s="39"/>
      <c r="J97" s="160">
        <f>BK97</f>
        <v>0</v>
      </c>
      <c r="K97" s="39"/>
      <c r="L97" s="42"/>
      <c r="M97" s="74"/>
      <c r="N97" s="161"/>
      <c r="O97" s="75"/>
      <c r="P97" s="162">
        <f>P98</f>
        <v>0</v>
      </c>
      <c r="Q97" s="75"/>
      <c r="R97" s="162">
        <f>R98</f>
        <v>0</v>
      </c>
      <c r="S97" s="75"/>
      <c r="T97" s="163">
        <f>T98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20" t="s">
        <v>71</v>
      </c>
      <c r="AU97" s="20" t="s">
        <v>145</v>
      </c>
      <c r="BK97" s="164">
        <f>BK98</f>
        <v>0</v>
      </c>
    </row>
    <row r="98" spans="2:63" s="12" customFormat="1" ht="25.9" customHeight="1">
      <c r="B98" s="165"/>
      <c r="C98" s="166"/>
      <c r="D98" s="167" t="s">
        <v>71</v>
      </c>
      <c r="E98" s="168" t="s">
        <v>343</v>
      </c>
      <c r="F98" s="168" t="s">
        <v>1001</v>
      </c>
      <c r="G98" s="166"/>
      <c r="H98" s="166"/>
      <c r="I98" s="169"/>
      <c r="J98" s="170">
        <f>BK98</f>
        <v>0</v>
      </c>
      <c r="K98" s="166"/>
      <c r="L98" s="171"/>
      <c r="M98" s="172"/>
      <c r="N98" s="173"/>
      <c r="O98" s="173"/>
      <c r="P98" s="174">
        <f>P99+P109</f>
        <v>0</v>
      </c>
      <c r="Q98" s="173"/>
      <c r="R98" s="174">
        <f>R99+R109</f>
        <v>0</v>
      </c>
      <c r="S98" s="173"/>
      <c r="T98" s="175">
        <f>T99+T109</f>
        <v>0</v>
      </c>
      <c r="AR98" s="176" t="s">
        <v>81</v>
      </c>
      <c r="AT98" s="177" t="s">
        <v>71</v>
      </c>
      <c r="AU98" s="177" t="s">
        <v>72</v>
      </c>
      <c r="AY98" s="176" t="s">
        <v>180</v>
      </c>
      <c r="BK98" s="178">
        <f>BK99+BK109</f>
        <v>0</v>
      </c>
    </row>
    <row r="99" spans="2:63" s="12" customFormat="1" ht="22.9" customHeight="1">
      <c r="B99" s="165"/>
      <c r="C99" s="166"/>
      <c r="D99" s="167" t="s">
        <v>71</v>
      </c>
      <c r="E99" s="179" t="s">
        <v>1002</v>
      </c>
      <c r="F99" s="179" t="s">
        <v>1404</v>
      </c>
      <c r="G99" s="166"/>
      <c r="H99" s="166"/>
      <c r="I99" s="169"/>
      <c r="J99" s="180">
        <f>BK99</f>
        <v>0</v>
      </c>
      <c r="K99" s="166"/>
      <c r="L99" s="171"/>
      <c r="M99" s="172"/>
      <c r="N99" s="173"/>
      <c r="O99" s="173"/>
      <c r="P99" s="174">
        <f>P100</f>
        <v>0</v>
      </c>
      <c r="Q99" s="173"/>
      <c r="R99" s="174">
        <f>R100</f>
        <v>0</v>
      </c>
      <c r="S99" s="173"/>
      <c r="T99" s="175">
        <f>T100</f>
        <v>0</v>
      </c>
      <c r="AR99" s="176" t="s">
        <v>81</v>
      </c>
      <c r="AT99" s="177" t="s">
        <v>71</v>
      </c>
      <c r="AU99" s="177" t="s">
        <v>79</v>
      </c>
      <c r="AY99" s="176" t="s">
        <v>180</v>
      </c>
      <c r="BK99" s="178">
        <f>BK100</f>
        <v>0</v>
      </c>
    </row>
    <row r="100" spans="2:63" s="12" customFormat="1" ht="20.85" customHeight="1">
      <c r="B100" s="165"/>
      <c r="C100" s="166"/>
      <c r="D100" s="167" t="s">
        <v>71</v>
      </c>
      <c r="E100" s="179" t="s">
        <v>1004</v>
      </c>
      <c r="F100" s="179" t="s">
        <v>1405</v>
      </c>
      <c r="G100" s="166"/>
      <c r="H100" s="166"/>
      <c r="I100" s="169"/>
      <c r="J100" s="180">
        <f>BK100</f>
        <v>0</v>
      </c>
      <c r="K100" s="166"/>
      <c r="L100" s="171"/>
      <c r="M100" s="172"/>
      <c r="N100" s="173"/>
      <c r="O100" s="173"/>
      <c r="P100" s="174">
        <f>SUM(P101:P108)</f>
        <v>0</v>
      </c>
      <c r="Q100" s="173"/>
      <c r="R100" s="174">
        <f>SUM(R101:R108)</f>
        <v>0</v>
      </c>
      <c r="S100" s="173"/>
      <c r="T100" s="175">
        <f>SUM(T101:T108)</f>
        <v>0</v>
      </c>
      <c r="AR100" s="176" t="s">
        <v>81</v>
      </c>
      <c r="AT100" s="177" t="s">
        <v>71</v>
      </c>
      <c r="AU100" s="177" t="s">
        <v>81</v>
      </c>
      <c r="AY100" s="176" t="s">
        <v>180</v>
      </c>
      <c r="BK100" s="178">
        <f>SUM(BK101:BK108)</f>
        <v>0</v>
      </c>
    </row>
    <row r="101" spans="1:65" s="2" customFormat="1" ht="16.5" customHeight="1">
      <c r="A101" s="37"/>
      <c r="B101" s="38"/>
      <c r="C101" s="232" t="s">
        <v>79</v>
      </c>
      <c r="D101" s="232" t="s">
        <v>349</v>
      </c>
      <c r="E101" s="233" t="s">
        <v>1006</v>
      </c>
      <c r="F101" s="234" t="s">
        <v>1406</v>
      </c>
      <c r="G101" s="235" t="s">
        <v>352</v>
      </c>
      <c r="H101" s="236">
        <v>16</v>
      </c>
      <c r="I101" s="237"/>
      <c r="J101" s="238">
        <f aca="true" t="shared" si="0" ref="J101:J108">ROUND(I101*H101,2)</f>
        <v>0</v>
      </c>
      <c r="K101" s="234" t="s">
        <v>19</v>
      </c>
      <c r="L101" s="239"/>
      <c r="M101" s="240" t="s">
        <v>19</v>
      </c>
      <c r="N101" s="241" t="s">
        <v>43</v>
      </c>
      <c r="O101" s="67"/>
      <c r="P101" s="190">
        <f aca="true" t="shared" si="1" ref="P101:P108">O101*H101</f>
        <v>0</v>
      </c>
      <c r="Q101" s="190">
        <v>0</v>
      </c>
      <c r="R101" s="190">
        <f aca="true" t="shared" si="2" ref="R101:R108">Q101*H101</f>
        <v>0</v>
      </c>
      <c r="S101" s="190">
        <v>0</v>
      </c>
      <c r="T101" s="191">
        <f aca="true" t="shared" si="3" ref="T101:T108"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2" t="s">
        <v>353</v>
      </c>
      <c r="AT101" s="192" t="s">
        <v>349</v>
      </c>
      <c r="AU101" s="192" t="s">
        <v>92</v>
      </c>
      <c r="AY101" s="20" t="s">
        <v>180</v>
      </c>
      <c r="BE101" s="193">
        <f aca="true" t="shared" si="4" ref="BE101:BE108">IF(N101="základní",J101,0)</f>
        <v>0</v>
      </c>
      <c r="BF101" s="193">
        <f aca="true" t="shared" si="5" ref="BF101:BF108">IF(N101="snížená",J101,0)</f>
        <v>0</v>
      </c>
      <c r="BG101" s="193">
        <f aca="true" t="shared" si="6" ref="BG101:BG108">IF(N101="zákl. přenesená",J101,0)</f>
        <v>0</v>
      </c>
      <c r="BH101" s="193">
        <f aca="true" t="shared" si="7" ref="BH101:BH108">IF(N101="sníž. přenesená",J101,0)</f>
        <v>0</v>
      </c>
      <c r="BI101" s="193">
        <f aca="true" t="shared" si="8" ref="BI101:BI108">IF(N101="nulová",J101,0)</f>
        <v>0</v>
      </c>
      <c r="BJ101" s="20" t="s">
        <v>79</v>
      </c>
      <c r="BK101" s="193">
        <f aca="true" t="shared" si="9" ref="BK101:BK108">ROUND(I101*H101,2)</f>
        <v>0</v>
      </c>
      <c r="BL101" s="20" t="s">
        <v>290</v>
      </c>
      <c r="BM101" s="192" t="s">
        <v>1407</v>
      </c>
    </row>
    <row r="102" spans="1:65" s="2" customFormat="1" ht="16.5" customHeight="1">
      <c r="A102" s="37"/>
      <c r="B102" s="38"/>
      <c r="C102" s="232" t="s">
        <v>81</v>
      </c>
      <c r="D102" s="232" t="s">
        <v>349</v>
      </c>
      <c r="E102" s="233" t="s">
        <v>1285</v>
      </c>
      <c r="F102" s="234" t="s">
        <v>1408</v>
      </c>
      <c r="G102" s="235" t="s">
        <v>352</v>
      </c>
      <c r="H102" s="236">
        <v>8</v>
      </c>
      <c r="I102" s="237"/>
      <c r="J102" s="238">
        <f t="shared" si="0"/>
        <v>0</v>
      </c>
      <c r="K102" s="234" t="s">
        <v>19</v>
      </c>
      <c r="L102" s="239"/>
      <c r="M102" s="240" t="s">
        <v>19</v>
      </c>
      <c r="N102" s="241" t="s">
        <v>43</v>
      </c>
      <c r="O102" s="67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2" t="s">
        <v>353</v>
      </c>
      <c r="AT102" s="192" t="s">
        <v>349</v>
      </c>
      <c r="AU102" s="192" t="s">
        <v>92</v>
      </c>
      <c r="AY102" s="20" t="s">
        <v>180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20" t="s">
        <v>79</v>
      </c>
      <c r="BK102" s="193">
        <f t="shared" si="9"/>
        <v>0</v>
      </c>
      <c r="BL102" s="20" t="s">
        <v>290</v>
      </c>
      <c r="BM102" s="192" t="s">
        <v>1409</v>
      </c>
    </row>
    <row r="103" spans="1:65" s="2" customFormat="1" ht="16.5" customHeight="1">
      <c r="A103" s="37"/>
      <c r="B103" s="38"/>
      <c r="C103" s="232" t="s">
        <v>92</v>
      </c>
      <c r="D103" s="232" t="s">
        <v>349</v>
      </c>
      <c r="E103" s="233" t="s">
        <v>1009</v>
      </c>
      <c r="F103" s="234" t="s">
        <v>1410</v>
      </c>
      <c r="G103" s="235" t="s">
        <v>352</v>
      </c>
      <c r="H103" s="236">
        <v>16</v>
      </c>
      <c r="I103" s="237"/>
      <c r="J103" s="238">
        <f t="shared" si="0"/>
        <v>0</v>
      </c>
      <c r="K103" s="234" t="s">
        <v>19</v>
      </c>
      <c r="L103" s="239"/>
      <c r="M103" s="240" t="s">
        <v>19</v>
      </c>
      <c r="N103" s="241" t="s">
        <v>43</v>
      </c>
      <c r="O103" s="67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2" t="s">
        <v>353</v>
      </c>
      <c r="AT103" s="192" t="s">
        <v>349</v>
      </c>
      <c r="AU103" s="192" t="s">
        <v>92</v>
      </c>
      <c r="AY103" s="20" t="s">
        <v>180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20" t="s">
        <v>79</v>
      </c>
      <c r="BK103" s="193">
        <f t="shared" si="9"/>
        <v>0</v>
      </c>
      <c r="BL103" s="20" t="s">
        <v>290</v>
      </c>
      <c r="BM103" s="192" t="s">
        <v>1411</v>
      </c>
    </row>
    <row r="104" spans="1:65" s="2" customFormat="1" ht="16.5" customHeight="1">
      <c r="A104" s="37"/>
      <c r="B104" s="38"/>
      <c r="C104" s="232" t="s">
        <v>188</v>
      </c>
      <c r="D104" s="232" t="s">
        <v>349</v>
      </c>
      <c r="E104" s="233" t="s">
        <v>1012</v>
      </c>
      <c r="F104" s="234" t="s">
        <v>1412</v>
      </c>
      <c r="G104" s="235" t="s">
        <v>1250</v>
      </c>
      <c r="H104" s="236">
        <v>24</v>
      </c>
      <c r="I104" s="237"/>
      <c r="J104" s="238">
        <f t="shared" si="0"/>
        <v>0</v>
      </c>
      <c r="K104" s="234" t="s">
        <v>19</v>
      </c>
      <c r="L104" s="239"/>
      <c r="M104" s="240" t="s">
        <v>19</v>
      </c>
      <c r="N104" s="241" t="s">
        <v>43</v>
      </c>
      <c r="O104" s="67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353</v>
      </c>
      <c r="AT104" s="192" t="s">
        <v>349</v>
      </c>
      <c r="AU104" s="192" t="s">
        <v>92</v>
      </c>
      <c r="AY104" s="20" t="s">
        <v>180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20" t="s">
        <v>79</v>
      </c>
      <c r="BK104" s="193">
        <f t="shared" si="9"/>
        <v>0</v>
      </c>
      <c r="BL104" s="20" t="s">
        <v>290</v>
      </c>
      <c r="BM104" s="192" t="s">
        <v>1413</v>
      </c>
    </row>
    <row r="105" spans="1:65" s="2" customFormat="1" ht="16.5" customHeight="1">
      <c r="A105" s="37"/>
      <c r="B105" s="38"/>
      <c r="C105" s="232" t="s">
        <v>212</v>
      </c>
      <c r="D105" s="232" t="s">
        <v>349</v>
      </c>
      <c r="E105" s="233" t="s">
        <v>1015</v>
      </c>
      <c r="F105" s="234" t="s">
        <v>1414</v>
      </c>
      <c r="G105" s="235" t="s">
        <v>270</v>
      </c>
      <c r="H105" s="236">
        <v>250</v>
      </c>
      <c r="I105" s="237"/>
      <c r="J105" s="238">
        <f t="shared" si="0"/>
        <v>0</v>
      </c>
      <c r="K105" s="234" t="s">
        <v>19</v>
      </c>
      <c r="L105" s="239"/>
      <c r="M105" s="240" t="s">
        <v>19</v>
      </c>
      <c r="N105" s="241" t="s">
        <v>43</v>
      </c>
      <c r="O105" s="67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2" t="s">
        <v>353</v>
      </c>
      <c r="AT105" s="192" t="s">
        <v>349</v>
      </c>
      <c r="AU105" s="192" t="s">
        <v>92</v>
      </c>
      <c r="AY105" s="20" t="s">
        <v>180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20" t="s">
        <v>79</v>
      </c>
      <c r="BK105" s="193">
        <f t="shared" si="9"/>
        <v>0</v>
      </c>
      <c r="BL105" s="20" t="s">
        <v>290</v>
      </c>
      <c r="BM105" s="192" t="s">
        <v>1415</v>
      </c>
    </row>
    <row r="106" spans="1:65" s="2" customFormat="1" ht="16.5" customHeight="1">
      <c r="A106" s="37"/>
      <c r="B106" s="38"/>
      <c r="C106" s="232" t="s">
        <v>219</v>
      </c>
      <c r="D106" s="232" t="s">
        <v>349</v>
      </c>
      <c r="E106" s="233" t="s">
        <v>1294</v>
      </c>
      <c r="F106" s="234" t="s">
        <v>1416</v>
      </c>
      <c r="G106" s="235" t="s">
        <v>352</v>
      </c>
      <c r="H106" s="236">
        <v>16</v>
      </c>
      <c r="I106" s="237"/>
      <c r="J106" s="238">
        <f t="shared" si="0"/>
        <v>0</v>
      </c>
      <c r="K106" s="234" t="s">
        <v>19</v>
      </c>
      <c r="L106" s="239"/>
      <c r="M106" s="240" t="s">
        <v>19</v>
      </c>
      <c r="N106" s="241" t="s">
        <v>43</v>
      </c>
      <c r="O106" s="67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2" t="s">
        <v>353</v>
      </c>
      <c r="AT106" s="192" t="s">
        <v>349</v>
      </c>
      <c r="AU106" s="192" t="s">
        <v>92</v>
      </c>
      <c r="AY106" s="20" t="s">
        <v>180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20" t="s">
        <v>79</v>
      </c>
      <c r="BK106" s="193">
        <f t="shared" si="9"/>
        <v>0</v>
      </c>
      <c r="BL106" s="20" t="s">
        <v>290</v>
      </c>
      <c r="BM106" s="192" t="s">
        <v>1417</v>
      </c>
    </row>
    <row r="107" spans="1:65" s="2" customFormat="1" ht="16.5" customHeight="1">
      <c r="A107" s="37"/>
      <c r="B107" s="38"/>
      <c r="C107" s="232" t="s">
        <v>226</v>
      </c>
      <c r="D107" s="232" t="s">
        <v>349</v>
      </c>
      <c r="E107" s="233" t="s">
        <v>1297</v>
      </c>
      <c r="F107" s="234" t="s">
        <v>1418</v>
      </c>
      <c r="G107" s="235" t="s">
        <v>352</v>
      </c>
      <c r="H107" s="236">
        <v>32</v>
      </c>
      <c r="I107" s="237"/>
      <c r="J107" s="238">
        <f t="shared" si="0"/>
        <v>0</v>
      </c>
      <c r="K107" s="234" t="s">
        <v>19</v>
      </c>
      <c r="L107" s="239"/>
      <c r="M107" s="240" t="s">
        <v>19</v>
      </c>
      <c r="N107" s="241" t="s">
        <v>43</v>
      </c>
      <c r="O107" s="67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2" t="s">
        <v>353</v>
      </c>
      <c r="AT107" s="192" t="s">
        <v>349</v>
      </c>
      <c r="AU107" s="192" t="s">
        <v>92</v>
      </c>
      <c r="AY107" s="20" t="s">
        <v>180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20" t="s">
        <v>79</v>
      </c>
      <c r="BK107" s="193">
        <f t="shared" si="9"/>
        <v>0</v>
      </c>
      <c r="BL107" s="20" t="s">
        <v>290</v>
      </c>
      <c r="BM107" s="192" t="s">
        <v>1419</v>
      </c>
    </row>
    <row r="108" spans="1:65" s="2" customFormat="1" ht="16.5" customHeight="1">
      <c r="A108" s="37"/>
      <c r="B108" s="38"/>
      <c r="C108" s="232" t="s">
        <v>235</v>
      </c>
      <c r="D108" s="232" t="s">
        <v>349</v>
      </c>
      <c r="E108" s="233" t="s">
        <v>1300</v>
      </c>
      <c r="F108" s="234" t="s">
        <v>1420</v>
      </c>
      <c r="G108" s="235" t="s">
        <v>1250</v>
      </c>
      <c r="H108" s="236">
        <v>1</v>
      </c>
      <c r="I108" s="237"/>
      <c r="J108" s="238">
        <f t="shared" si="0"/>
        <v>0</v>
      </c>
      <c r="K108" s="234" t="s">
        <v>19</v>
      </c>
      <c r="L108" s="239"/>
      <c r="M108" s="240" t="s">
        <v>19</v>
      </c>
      <c r="N108" s="241" t="s">
        <v>43</v>
      </c>
      <c r="O108" s="67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2" t="s">
        <v>353</v>
      </c>
      <c r="AT108" s="192" t="s">
        <v>349</v>
      </c>
      <c r="AU108" s="192" t="s">
        <v>92</v>
      </c>
      <c r="AY108" s="20" t="s">
        <v>180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20" t="s">
        <v>79</v>
      </c>
      <c r="BK108" s="193">
        <f t="shared" si="9"/>
        <v>0</v>
      </c>
      <c r="BL108" s="20" t="s">
        <v>290</v>
      </c>
      <c r="BM108" s="192" t="s">
        <v>1421</v>
      </c>
    </row>
    <row r="109" spans="2:63" s="12" customFormat="1" ht="22.9" customHeight="1">
      <c r="B109" s="165"/>
      <c r="C109" s="166"/>
      <c r="D109" s="167" t="s">
        <v>71</v>
      </c>
      <c r="E109" s="179" t="s">
        <v>1138</v>
      </c>
      <c r="F109" s="179" t="s">
        <v>1422</v>
      </c>
      <c r="G109" s="166"/>
      <c r="H109" s="166"/>
      <c r="I109" s="169"/>
      <c r="J109" s="180">
        <f>BK109</f>
        <v>0</v>
      </c>
      <c r="K109" s="166"/>
      <c r="L109" s="171"/>
      <c r="M109" s="172"/>
      <c r="N109" s="173"/>
      <c r="O109" s="173"/>
      <c r="P109" s="174">
        <f>P110+P119</f>
        <v>0</v>
      </c>
      <c r="Q109" s="173"/>
      <c r="R109" s="174">
        <f>R110+R119</f>
        <v>0</v>
      </c>
      <c r="S109" s="173"/>
      <c r="T109" s="175">
        <f>T110+T119</f>
        <v>0</v>
      </c>
      <c r="AR109" s="176" t="s">
        <v>81</v>
      </c>
      <c r="AT109" s="177" t="s">
        <v>71</v>
      </c>
      <c r="AU109" s="177" t="s">
        <v>79</v>
      </c>
      <c r="AY109" s="176" t="s">
        <v>180</v>
      </c>
      <c r="BK109" s="178">
        <f>BK110+BK119</f>
        <v>0</v>
      </c>
    </row>
    <row r="110" spans="2:63" s="12" customFormat="1" ht="20.85" customHeight="1">
      <c r="B110" s="165"/>
      <c r="C110" s="166"/>
      <c r="D110" s="167" t="s">
        <v>71</v>
      </c>
      <c r="E110" s="179" t="s">
        <v>1140</v>
      </c>
      <c r="F110" s="179" t="s">
        <v>1405</v>
      </c>
      <c r="G110" s="166"/>
      <c r="H110" s="166"/>
      <c r="I110" s="169"/>
      <c r="J110" s="180">
        <f>BK110</f>
        <v>0</v>
      </c>
      <c r="K110" s="166"/>
      <c r="L110" s="171"/>
      <c r="M110" s="172"/>
      <c r="N110" s="173"/>
      <c r="O110" s="173"/>
      <c r="P110" s="174">
        <f>SUM(P111:P118)</f>
        <v>0</v>
      </c>
      <c r="Q110" s="173"/>
      <c r="R110" s="174">
        <f>SUM(R111:R118)</f>
        <v>0</v>
      </c>
      <c r="S110" s="173"/>
      <c r="T110" s="175">
        <f>SUM(T111:T118)</f>
        <v>0</v>
      </c>
      <c r="AR110" s="176" t="s">
        <v>81</v>
      </c>
      <c r="AT110" s="177" t="s">
        <v>71</v>
      </c>
      <c r="AU110" s="177" t="s">
        <v>81</v>
      </c>
      <c r="AY110" s="176" t="s">
        <v>180</v>
      </c>
      <c r="BK110" s="178">
        <f>SUM(BK111:BK118)</f>
        <v>0</v>
      </c>
    </row>
    <row r="111" spans="1:65" s="2" customFormat="1" ht="16.5" customHeight="1">
      <c r="A111" s="37"/>
      <c r="B111" s="38"/>
      <c r="C111" s="181" t="s">
        <v>244</v>
      </c>
      <c r="D111" s="181" t="s">
        <v>183</v>
      </c>
      <c r="E111" s="182" t="s">
        <v>1141</v>
      </c>
      <c r="F111" s="183" t="s">
        <v>1406</v>
      </c>
      <c r="G111" s="184" t="s">
        <v>352</v>
      </c>
      <c r="H111" s="185">
        <v>16</v>
      </c>
      <c r="I111" s="186"/>
      <c r="J111" s="187">
        <f aca="true" t="shared" si="10" ref="J111:J118">ROUND(I111*H111,2)</f>
        <v>0</v>
      </c>
      <c r="K111" s="183" t="s">
        <v>19</v>
      </c>
      <c r="L111" s="42"/>
      <c r="M111" s="188" t="s">
        <v>19</v>
      </c>
      <c r="N111" s="189" t="s">
        <v>43</v>
      </c>
      <c r="O111" s="67"/>
      <c r="P111" s="190">
        <f aca="true" t="shared" si="11" ref="P111:P118">O111*H111</f>
        <v>0</v>
      </c>
      <c r="Q111" s="190">
        <v>0</v>
      </c>
      <c r="R111" s="190">
        <f aca="true" t="shared" si="12" ref="R111:R118">Q111*H111</f>
        <v>0</v>
      </c>
      <c r="S111" s="190">
        <v>0</v>
      </c>
      <c r="T111" s="191">
        <f aca="true" t="shared" si="13" ref="T111:T118"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2" t="s">
        <v>290</v>
      </c>
      <c r="AT111" s="192" t="s">
        <v>183</v>
      </c>
      <c r="AU111" s="192" t="s">
        <v>92</v>
      </c>
      <c r="AY111" s="20" t="s">
        <v>180</v>
      </c>
      <c r="BE111" s="193">
        <f aca="true" t="shared" si="14" ref="BE111:BE118">IF(N111="základní",J111,0)</f>
        <v>0</v>
      </c>
      <c r="BF111" s="193">
        <f aca="true" t="shared" si="15" ref="BF111:BF118">IF(N111="snížená",J111,0)</f>
        <v>0</v>
      </c>
      <c r="BG111" s="193">
        <f aca="true" t="shared" si="16" ref="BG111:BG118">IF(N111="zákl. přenesená",J111,0)</f>
        <v>0</v>
      </c>
      <c r="BH111" s="193">
        <f aca="true" t="shared" si="17" ref="BH111:BH118">IF(N111="sníž. přenesená",J111,0)</f>
        <v>0</v>
      </c>
      <c r="BI111" s="193">
        <f aca="true" t="shared" si="18" ref="BI111:BI118">IF(N111="nulová",J111,0)</f>
        <v>0</v>
      </c>
      <c r="BJ111" s="20" t="s">
        <v>79</v>
      </c>
      <c r="BK111" s="193">
        <f aca="true" t="shared" si="19" ref="BK111:BK118">ROUND(I111*H111,2)</f>
        <v>0</v>
      </c>
      <c r="BL111" s="20" t="s">
        <v>290</v>
      </c>
      <c r="BM111" s="192" t="s">
        <v>1423</v>
      </c>
    </row>
    <row r="112" spans="1:65" s="2" customFormat="1" ht="16.5" customHeight="1">
      <c r="A112" s="37"/>
      <c r="B112" s="38"/>
      <c r="C112" s="181" t="s">
        <v>251</v>
      </c>
      <c r="D112" s="181" t="s">
        <v>183</v>
      </c>
      <c r="E112" s="182" t="s">
        <v>1313</v>
      </c>
      <c r="F112" s="183" t="s">
        <v>1408</v>
      </c>
      <c r="G112" s="184" t="s">
        <v>352</v>
      </c>
      <c r="H112" s="185">
        <v>8</v>
      </c>
      <c r="I112" s="186"/>
      <c r="J112" s="187">
        <f t="shared" si="10"/>
        <v>0</v>
      </c>
      <c r="K112" s="183" t="s">
        <v>19</v>
      </c>
      <c r="L112" s="42"/>
      <c r="M112" s="188" t="s">
        <v>19</v>
      </c>
      <c r="N112" s="189" t="s">
        <v>43</v>
      </c>
      <c r="O112" s="67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2" t="s">
        <v>290</v>
      </c>
      <c r="AT112" s="192" t="s">
        <v>183</v>
      </c>
      <c r="AU112" s="192" t="s">
        <v>92</v>
      </c>
      <c r="AY112" s="20" t="s">
        <v>180</v>
      </c>
      <c r="BE112" s="193">
        <f t="shared" si="14"/>
        <v>0</v>
      </c>
      <c r="BF112" s="193">
        <f t="shared" si="15"/>
        <v>0</v>
      </c>
      <c r="BG112" s="193">
        <f t="shared" si="16"/>
        <v>0</v>
      </c>
      <c r="BH112" s="193">
        <f t="shared" si="17"/>
        <v>0</v>
      </c>
      <c r="BI112" s="193">
        <f t="shared" si="18"/>
        <v>0</v>
      </c>
      <c r="BJ112" s="20" t="s">
        <v>79</v>
      </c>
      <c r="BK112" s="193">
        <f t="shared" si="19"/>
        <v>0</v>
      </c>
      <c r="BL112" s="20" t="s">
        <v>290</v>
      </c>
      <c r="BM112" s="192" t="s">
        <v>1424</v>
      </c>
    </row>
    <row r="113" spans="1:65" s="2" customFormat="1" ht="16.5" customHeight="1">
      <c r="A113" s="37"/>
      <c r="B113" s="38"/>
      <c r="C113" s="181" t="s">
        <v>263</v>
      </c>
      <c r="D113" s="181" t="s">
        <v>183</v>
      </c>
      <c r="E113" s="182" t="s">
        <v>1143</v>
      </c>
      <c r="F113" s="183" t="s">
        <v>1410</v>
      </c>
      <c r="G113" s="184" t="s">
        <v>352</v>
      </c>
      <c r="H113" s="185">
        <v>16</v>
      </c>
      <c r="I113" s="186"/>
      <c r="J113" s="187">
        <f t="shared" si="10"/>
        <v>0</v>
      </c>
      <c r="K113" s="183" t="s">
        <v>19</v>
      </c>
      <c r="L113" s="42"/>
      <c r="M113" s="188" t="s">
        <v>19</v>
      </c>
      <c r="N113" s="189" t="s">
        <v>43</v>
      </c>
      <c r="O113" s="67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2" t="s">
        <v>290</v>
      </c>
      <c r="AT113" s="192" t="s">
        <v>183</v>
      </c>
      <c r="AU113" s="192" t="s">
        <v>92</v>
      </c>
      <c r="AY113" s="20" t="s">
        <v>180</v>
      </c>
      <c r="BE113" s="193">
        <f t="shared" si="14"/>
        <v>0</v>
      </c>
      <c r="BF113" s="193">
        <f t="shared" si="15"/>
        <v>0</v>
      </c>
      <c r="BG113" s="193">
        <f t="shared" si="16"/>
        <v>0</v>
      </c>
      <c r="BH113" s="193">
        <f t="shared" si="17"/>
        <v>0</v>
      </c>
      <c r="BI113" s="193">
        <f t="shared" si="18"/>
        <v>0</v>
      </c>
      <c r="BJ113" s="20" t="s">
        <v>79</v>
      </c>
      <c r="BK113" s="193">
        <f t="shared" si="19"/>
        <v>0</v>
      </c>
      <c r="BL113" s="20" t="s">
        <v>290</v>
      </c>
      <c r="BM113" s="192" t="s">
        <v>1425</v>
      </c>
    </row>
    <row r="114" spans="1:65" s="2" customFormat="1" ht="16.5" customHeight="1">
      <c r="A114" s="37"/>
      <c r="B114" s="38"/>
      <c r="C114" s="181" t="s">
        <v>8</v>
      </c>
      <c r="D114" s="181" t="s">
        <v>183</v>
      </c>
      <c r="E114" s="182" t="s">
        <v>1145</v>
      </c>
      <c r="F114" s="183" t="s">
        <v>1412</v>
      </c>
      <c r="G114" s="184" t="s">
        <v>1250</v>
      </c>
      <c r="H114" s="185">
        <v>24</v>
      </c>
      <c r="I114" s="186"/>
      <c r="J114" s="187">
        <f t="shared" si="10"/>
        <v>0</v>
      </c>
      <c r="K114" s="183" t="s">
        <v>19</v>
      </c>
      <c r="L114" s="42"/>
      <c r="M114" s="188" t="s">
        <v>19</v>
      </c>
      <c r="N114" s="189" t="s">
        <v>43</v>
      </c>
      <c r="O114" s="67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2" t="s">
        <v>290</v>
      </c>
      <c r="AT114" s="192" t="s">
        <v>183</v>
      </c>
      <c r="AU114" s="192" t="s">
        <v>92</v>
      </c>
      <c r="AY114" s="20" t="s">
        <v>180</v>
      </c>
      <c r="BE114" s="193">
        <f t="shared" si="14"/>
        <v>0</v>
      </c>
      <c r="BF114" s="193">
        <f t="shared" si="15"/>
        <v>0</v>
      </c>
      <c r="BG114" s="193">
        <f t="shared" si="16"/>
        <v>0</v>
      </c>
      <c r="BH114" s="193">
        <f t="shared" si="17"/>
        <v>0</v>
      </c>
      <c r="BI114" s="193">
        <f t="shared" si="18"/>
        <v>0</v>
      </c>
      <c r="BJ114" s="20" t="s">
        <v>79</v>
      </c>
      <c r="BK114" s="193">
        <f t="shared" si="19"/>
        <v>0</v>
      </c>
      <c r="BL114" s="20" t="s">
        <v>290</v>
      </c>
      <c r="BM114" s="192" t="s">
        <v>1426</v>
      </c>
    </row>
    <row r="115" spans="1:65" s="2" customFormat="1" ht="16.5" customHeight="1">
      <c r="A115" s="37"/>
      <c r="B115" s="38"/>
      <c r="C115" s="181" t="s">
        <v>273</v>
      </c>
      <c r="D115" s="181" t="s">
        <v>183</v>
      </c>
      <c r="E115" s="182" t="s">
        <v>1147</v>
      </c>
      <c r="F115" s="183" t="s">
        <v>1414</v>
      </c>
      <c r="G115" s="184" t="s">
        <v>270</v>
      </c>
      <c r="H115" s="185">
        <v>250</v>
      </c>
      <c r="I115" s="186"/>
      <c r="J115" s="187">
        <f t="shared" si="10"/>
        <v>0</v>
      </c>
      <c r="K115" s="183" t="s">
        <v>19</v>
      </c>
      <c r="L115" s="42"/>
      <c r="M115" s="188" t="s">
        <v>19</v>
      </c>
      <c r="N115" s="189" t="s">
        <v>43</v>
      </c>
      <c r="O115" s="67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2" t="s">
        <v>290</v>
      </c>
      <c r="AT115" s="192" t="s">
        <v>183</v>
      </c>
      <c r="AU115" s="192" t="s">
        <v>92</v>
      </c>
      <c r="AY115" s="20" t="s">
        <v>180</v>
      </c>
      <c r="BE115" s="193">
        <f t="shared" si="14"/>
        <v>0</v>
      </c>
      <c r="BF115" s="193">
        <f t="shared" si="15"/>
        <v>0</v>
      </c>
      <c r="BG115" s="193">
        <f t="shared" si="16"/>
        <v>0</v>
      </c>
      <c r="BH115" s="193">
        <f t="shared" si="17"/>
        <v>0</v>
      </c>
      <c r="BI115" s="193">
        <f t="shared" si="18"/>
        <v>0</v>
      </c>
      <c r="BJ115" s="20" t="s">
        <v>79</v>
      </c>
      <c r="BK115" s="193">
        <f t="shared" si="19"/>
        <v>0</v>
      </c>
      <c r="BL115" s="20" t="s">
        <v>290</v>
      </c>
      <c r="BM115" s="192" t="s">
        <v>1427</v>
      </c>
    </row>
    <row r="116" spans="1:65" s="2" customFormat="1" ht="16.5" customHeight="1">
      <c r="A116" s="37"/>
      <c r="B116" s="38"/>
      <c r="C116" s="181" t="s">
        <v>278</v>
      </c>
      <c r="D116" s="181" t="s">
        <v>183</v>
      </c>
      <c r="E116" s="182" t="s">
        <v>1318</v>
      </c>
      <c r="F116" s="183" t="s">
        <v>1416</v>
      </c>
      <c r="G116" s="184" t="s">
        <v>352</v>
      </c>
      <c r="H116" s="185">
        <v>16</v>
      </c>
      <c r="I116" s="186"/>
      <c r="J116" s="187">
        <f t="shared" si="10"/>
        <v>0</v>
      </c>
      <c r="K116" s="183" t="s">
        <v>19</v>
      </c>
      <c r="L116" s="42"/>
      <c r="M116" s="188" t="s">
        <v>19</v>
      </c>
      <c r="N116" s="189" t="s">
        <v>43</v>
      </c>
      <c r="O116" s="67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2" t="s">
        <v>290</v>
      </c>
      <c r="AT116" s="192" t="s">
        <v>183</v>
      </c>
      <c r="AU116" s="192" t="s">
        <v>92</v>
      </c>
      <c r="AY116" s="20" t="s">
        <v>180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20" t="s">
        <v>79</v>
      </c>
      <c r="BK116" s="193">
        <f t="shared" si="19"/>
        <v>0</v>
      </c>
      <c r="BL116" s="20" t="s">
        <v>290</v>
      </c>
      <c r="BM116" s="192" t="s">
        <v>1428</v>
      </c>
    </row>
    <row r="117" spans="1:65" s="2" customFormat="1" ht="16.5" customHeight="1">
      <c r="A117" s="37"/>
      <c r="B117" s="38"/>
      <c r="C117" s="181" t="s">
        <v>283</v>
      </c>
      <c r="D117" s="181" t="s">
        <v>183</v>
      </c>
      <c r="E117" s="182" t="s">
        <v>1320</v>
      </c>
      <c r="F117" s="183" t="s">
        <v>1418</v>
      </c>
      <c r="G117" s="184" t="s">
        <v>352</v>
      </c>
      <c r="H117" s="185">
        <v>32</v>
      </c>
      <c r="I117" s="186"/>
      <c r="J117" s="187">
        <f t="shared" si="10"/>
        <v>0</v>
      </c>
      <c r="K117" s="183" t="s">
        <v>19</v>
      </c>
      <c r="L117" s="42"/>
      <c r="M117" s="188" t="s">
        <v>19</v>
      </c>
      <c r="N117" s="189" t="s">
        <v>43</v>
      </c>
      <c r="O117" s="67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2" t="s">
        <v>290</v>
      </c>
      <c r="AT117" s="192" t="s">
        <v>183</v>
      </c>
      <c r="AU117" s="192" t="s">
        <v>92</v>
      </c>
      <c r="AY117" s="20" t="s">
        <v>180</v>
      </c>
      <c r="BE117" s="193">
        <f t="shared" si="14"/>
        <v>0</v>
      </c>
      <c r="BF117" s="193">
        <f t="shared" si="15"/>
        <v>0</v>
      </c>
      <c r="BG117" s="193">
        <f t="shared" si="16"/>
        <v>0</v>
      </c>
      <c r="BH117" s="193">
        <f t="shared" si="17"/>
        <v>0</v>
      </c>
      <c r="BI117" s="193">
        <f t="shared" si="18"/>
        <v>0</v>
      </c>
      <c r="BJ117" s="20" t="s">
        <v>79</v>
      </c>
      <c r="BK117" s="193">
        <f t="shared" si="19"/>
        <v>0</v>
      </c>
      <c r="BL117" s="20" t="s">
        <v>290</v>
      </c>
      <c r="BM117" s="192" t="s">
        <v>1429</v>
      </c>
    </row>
    <row r="118" spans="1:65" s="2" customFormat="1" ht="16.5" customHeight="1">
      <c r="A118" s="37"/>
      <c r="B118" s="38"/>
      <c r="C118" s="181" t="s">
        <v>290</v>
      </c>
      <c r="D118" s="181" t="s">
        <v>183</v>
      </c>
      <c r="E118" s="182" t="s">
        <v>1322</v>
      </c>
      <c r="F118" s="183" t="s">
        <v>1420</v>
      </c>
      <c r="G118" s="184" t="s">
        <v>1250</v>
      </c>
      <c r="H118" s="185">
        <v>1</v>
      </c>
      <c r="I118" s="186"/>
      <c r="J118" s="187">
        <f t="shared" si="10"/>
        <v>0</v>
      </c>
      <c r="K118" s="183" t="s">
        <v>19</v>
      </c>
      <c r="L118" s="42"/>
      <c r="M118" s="188" t="s">
        <v>19</v>
      </c>
      <c r="N118" s="189" t="s">
        <v>43</v>
      </c>
      <c r="O118" s="67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2" t="s">
        <v>290</v>
      </c>
      <c r="AT118" s="192" t="s">
        <v>183</v>
      </c>
      <c r="AU118" s="192" t="s">
        <v>92</v>
      </c>
      <c r="AY118" s="20" t="s">
        <v>180</v>
      </c>
      <c r="BE118" s="193">
        <f t="shared" si="14"/>
        <v>0</v>
      </c>
      <c r="BF118" s="193">
        <f t="shared" si="15"/>
        <v>0</v>
      </c>
      <c r="BG118" s="193">
        <f t="shared" si="16"/>
        <v>0</v>
      </c>
      <c r="BH118" s="193">
        <f t="shared" si="17"/>
        <v>0</v>
      </c>
      <c r="BI118" s="193">
        <f t="shared" si="18"/>
        <v>0</v>
      </c>
      <c r="BJ118" s="20" t="s">
        <v>79</v>
      </c>
      <c r="BK118" s="193">
        <f t="shared" si="19"/>
        <v>0</v>
      </c>
      <c r="BL118" s="20" t="s">
        <v>290</v>
      </c>
      <c r="BM118" s="192" t="s">
        <v>1430</v>
      </c>
    </row>
    <row r="119" spans="2:63" s="12" customFormat="1" ht="20.85" customHeight="1">
      <c r="B119" s="165"/>
      <c r="C119" s="166"/>
      <c r="D119" s="167" t="s">
        <v>71</v>
      </c>
      <c r="E119" s="179" t="s">
        <v>1149</v>
      </c>
      <c r="F119" s="179" t="s">
        <v>1328</v>
      </c>
      <c r="G119" s="166"/>
      <c r="H119" s="166"/>
      <c r="I119" s="169"/>
      <c r="J119" s="180">
        <f>BK119</f>
        <v>0</v>
      </c>
      <c r="K119" s="166"/>
      <c r="L119" s="171"/>
      <c r="M119" s="172"/>
      <c r="N119" s="173"/>
      <c r="O119" s="173"/>
      <c r="P119" s="174">
        <f>SUM(P120:P123)</f>
        <v>0</v>
      </c>
      <c r="Q119" s="173"/>
      <c r="R119" s="174">
        <f>SUM(R120:R123)</f>
        <v>0</v>
      </c>
      <c r="S119" s="173"/>
      <c r="T119" s="175">
        <f>SUM(T120:T123)</f>
        <v>0</v>
      </c>
      <c r="AR119" s="176" t="s">
        <v>81</v>
      </c>
      <c r="AT119" s="177" t="s">
        <v>71</v>
      </c>
      <c r="AU119" s="177" t="s">
        <v>81</v>
      </c>
      <c r="AY119" s="176" t="s">
        <v>180</v>
      </c>
      <c r="BK119" s="178">
        <f>SUM(BK120:BK123)</f>
        <v>0</v>
      </c>
    </row>
    <row r="120" spans="1:65" s="2" customFormat="1" ht="16.5" customHeight="1">
      <c r="A120" s="37"/>
      <c r="B120" s="38"/>
      <c r="C120" s="181" t="s">
        <v>296</v>
      </c>
      <c r="D120" s="181" t="s">
        <v>183</v>
      </c>
      <c r="E120" s="182" t="s">
        <v>1150</v>
      </c>
      <c r="F120" s="183" t="s">
        <v>1431</v>
      </c>
      <c r="G120" s="184" t="s">
        <v>918</v>
      </c>
      <c r="H120" s="185">
        <v>20</v>
      </c>
      <c r="I120" s="186"/>
      <c r="J120" s="187">
        <f>ROUND(I120*H120,2)</f>
        <v>0</v>
      </c>
      <c r="K120" s="183" t="s">
        <v>19</v>
      </c>
      <c r="L120" s="42"/>
      <c r="M120" s="188" t="s">
        <v>19</v>
      </c>
      <c r="N120" s="189" t="s">
        <v>43</v>
      </c>
      <c r="O120" s="67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2" t="s">
        <v>290</v>
      </c>
      <c r="AT120" s="192" t="s">
        <v>183</v>
      </c>
      <c r="AU120" s="192" t="s">
        <v>92</v>
      </c>
      <c r="AY120" s="20" t="s">
        <v>180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0" t="s">
        <v>79</v>
      </c>
      <c r="BK120" s="193">
        <f>ROUND(I120*H120,2)</f>
        <v>0</v>
      </c>
      <c r="BL120" s="20" t="s">
        <v>290</v>
      </c>
      <c r="BM120" s="192" t="s">
        <v>1432</v>
      </c>
    </row>
    <row r="121" spans="1:65" s="2" customFormat="1" ht="16.5" customHeight="1">
      <c r="A121" s="37"/>
      <c r="B121" s="38"/>
      <c r="C121" s="181" t="s">
        <v>302</v>
      </c>
      <c r="D121" s="181" t="s">
        <v>183</v>
      </c>
      <c r="E121" s="182" t="s">
        <v>1152</v>
      </c>
      <c r="F121" s="183" t="s">
        <v>1433</v>
      </c>
      <c r="G121" s="184" t="s">
        <v>918</v>
      </c>
      <c r="H121" s="185">
        <v>16</v>
      </c>
      <c r="I121" s="186"/>
      <c r="J121" s="187">
        <f>ROUND(I121*H121,2)</f>
        <v>0</v>
      </c>
      <c r="K121" s="183" t="s">
        <v>19</v>
      </c>
      <c r="L121" s="42"/>
      <c r="M121" s="188" t="s">
        <v>19</v>
      </c>
      <c r="N121" s="189" t="s">
        <v>43</v>
      </c>
      <c r="O121" s="67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2" t="s">
        <v>290</v>
      </c>
      <c r="AT121" s="192" t="s">
        <v>183</v>
      </c>
      <c r="AU121" s="192" t="s">
        <v>92</v>
      </c>
      <c r="AY121" s="20" t="s">
        <v>180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20" t="s">
        <v>79</v>
      </c>
      <c r="BK121" s="193">
        <f>ROUND(I121*H121,2)</f>
        <v>0</v>
      </c>
      <c r="BL121" s="20" t="s">
        <v>290</v>
      </c>
      <c r="BM121" s="192" t="s">
        <v>1434</v>
      </c>
    </row>
    <row r="122" spans="1:65" s="2" customFormat="1" ht="16.5" customHeight="1">
      <c r="A122" s="37"/>
      <c r="B122" s="38"/>
      <c r="C122" s="181" t="s">
        <v>307</v>
      </c>
      <c r="D122" s="181" t="s">
        <v>183</v>
      </c>
      <c r="E122" s="182" t="s">
        <v>1154</v>
      </c>
      <c r="F122" s="183" t="s">
        <v>1265</v>
      </c>
      <c r="G122" s="184" t="s">
        <v>918</v>
      </c>
      <c r="H122" s="185">
        <v>12</v>
      </c>
      <c r="I122" s="186"/>
      <c r="J122" s="187">
        <f>ROUND(I122*H122,2)</f>
        <v>0</v>
      </c>
      <c r="K122" s="183" t="s">
        <v>19</v>
      </c>
      <c r="L122" s="42"/>
      <c r="M122" s="188" t="s">
        <v>19</v>
      </c>
      <c r="N122" s="189" t="s">
        <v>43</v>
      </c>
      <c r="O122" s="67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2" t="s">
        <v>290</v>
      </c>
      <c r="AT122" s="192" t="s">
        <v>183</v>
      </c>
      <c r="AU122" s="192" t="s">
        <v>92</v>
      </c>
      <c r="AY122" s="20" t="s">
        <v>180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0" t="s">
        <v>79</v>
      </c>
      <c r="BK122" s="193">
        <f>ROUND(I122*H122,2)</f>
        <v>0</v>
      </c>
      <c r="BL122" s="20" t="s">
        <v>290</v>
      </c>
      <c r="BM122" s="192" t="s">
        <v>1435</v>
      </c>
    </row>
    <row r="123" spans="1:65" s="2" customFormat="1" ht="16.5" customHeight="1">
      <c r="A123" s="37"/>
      <c r="B123" s="38"/>
      <c r="C123" s="181" t="s">
        <v>315</v>
      </c>
      <c r="D123" s="181" t="s">
        <v>183</v>
      </c>
      <c r="E123" s="182" t="s">
        <v>1156</v>
      </c>
      <c r="F123" s="183" t="s">
        <v>1436</v>
      </c>
      <c r="G123" s="184" t="s">
        <v>918</v>
      </c>
      <c r="H123" s="185">
        <v>12</v>
      </c>
      <c r="I123" s="186"/>
      <c r="J123" s="187">
        <f>ROUND(I123*H123,2)</f>
        <v>0</v>
      </c>
      <c r="K123" s="183" t="s">
        <v>19</v>
      </c>
      <c r="L123" s="42"/>
      <c r="M123" s="256" t="s">
        <v>19</v>
      </c>
      <c r="N123" s="257" t="s">
        <v>43</v>
      </c>
      <c r="O123" s="258"/>
      <c r="P123" s="259">
        <f>O123*H123</f>
        <v>0</v>
      </c>
      <c r="Q123" s="259">
        <v>0</v>
      </c>
      <c r="R123" s="259">
        <f>Q123*H123</f>
        <v>0</v>
      </c>
      <c r="S123" s="259">
        <v>0</v>
      </c>
      <c r="T123" s="260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290</v>
      </c>
      <c r="AT123" s="192" t="s">
        <v>183</v>
      </c>
      <c r="AU123" s="192" t="s">
        <v>92</v>
      </c>
      <c r="AY123" s="20" t="s">
        <v>180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20" t="s">
        <v>79</v>
      </c>
      <c r="BK123" s="193">
        <f>ROUND(I123*H123,2)</f>
        <v>0</v>
      </c>
      <c r="BL123" s="20" t="s">
        <v>290</v>
      </c>
      <c r="BM123" s="192" t="s">
        <v>1437</v>
      </c>
    </row>
    <row r="124" spans="1:31" s="2" customFormat="1" ht="6.95" customHeight="1">
      <c r="A124" s="37"/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42"/>
      <c r="M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</sheetData>
  <sheetProtection algorithmName="SHA-512" hashValue="uE8eUwV6rmEFKUv+fItVU4pogaPLPqN+yVfVql7nz2p2RG3ctH7NBxfgcGVaa+nrHRTjbZ5DGxD9LmQws07p8g==" saltValue="MOwVEf8JIUiUZHlswl9QCpSO1MUDkAXrL5vQoYSEGZOZVh0Oq7Yp627bwlKt5kC6OC64lvcw5RWghbnxzGJ2SQ==" spinCount="100000" sheet="1" objects="1" scenarios="1" formatColumns="0" formatRows="0" autoFilter="0"/>
  <autoFilter ref="C96:K123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20" t="s">
        <v>105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4" t="str">
        <f>'Rekapitulace stavby'!K6</f>
        <v>ZŠ Opava, Šrámkova 4 - zařízení silnoproudé a slaboproudé elektrotechniky a stavební úpravy</v>
      </c>
      <c r="F7" s="395"/>
      <c r="G7" s="395"/>
      <c r="H7" s="395"/>
      <c r="L7" s="23"/>
    </row>
    <row r="8" spans="2:12" ht="12.75">
      <c r="B8" s="23"/>
      <c r="D8" s="115" t="s">
        <v>137</v>
      </c>
      <c r="L8" s="23"/>
    </row>
    <row r="9" spans="2:12" s="1" customFormat="1" ht="16.5" customHeight="1">
      <c r="B9" s="23"/>
      <c r="E9" s="394" t="s">
        <v>138</v>
      </c>
      <c r="F9" s="376"/>
      <c r="G9" s="376"/>
      <c r="H9" s="376"/>
      <c r="L9" s="23"/>
    </row>
    <row r="10" spans="2:12" s="1" customFormat="1" ht="12" customHeight="1">
      <c r="B10" s="23"/>
      <c r="D10" s="115" t="s">
        <v>139</v>
      </c>
      <c r="L10" s="23"/>
    </row>
    <row r="11" spans="1:31" s="2" customFormat="1" ht="16.5" customHeight="1">
      <c r="A11" s="37"/>
      <c r="B11" s="42"/>
      <c r="C11" s="37"/>
      <c r="D11" s="37"/>
      <c r="E11" s="404" t="s">
        <v>978</v>
      </c>
      <c r="F11" s="396"/>
      <c r="G11" s="396"/>
      <c r="H11" s="396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979</v>
      </c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397" t="s">
        <v>1438</v>
      </c>
      <c r="F13" s="396"/>
      <c r="G13" s="396"/>
      <c r="H13" s="396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6" t="s">
        <v>19</v>
      </c>
      <c r="G15" s="37"/>
      <c r="H15" s="37"/>
      <c r="I15" s="115" t="s">
        <v>20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6" t="s">
        <v>22</v>
      </c>
      <c r="G16" s="37"/>
      <c r="H16" s="37"/>
      <c r="I16" s="115" t="s">
        <v>23</v>
      </c>
      <c r="J16" s="117" t="str">
        <f>'Rekapitulace stavby'!AN8</f>
        <v>5. 2. 2024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25</v>
      </c>
      <c r="E18" s="37"/>
      <c r="F18" s="37"/>
      <c r="G18" s="37"/>
      <c r="H18" s="37"/>
      <c r="I18" s="115" t="s">
        <v>26</v>
      </c>
      <c r="J18" s="106" t="s">
        <v>19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6" t="s">
        <v>27</v>
      </c>
      <c r="F19" s="37"/>
      <c r="G19" s="37"/>
      <c r="H19" s="37"/>
      <c r="I19" s="115" t="s">
        <v>28</v>
      </c>
      <c r="J19" s="106" t="s">
        <v>19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29</v>
      </c>
      <c r="E21" s="37"/>
      <c r="F21" s="37"/>
      <c r="G21" s="37"/>
      <c r="H21" s="37"/>
      <c r="I21" s="115" t="s">
        <v>26</v>
      </c>
      <c r="J21" s="33" t="str">
        <f>'Rekapitulace stavby'!AN13</f>
        <v>Vyplň údaj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398" t="str">
        <f>'Rekapitulace stavby'!E14</f>
        <v>Vyplň údaj</v>
      </c>
      <c r="F22" s="399"/>
      <c r="G22" s="399"/>
      <c r="H22" s="399"/>
      <c r="I22" s="115" t="s">
        <v>28</v>
      </c>
      <c r="J22" s="33" t="str">
        <f>'Rekapitulace stavby'!AN14</f>
        <v>Vyplň údaj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31</v>
      </c>
      <c r="E24" s="37"/>
      <c r="F24" s="37"/>
      <c r="G24" s="37"/>
      <c r="H24" s="37"/>
      <c r="I24" s="115" t="s">
        <v>26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6" t="s">
        <v>32</v>
      </c>
      <c r="F25" s="37"/>
      <c r="G25" s="37"/>
      <c r="H25" s="37"/>
      <c r="I25" s="115" t="s">
        <v>28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34</v>
      </c>
      <c r="E27" s="37"/>
      <c r="F27" s="37"/>
      <c r="G27" s="37"/>
      <c r="H27" s="37"/>
      <c r="I27" s="115" t="s">
        <v>26</v>
      </c>
      <c r="J27" s="106" t="str">
        <f>IF('Rekapitulace stavby'!AN19="","",'Rekapitulace stavby'!AN19)</f>
        <v/>
      </c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6" t="str">
        <f>IF('Rekapitulace stavby'!E20="","",'Rekapitulace stavby'!E20)</f>
        <v xml:space="preserve"> </v>
      </c>
      <c r="F28" s="37"/>
      <c r="G28" s="37"/>
      <c r="H28" s="37"/>
      <c r="I28" s="115" t="s">
        <v>28</v>
      </c>
      <c r="J28" s="106" t="str">
        <f>IF('Rekapitulace stavby'!AN20="","",'Rekapitulace stavby'!AN20)</f>
        <v/>
      </c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36</v>
      </c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298.5" customHeight="1">
      <c r="A31" s="118"/>
      <c r="B31" s="119"/>
      <c r="C31" s="118"/>
      <c r="D31" s="118"/>
      <c r="E31" s="400" t="s">
        <v>141</v>
      </c>
      <c r="F31" s="400"/>
      <c r="G31" s="400"/>
      <c r="H31" s="400"/>
      <c r="I31" s="118"/>
      <c r="J31" s="118"/>
      <c r="K31" s="118"/>
      <c r="L31" s="120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2" t="s">
        <v>38</v>
      </c>
      <c r="E34" s="37"/>
      <c r="F34" s="37"/>
      <c r="G34" s="37"/>
      <c r="H34" s="37"/>
      <c r="I34" s="37"/>
      <c r="J34" s="123">
        <f>ROUND(J97,2)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1"/>
      <c r="E35" s="121"/>
      <c r="F35" s="121"/>
      <c r="G35" s="121"/>
      <c r="H35" s="121"/>
      <c r="I35" s="121"/>
      <c r="J35" s="121"/>
      <c r="K35" s="121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4" t="s">
        <v>40</v>
      </c>
      <c r="G36" s="37"/>
      <c r="H36" s="37"/>
      <c r="I36" s="124" t="s">
        <v>39</v>
      </c>
      <c r="J36" s="124" t="s">
        <v>41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25" t="s">
        <v>42</v>
      </c>
      <c r="E37" s="115" t="s">
        <v>43</v>
      </c>
      <c r="F37" s="126">
        <f>ROUND((SUM(BE97:BE121)),2)</f>
        <v>0</v>
      </c>
      <c r="G37" s="37"/>
      <c r="H37" s="37"/>
      <c r="I37" s="127">
        <v>0.21</v>
      </c>
      <c r="J37" s="126">
        <f>ROUND(((SUM(BE97:BE121))*I37),2)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44</v>
      </c>
      <c r="F38" s="126">
        <f>ROUND((SUM(BF97:BF121)),2)</f>
        <v>0</v>
      </c>
      <c r="G38" s="37"/>
      <c r="H38" s="37"/>
      <c r="I38" s="127">
        <v>0.12</v>
      </c>
      <c r="J38" s="126">
        <f>ROUND(((SUM(BF97:BF121))*I38),2)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45</v>
      </c>
      <c r="F39" s="126">
        <f>ROUND((SUM(BG97:BG121)),2)</f>
        <v>0</v>
      </c>
      <c r="G39" s="37"/>
      <c r="H39" s="37"/>
      <c r="I39" s="127">
        <v>0.21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46</v>
      </c>
      <c r="F40" s="126">
        <f>ROUND((SUM(BH97:BH121)),2)</f>
        <v>0</v>
      </c>
      <c r="G40" s="37"/>
      <c r="H40" s="37"/>
      <c r="I40" s="127">
        <v>0.12</v>
      </c>
      <c r="J40" s="126">
        <f>0</f>
        <v>0</v>
      </c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47</v>
      </c>
      <c r="F41" s="126">
        <f>ROUND((SUM(BI97:BI121)),2)</f>
        <v>0</v>
      </c>
      <c r="G41" s="37"/>
      <c r="H41" s="37"/>
      <c r="I41" s="127">
        <v>0</v>
      </c>
      <c r="J41" s="126">
        <f>0</f>
        <v>0</v>
      </c>
      <c r="K41" s="37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48</v>
      </c>
      <c r="E43" s="130"/>
      <c r="F43" s="130"/>
      <c r="G43" s="131" t="s">
        <v>49</v>
      </c>
      <c r="H43" s="132" t="s">
        <v>50</v>
      </c>
      <c r="I43" s="130"/>
      <c r="J43" s="133">
        <f>SUM(J34:J41)</f>
        <v>0</v>
      </c>
      <c r="K43" s="134"/>
      <c r="L43" s="11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142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1" t="str">
        <f>E7</f>
        <v>ZŠ Opava, Šrámkova 4 - zařízení silnoproudé a slaboproudé elektrotechniky a stavební úpravy</v>
      </c>
      <c r="F52" s="402"/>
      <c r="G52" s="402"/>
      <c r="H52" s="402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137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1" t="s">
        <v>138</v>
      </c>
      <c r="F54" s="361"/>
      <c r="G54" s="361"/>
      <c r="H54" s="361"/>
      <c r="I54" s="25"/>
      <c r="J54" s="25"/>
      <c r="K54" s="25"/>
      <c r="L54" s="23"/>
    </row>
    <row r="55" spans="2:12" s="1" customFormat="1" ht="12" customHeight="1">
      <c r="B55" s="24"/>
      <c r="C55" s="32" t="s">
        <v>139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05" t="s">
        <v>978</v>
      </c>
      <c r="F56" s="403"/>
      <c r="G56" s="403"/>
      <c r="H56" s="403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979</v>
      </c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4" t="str">
        <f>E13</f>
        <v>D.1.4.2.5 - EVS a EKV</v>
      </c>
      <c r="F58" s="403"/>
      <c r="G58" s="403"/>
      <c r="H58" s="403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k.ú. Kateřinky u Opavy</v>
      </c>
      <c r="G60" s="39"/>
      <c r="H60" s="39"/>
      <c r="I60" s="32" t="s">
        <v>23</v>
      </c>
      <c r="J60" s="62" t="str">
        <f>IF(J16="","",J16)</f>
        <v>5. 2. 2024</v>
      </c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5.2" customHeight="1">
      <c r="A62" s="37"/>
      <c r="B62" s="38"/>
      <c r="C62" s="32" t="s">
        <v>25</v>
      </c>
      <c r="D62" s="39"/>
      <c r="E62" s="39"/>
      <c r="F62" s="30" t="str">
        <f>E19</f>
        <v xml:space="preserve">ZŠ Opava, Šrámkova 4, příspěvková organizace </v>
      </c>
      <c r="G62" s="39"/>
      <c r="H62" s="39"/>
      <c r="I62" s="32" t="s">
        <v>31</v>
      </c>
      <c r="J62" s="35" t="str">
        <f>E25</f>
        <v>INDETAIL s.r.o.</v>
      </c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15.2" customHeight="1">
      <c r="A63" s="37"/>
      <c r="B63" s="38"/>
      <c r="C63" s="32" t="s">
        <v>29</v>
      </c>
      <c r="D63" s="39"/>
      <c r="E63" s="39"/>
      <c r="F63" s="30" t="str">
        <f>IF(E22="","",E22)</f>
        <v>Vyplň údaj</v>
      </c>
      <c r="G63" s="39"/>
      <c r="H63" s="39"/>
      <c r="I63" s="32" t="s">
        <v>34</v>
      </c>
      <c r="J63" s="35" t="str">
        <f>E28</f>
        <v xml:space="preserve"> 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143</v>
      </c>
      <c r="D65" s="140"/>
      <c r="E65" s="140"/>
      <c r="F65" s="140"/>
      <c r="G65" s="140"/>
      <c r="H65" s="140"/>
      <c r="I65" s="140"/>
      <c r="J65" s="141" t="s">
        <v>144</v>
      </c>
      <c r="K65" s="140"/>
      <c r="L65" s="11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70</v>
      </c>
      <c r="D67" s="39"/>
      <c r="E67" s="39"/>
      <c r="F67" s="39"/>
      <c r="G67" s="39"/>
      <c r="H67" s="39"/>
      <c r="I67" s="39"/>
      <c r="J67" s="80">
        <f>J97</f>
        <v>0</v>
      </c>
      <c r="K67" s="39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145</v>
      </c>
    </row>
    <row r="68" spans="2:12" s="9" customFormat="1" ht="24.95" customHeight="1">
      <c r="B68" s="143"/>
      <c r="C68" s="144"/>
      <c r="D68" s="145" t="s">
        <v>981</v>
      </c>
      <c r="E68" s="146"/>
      <c r="F68" s="146"/>
      <c r="G68" s="146"/>
      <c r="H68" s="146"/>
      <c r="I68" s="146"/>
      <c r="J68" s="147">
        <f>J98</f>
        <v>0</v>
      </c>
      <c r="K68" s="144"/>
      <c r="L68" s="148"/>
    </row>
    <row r="69" spans="2:12" s="10" customFormat="1" ht="19.9" customHeight="1">
      <c r="B69" s="149"/>
      <c r="C69" s="100"/>
      <c r="D69" s="150" t="s">
        <v>1439</v>
      </c>
      <c r="E69" s="151"/>
      <c r="F69" s="151"/>
      <c r="G69" s="151"/>
      <c r="H69" s="151"/>
      <c r="I69" s="151"/>
      <c r="J69" s="152">
        <f>J99</f>
        <v>0</v>
      </c>
      <c r="K69" s="100"/>
      <c r="L69" s="153"/>
    </row>
    <row r="70" spans="2:12" s="10" customFormat="1" ht="14.85" customHeight="1">
      <c r="B70" s="149"/>
      <c r="C70" s="100"/>
      <c r="D70" s="150" t="s">
        <v>1440</v>
      </c>
      <c r="E70" s="151"/>
      <c r="F70" s="151"/>
      <c r="G70" s="151"/>
      <c r="H70" s="151"/>
      <c r="I70" s="151"/>
      <c r="J70" s="152">
        <f>J100</f>
        <v>0</v>
      </c>
      <c r="K70" s="100"/>
      <c r="L70" s="153"/>
    </row>
    <row r="71" spans="2:12" s="10" customFormat="1" ht="19.9" customHeight="1">
      <c r="B71" s="149"/>
      <c r="C71" s="100"/>
      <c r="D71" s="150" t="s">
        <v>1441</v>
      </c>
      <c r="E71" s="151"/>
      <c r="F71" s="151"/>
      <c r="G71" s="151"/>
      <c r="H71" s="151"/>
      <c r="I71" s="151"/>
      <c r="J71" s="152">
        <f>J108</f>
        <v>0</v>
      </c>
      <c r="K71" s="100"/>
      <c r="L71" s="153"/>
    </row>
    <row r="72" spans="2:12" s="10" customFormat="1" ht="14.85" customHeight="1">
      <c r="B72" s="149"/>
      <c r="C72" s="100"/>
      <c r="D72" s="150" t="s">
        <v>1442</v>
      </c>
      <c r="E72" s="151"/>
      <c r="F72" s="151"/>
      <c r="G72" s="151"/>
      <c r="H72" s="151"/>
      <c r="I72" s="151"/>
      <c r="J72" s="152">
        <f>J109</f>
        <v>0</v>
      </c>
      <c r="K72" s="100"/>
      <c r="L72" s="153"/>
    </row>
    <row r="73" spans="2:12" s="10" customFormat="1" ht="14.85" customHeight="1">
      <c r="B73" s="149"/>
      <c r="C73" s="100"/>
      <c r="D73" s="150" t="s">
        <v>1403</v>
      </c>
      <c r="E73" s="151"/>
      <c r="F73" s="151"/>
      <c r="G73" s="151"/>
      <c r="H73" s="151"/>
      <c r="I73" s="151"/>
      <c r="J73" s="152">
        <f>J117</f>
        <v>0</v>
      </c>
      <c r="K73" s="100"/>
      <c r="L73" s="153"/>
    </row>
    <row r="74" spans="1:31" s="2" customFormat="1" ht="21.7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9" spans="1:31" s="2" customFormat="1" ht="6.95" customHeight="1">
      <c r="A79" s="37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4.95" customHeight="1">
      <c r="A80" s="37"/>
      <c r="B80" s="38"/>
      <c r="C80" s="26" t="s">
        <v>165</v>
      </c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16</v>
      </c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401" t="str">
        <f>E7</f>
        <v>ZŠ Opava, Šrámkova 4 - zařízení silnoproudé a slaboproudé elektrotechniky a stavební úpravy</v>
      </c>
      <c r="F83" s="402"/>
      <c r="G83" s="402"/>
      <c r="H83" s="402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2:12" s="1" customFormat="1" ht="12" customHeight="1">
      <c r="B84" s="24"/>
      <c r="C84" s="32" t="s">
        <v>137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2:12" s="1" customFormat="1" ht="16.5" customHeight="1">
      <c r="B85" s="24"/>
      <c r="C85" s="25"/>
      <c r="D85" s="25"/>
      <c r="E85" s="401" t="s">
        <v>138</v>
      </c>
      <c r="F85" s="361"/>
      <c r="G85" s="361"/>
      <c r="H85" s="361"/>
      <c r="I85" s="25"/>
      <c r="J85" s="25"/>
      <c r="K85" s="25"/>
      <c r="L85" s="23"/>
    </row>
    <row r="86" spans="2:12" s="1" customFormat="1" ht="12" customHeight="1">
      <c r="B86" s="24"/>
      <c r="C86" s="32" t="s">
        <v>139</v>
      </c>
      <c r="D86" s="25"/>
      <c r="E86" s="25"/>
      <c r="F86" s="25"/>
      <c r="G86" s="25"/>
      <c r="H86" s="25"/>
      <c r="I86" s="25"/>
      <c r="J86" s="25"/>
      <c r="K86" s="25"/>
      <c r="L86" s="23"/>
    </row>
    <row r="87" spans="1:31" s="2" customFormat="1" ht="16.5" customHeight="1">
      <c r="A87" s="37"/>
      <c r="B87" s="38"/>
      <c r="C87" s="39"/>
      <c r="D87" s="39"/>
      <c r="E87" s="405" t="s">
        <v>978</v>
      </c>
      <c r="F87" s="403"/>
      <c r="G87" s="403"/>
      <c r="H87" s="403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2" t="s">
        <v>979</v>
      </c>
      <c r="D88" s="39"/>
      <c r="E88" s="39"/>
      <c r="F88" s="39"/>
      <c r="G88" s="39"/>
      <c r="H88" s="3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354" t="str">
        <f>E13</f>
        <v>D.1.4.2.5 - EVS a EKV</v>
      </c>
      <c r="F89" s="403"/>
      <c r="G89" s="403"/>
      <c r="H89" s="403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2" t="s">
        <v>21</v>
      </c>
      <c r="D91" s="39"/>
      <c r="E91" s="39"/>
      <c r="F91" s="30" t="str">
        <f>F16</f>
        <v>k.ú. Kateřinky u Opavy</v>
      </c>
      <c r="G91" s="39"/>
      <c r="H91" s="39"/>
      <c r="I91" s="32" t="s">
        <v>23</v>
      </c>
      <c r="J91" s="62" t="str">
        <f>IF(J16="","",J16)</f>
        <v>5. 2. 2024</v>
      </c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2" customHeight="1">
      <c r="A93" s="37"/>
      <c r="B93" s="38"/>
      <c r="C93" s="32" t="s">
        <v>25</v>
      </c>
      <c r="D93" s="39"/>
      <c r="E93" s="39"/>
      <c r="F93" s="30" t="str">
        <f>E19</f>
        <v xml:space="preserve">ZŠ Opava, Šrámkova 4, příspěvková organizace </v>
      </c>
      <c r="G93" s="39"/>
      <c r="H93" s="39"/>
      <c r="I93" s="32" t="s">
        <v>31</v>
      </c>
      <c r="J93" s="35" t="str">
        <f>E25</f>
        <v>INDETAIL s.r.o.</v>
      </c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2" customHeight="1">
      <c r="A94" s="37"/>
      <c r="B94" s="38"/>
      <c r="C94" s="32" t="s">
        <v>29</v>
      </c>
      <c r="D94" s="39"/>
      <c r="E94" s="39"/>
      <c r="F94" s="30" t="str">
        <f>IF(E22="","",E22)</f>
        <v>Vyplň údaj</v>
      </c>
      <c r="G94" s="39"/>
      <c r="H94" s="39"/>
      <c r="I94" s="32" t="s">
        <v>34</v>
      </c>
      <c r="J94" s="35" t="str">
        <f>E28</f>
        <v xml:space="preserve"> </v>
      </c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5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11" customFormat="1" ht="29.25" customHeight="1">
      <c r="A96" s="154"/>
      <c r="B96" s="155"/>
      <c r="C96" s="156" t="s">
        <v>166</v>
      </c>
      <c r="D96" s="157" t="s">
        <v>57</v>
      </c>
      <c r="E96" s="157" t="s">
        <v>53</v>
      </c>
      <c r="F96" s="157" t="s">
        <v>54</v>
      </c>
      <c r="G96" s="157" t="s">
        <v>167</v>
      </c>
      <c r="H96" s="157" t="s">
        <v>168</v>
      </c>
      <c r="I96" s="157" t="s">
        <v>169</v>
      </c>
      <c r="J96" s="157" t="s">
        <v>144</v>
      </c>
      <c r="K96" s="158" t="s">
        <v>170</v>
      </c>
      <c r="L96" s="159"/>
      <c r="M96" s="71" t="s">
        <v>19</v>
      </c>
      <c r="N96" s="72" t="s">
        <v>42</v>
      </c>
      <c r="O96" s="72" t="s">
        <v>171</v>
      </c>
      <c r="P96" s="72" t="s">
        <v>172</v>
      </c>
      <c r="Q96" s="72" t="s">
        <v>173</v>
      </c>
      <c r="R96" s="72" t="s">
        <v>174</v>
      </c>
      <c r="S96" s="72" t="s">
        <v>175</v>
      </c>
      <c r="T96" s="73" t="s">
        <v>176</v>
      </c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</row>
    <row r="97" spans="1:63" s="2" customFormat="1" ht="22.9" customHeight="1">
      <c r="A97" s="37"/>
      <c r="B97" s="38"/>
      <c r="C97" s="78" t="s">
        <v>177</v>
      </c>
      <c r="D97" s="39"/>
      <c r="E97" s="39"/>
      <c r="F97" s="39"/>
      <c r="G97" s="39"/>
      <c r="H97" s="39"/>
      <c r="I97" s="39"/>
      <c r="J97" s="160">
        <f>BK97</f>
        <v>0</v>
      </c>
      <c r="K97" s="39"/>
      <c r="L97" s="42"/>
      <c r="M97" s="74"/>
      <c r="N97" s="161"/>
      <c r="O97" s="75"/>
      <c r="P97" s="162">
        <f>P98</f>
        <v>0</v>
      </c>
      <c r="Q97" s="75"/>
      <c r="R97" s="162">
        <f>R98</f>
        <v>0</v>
      </c>
      <c r="S97" s="75"/>
      <c r="T97" s="163">
        <f>T98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20" t="s">
        <v>71</v>
      </c>
      <c r="AU97" s="20" t="s">
        <v>145</v>
      </c>
      <c r="BK97" s="164">
        <f>BK98</f>
        <v>0</v>
      </c>
    </row>
    <row r="98" spans="2:63" s="12" customFormat="1" ht="25.9" customHeight="1">
      <c r="B98" s="165"/>
      <c r="C98" s="166"/>
      <c r="D98" s="167" t="s">
        <v>71</v>
      </c>
      <c r="E98" s="168" t="s">
        <v>343</v>
      </c>
      <c r="F98" s="168" t="s">
        <v>1001</v>
      </c>
      <c r="G98" s="166"/>
      <c r="H98" s="166"/>
      <c r="I98" s="169"/>
      <c r="J98" s="170">
        <f>BK98</f>
        <v>0</v>
      </c>
      <c r="K98" s="166"/>
      <c r="L98" s="171"/>
      <c r="M98" s="172"/>
      <c r="N98" s="173"/>
      <c r="O98" s="173"/>
      <c r="P98" s="174">
        <f>P99+P108</f>
        <v>0</v>
      </c>
      <c r="Q98" s="173"/>
      <c r="R98" s="174">
        <f>R99+R108</f>
        <v>0</v>
      </c>
      <c r="S98" s="173"/>
      <c r="T98" s="175">
        <f>T99+T108</f>
        <v>0</v>
      </c>
      <c r="AR98" s="176" t="s">
        <v>81</v>
      </c>
      <c r="AT98" s="177" t="s">
        <v>71</v>
      </c>
      <c r="AU98" s="177" t="s">
        <v>72</v>
      </c>
      <c r="AY98" s="176" t="s">
        <v>180</v>
      </c>
      <c r="BK98" s="178">
        <f>BK99+BK108</f>
        <v>0</v>
      </c>
    </row>
    <row r="99" spans="2:63" s="12" customFormat="1" ht="22.9" customHeight="1">
      <c r="B99" s="165"/>
      <c r="C99" s="166"/>
      <c r="D99" s="167" t="s">
        <v>71</v>
      </c>
      <c r="E99" s="179" t="s">
        <v>1002</v>
      </c>
      <c r="F99" s="179" t="s">
        <v>1443</v>
      </c>
      <c r="G99" s="166"/>
      <c r="H99" s="166"/>
      <c r="I99" s="169"/>
      <c r="J99" s="180">
        <f>BK99</f>
        <v>0</v>
      </c>
      <c r="K99" s="166"/>
      <c r="L99" s="171"/>
      <c r="M99" s="172"/>
      <c r="N99" s="173"/>
      <c r="O99" s="173"/>
      <c r="P99" s="174">
        <f>P100</f>
        <v>0</v>
      </c>
      <c r="Q99" s="173"/>
      <c r="R99" s="174">
        <f>R100</f>
        <v>0</v>
      </c>
      <c r="S99" s="173"/>
      <c r="T99" s="175">
        <f>T100</f>
        <v>0</v>
      </c>
      <c r="AR99" s="176" t="s">
        <v>81</v>
      </c>
      <c r="AT99" s="177" t="s">
        <v>71</v>
      </c>
      <c r="AU99" s="177" t="s">
        <v>79</v>
      </c>
      <c r="AY99" s="176" t="s">
        <v>180</v>
      </c>
      <c r="BK99" s="178">
        <f>BK100</f>
        <v>0</v>
      </c>
    </row>
    <row r="100" spans="2:63" s="12" customFormat="1" ht="20.85" customHeight="1">
      <c r="B100" s="165"/>
      <c r="C100" s="166"/>
      <c r="D100" s="167" t="s">
        <v>71</v>
      </c>
      <c r="E100" s="179" t="s">
        <v>1004</v>
      </c>
      <c r="F100" s="179" t="s">
        <v>1444</v>
      </c>
      <c r="G100" s="166"/>
      <c r="H100" s="166"/>
      <c r="I100" s="169"/>
      <c r="J100" s="180">
        <f>BK100</f>
        <v>0</v>
      </c>
      <c r="K100" s="166"/>
      <c r="L100" s="171"/>
      <c r="M100" s="172"/>
      <c r="N100" s="173"/>
      <c r="O100" s="173"/>
      <c r="P100" s="174">
        <f>SUM(P101:P107)</f>
        <v>0</v>
      </c>
      <c r="Q100" s="173"/>
      <c r="R100" s="174">
        <f>SUM(R101:R107)</f>
        <v>0</v>
      </c>
      <c r="S100" s="173"/>
      <c r="T100" s="175">
        <f>SUM(T101:T107)</f>
        <v>0</v>
      </c>
      <c r="AR100" s="176" t="s">
        <v>81</v>
      </c>
      <c r="AT100" s="177" t="s">
        <v>71</v>
      </c>
      <c r="AU100" s="177" t="s">
        <v>81</v>
      </c>
      <c r="AY100" s="176" t="s">
        <v>180</v>
      </c>
      <c r="BK100" s="178">
        <f>SUM(BK101:BK107)</f>
        <v>0</v>
      </c>
    </row>
    <row r="101" spans="1:65" s="2" customFormat="1" ht="16.5" customHeight="1">
      <c r="A101" s="37"/>
      <c r="B101" s="38"/>
      <c r="C101" s="232" t="s">
        <v>79</v>
      </c>
      <c r="D101" s="232" t="s">
        <v>349</v>
      </c>
      <c r="E101" s="233" t="s">
        <v>1006</v>
      </c>
      <c r="F101" s="234" t="s">
        <v>1445</v>
      </c>
      <c r="G101" s="235" t="s">
        <v>352</v>
      </c>
      <c r="H101" s="236">
        <v>1</v>
      </c>
      <c r="I101" s="237"/>
      <c r="J101" s="238">
        <f aca="true" t="shared" si="0" ref="J101:J107">ROUND(I101*H101,2)</f>
        <v>0</v>
      </c>
      <c r="K101" s="234" t="s">
        <v>19</v>
      </c>
      <c r="L101" s="239"/>
      <c r="M101" s="240" t="s">
        <v>19</v>
      </c>
      <c r="N101" s="241" t="s">
        <v>43</v>
      </c>
      <c r="O101" s="67"/>
      <c r="P101" s="190">
        <f aca="true" t="shared" si="1" ref="P101:P107">O101*H101</f>
        <v>0</v>
      </c>
      <c r="Q101" s="190">
        <v>0</v>
      </c>
      <c r="R101" s="190">
        <f aca="true" t="shared" si="2" ref="R101:R107">Q101*H101</f>
        <v>0</v>
      </c>
      <c r="S101" s="190">
        <v>0</v>
      </c>
      <c r="T101" s="191">
        <f aca="true" t="shared" si="3" ref="T101:T107"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2" t="s">
        <v>353</v>
      </c>
      <c r="AT101" s="192" t="s">
        <v>349</v>
      </c>
      <c r="AU101" s="192" t="s">
        <v>92</v>
      </c>
      <c r="AY101" s="20" t="s">
        <v>180</v>
      </c>
      <c r="BE101" s="193">
        <f aca="true" t="shared" si="4" ref="BE101:BE107">IF(N101="základní",J101,0)</f>
        <v>0</v>
      </c>
      <c r="BF101" s="193">
        <f aca="true" t="shared" si="5" ref="BF101:BF107">IF(N101="snížená",J101,0)</f>
        <v>0</v>
      </c>
      <c r="BG101" s="193">
        <f aca="true" t="shared" si="6" ref="BG101:BG107">IF(N101="zákl. přenesená",J101,0)</f>
        <v>0</v>
      </c>
      <c r="BH101" s="193">
        <f aca="true" t="shared" si="7" ref="BH101:BH107">IF(N101="sníž. přenesená",J101,0)</f>
        <v>0</v>
      </c>
      <c r="BI101" s="193">
        <f aca="true" t="shared" si="8" ref="BI101:BI107">IF(N101="nulová",J101,0)</f>
        <v>0</v>
      </c>
      <c r="BJ101" s="20" t="s">
        <v>79</v>
      </c>
      <c r="BK101" s="193">
        <f aca="true" t="shared" si="9" ref="BK101:BK107">ROUND(I101*H101,2)</f>
        <v>0</v>
      </c>
      <c r="BL101" s="20" t="s">
        <v>290</v>
      </c>
      <c r="BM101" s="192" t="s">
        <v>1446</v>
      </c>
    </row>
    <row r="102" spans="1:65" s="2" customFormat="1" ht="16.5" customHeight="1">
      <c r="A102" s="37"/>
      <c r="B102" s="38"/>
      <c r="C102" s="232" t="s">
        <v>81</v>
      </c>
      <c r="D102" s="232" t="s">
        <v>349</v>
      </c>
      <c r="E102" s="233" t="s">
        <v>1285</v>
      </c>
      <c r="F102" s="234" t="s">
        <v>1447</v>
      </c>
      <c r="G102" s="235" t="s">
        <v>352</v>
      </c>
      <c r="H102" s="236">
        <v>2</v>
      </c>
      <c r="I102" s="237"/>
      <c r="J102" s="238">
        <f t="shared" si="0"/>
        <v>0</v>
      </c>
      <c r="K102" s="234" t="s">
        <v>19</v>
      </c>
      <c r="L102" s="239"/>
      <c r="M102" s="240" t="s">
        <v>19</v>
      </c>
      <c r="N102" s="241" t="s">
        <v>43</v>
      </c>
      <c r="O102" s="67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2" t="s">
        <v>353</v>
      </c>
      <c r="AT102" s="192" t="s">
        <v>349</v>
      </c>
      <c r="AU102" s="192" t="s">
        <v>92</v>
      </c>
      <c r="AY102" s="20" t="s">
        <v>180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20" t="s">
        <v>79</v>
      </c>
      <c r="BK102" s="193">
        <f t="shared" si="9"/>
        <v>0</v>
      </c>
      <c r="BL102" s="20" t="s">
        <v>290</v>
      </c>
      <c r="BM102" s="192" t="s">
        <v>1448</v>
      </c>
    </row>
    <row r="103" spans="1:65" s="2" customFormat="1" ht="16.5" customHeight="1">
      <c r="A103" s="37"/>
      <c r="B103" s="38"/>
      <c r="C103" s="232" t="s">
        <v>92</v>
      </c>
      <c r="D103" s="232" t="s">
        <v>349</v>
      </c>
      <c r="E103" s="233" t="s">
        <v>1009</v>
      </c>
      <c r="F103" s="234" t="s">
        <v>1449</v>
      </c>
      <c r="G103" s="235" t="s">
        <v>352</v>
      </c>
      <c r="H103" s="236">
        <v>1</v>
      </c>
      <c r="I103" s="237"/>
      <c r="J103" s="238">
        <f t="shared" si="0"/>
        <v>0</v>
      </c>
      <c r="K103" s="234" t="s">
        <v>19</v>
      </c>
      <c r="L103" s="239"/>
      <c r="M103" s="240" t="s">
        <v>19</v>
      </c>
      <c r="N103" s="241" t="s">
        <v>43</v>
      </c>
      <c r="O103" s="67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2" t="s">
        <v>353</v>
      </c>
      <c r="AT103" s="192" t="s">
        <v>349</v>
      </c>
      <c r="AU103" s="192" t="s">
        <v>92</v>
      </c>
      <c r="AY103" s="20" t="s">
        <v>180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20" t="s">
        <v>79</v>
      </c>
      <c r="BK103" s="193">
        <f t="shared" si="9"/>
        <v>0</v>
      </c>
      <c r="BL103" s="20" t="s">
        <v>290</v>
      </c>
      <c r="BM103" s="192" t="s">
        <v>1450</v>
      </c>
    </row>
    <row r="104" spans="1:65" s="2" customFormat="1" ht="16.5" customHeight="1">
      <c r="A104" s="37"/>
      <c r="B104" s="38"/>
      <c r="C104" s="232" t="s">
        <v>188</v>
      </c>
      <c r="D104" s="232" t="s">
        <v>349</v>
      </c>
      <c r="E104" s="233" t="s">
        <v>1012</v>
      </c>
      <c r="F104" s="234" t="s">
        <v>1451</v>
      </c>
      <c r="G104" s="235" t="s">
        <v>352</v>
      </c>
      <c r="H104" s="236">
        <v>8</v>
      </c>
      <c r="I104" s="237"/>
      <c r="J104" s="238">
        <f t="shared" si="0"/>
        <v>0</v>
      </c>
      <c r="K104" s="234" t="s">
        <v>19</v>
      </c>
      <c r="L104" s="239"/>
      <c r="M104" s="240" t="s">
        <v>19</v>
      </c>
      <c r="N104" s="241" t="s">
        <v>43</v>
      </c>
      <c r="O104" s="67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353</v>
      </c>
      <c r="AT104" s="192" t="s">
        <v>349</v>
      </c>
      <c r="AU104" s="192" t="s">
        <v>92</v>
      </c>
      <c r="AY104" s="20" t="s">
        <v>180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20" t="s">
        <v>79</v>
      </c>
      <c r="BK104" s="193">
        <f t="shared" si="9"/>
        <v>0</v>
      </c>
      <c r="BL104" s="20" t="s">
        <v>290</v>
      </c>
      <c r="BM104" s="192" t="s">
        <v>1452</v>
      </c>
    </row>
    <row r="105" spans="1:65" s="2" customFormat="1" ht="16.5" customHeight="1">
      <c r="A105" s="37"/>
      <c r="B105" s="38"/>
      <c r="C105" s="232" t="s">
        <v>212</v>
      </c>
      <c r="D105" s="232" t="s">
        <v>349</v>
      </c>
      <c r="E105" s="233" t="s">
        <v>1015</v>
      </c>
      <c r="F105" s="234" t="s">
        <v>1453</v>
      </c>
      <c r="G105" s="235" t="s">
        <v>352</v>
      </c>
      <c r="H105" s="236">
        <v>1</v>
      </c>
      <c r="I105" s="237"/>
      <c r="J105" s="238">
        <f t="shared" si="0"/>
        <v>0</v>
      </c>
      <c r="K105" s="234" t="s">
        <v>19</v>
      </c>
      <c r="L105" s="239"/>
      <c r="M105" s="240" t="s">
        <v>19</v>
      </c>
      <c r="N105" s="241" t="s">
        <v>43</v>
      </c>
      <c r="O105" s="67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2" t="s">
        <v>353</v>
      </c>
      <c r="AT105" s="192" t="s">
        <v>349</v>
      </c>
      <c r="AU105" s="192" t="s">
        <v>92</v>
      </c>
      <c r="AY105" s="20" t="s">
        <v>180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20" t="s">
        <v>79</v>
      </c>
      <c r="BK105" s="193">
        <f t="shared" si="9"/>
        <v>0</v>
      </c>
      <c r="BL105" s="20" t="s">
        <v>290</v>
      </c>
      <c r="BM105" s="192" t="s">
        <v>1454</v>
      </c>
    </row>
    <row r="106" spans="1:65" s="2" customFormat="1" ht="16.5" customHeight="1">
      <c r="A106" s="37"/>
      <c r="B106" s="38"/>
      <c r="C106" s="232" t="s">
        <v>219</v>
      </c>
      <c r="D106" s="232" t="s">
        <v>349</v>
      </c>
      <c r="E106" s="233" t="s">
        <v>1294</v>
      </c>
      <c r="F106" s="234" t="s">
        <v>1374</v>
      </c>
      <c r="G106" s="235" t="s">
        <v>1250</v>
      </c>
      <c r="H106" s="236">
        <v>1</v>
      </c>
      <c r="I106" s="237"/>
      <c r="J106" s="238">
        <f t="shared" si="0"/>
        <v>0</v>
      </c>
      <c r="K106" s="234" t="s">
        <v>19</v>
      </c>
      <c r="L106" s="239"/>
      <c r="M106" s="240" t="s">
        <v>19</v>
      </c>
      <c r="N106" s="241" t="s">
        <v>43</v>
      </c>
      <c r="O106" s="67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2" t="s">
        <v>353</v>
      </c>
      <c r="AT106" s="192" t="s">
        <v>349</v>
      </c>
      <c r="AU106" s="192" t="s">
        <v>92</v>
      </c>
      <c r="AY106" s="20" t="s">
        <v>180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20" t="s">
        <v>79</v>
      </c>
      <c r="BK106" s="193">
        <f t="shared" si="9"/>
        <v>0</v>
      </c>
      <c r="BL106" s="20" t="s">
        <v>290</v>
      </c>
      <c r="BM106" s="192" t="s">
        <v>1455</v>
      </c>
    </row>
    <row r="107" spans="1:65" s="2" customFormat="1" ht="16.5" customHeight="1">
      <c r="A107" s="37"/>
      <c r="B107" s="38"/>
      <c r="C107" s="232" t="s">
        <v>226</v>
      </c>
      <c r="D107" s="232" t="s">
        <v>349</v>
      </c>
      <c r="E107" s="233" t="s">
        <v>1297</v>
      </c>
      <c r="F107" s="234" t="s">
        <v>1110</v>
      </c>
      <c r="G107" s="235" t="s">
        <v>270</v>
      </c>
      <c r="H107" s="236">
        <v>300</v>
      </c>
      <c r="I107" s="237"/>
      <c r="J107" s="238">
        <f t="shared" si="0"/>
        <v>0</v>
      </c>
      <c r="K107" s="234" t="s">
        <v>19</v>
      </c>
      <c r="L107" s="239"/>
      <c r="M107" s="240" t="s">
        <v>19</v>
      </c>
      <c r="N107" s="241" t="s">
        <v>43</v>
      </c>
      <c r="O107" s="67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2" t="s">
        <v>353</v>
      </c>
      <c r="AT107" s="192" t="s">
        <v>349</v>
      </c>
      <c r="AU107" s="192" t="s">
        <v>92</v>
      </c>
      <c r="AY107" s="20" t="s">
        <v>180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20" t="s">
        <v>79</v>
      </c>
      <c r="BK107" s="193">
        <f t="shared" si="9"/>
        <v>0</v>
      </c>
      <c r="BL107" s="20" t="s">
        <v>290</v>
      </c>
      <c r="BM107" s="192" t="s">
        <v>1456</v>
      </c>
    </row>
    <row r="108" spans="2:63" s="12" customFormat="1" ht="22.9" customHeight="1">
      <c r="B108" s="165"/>
      <c r="C108" s="166"/>
      <c r="D108" s="167" t="s">
        <v>71</v>
      </c>
      <c r="E108" s="179" t="s">
        <v>1138</v>
      </c>
      <c r="F108" s="179" t="s">
        <v>1457</v>
      </c>
      <c r="G108" s="166"/>
      <c r="H108" s="166"/>
      <c r="I108" s="169"/>
      <c r="J108" s="180">
        <f>BK108</f>
        <v>0</v>
      </c>
      <c r="K108" s="166"/>
      <c r="L108" s="171"/>
      <c r="M108" s="172"/>
      <c r="N108" s="173"/>
      <c r="O108" s="173"/>
      <c r="P108" s="174">
        <f>P109+P117</f>
        <v>0</v>
      </c>
      <c r="Q108" s="173"/>
      <c r="R108" s="174">
        <f>R109+R117</f>
        <v>0</v>
      </c>
      <c r="S108" s="173"/>
      <c r="T108" s="175">
        <f>T109+T117</f>
        <v>0</v>
      </c>
      <c r="AR108" s="176" t="s">
        <v>81</v>
      </c>
      <c r="AT108" s="177" t="s">
        <v>71</v>
      </c>
      <c r="AU108" s="177" t="s">
        <v>79</v>
      </c>
      <c r="AY108" s="176" t="s">
        <v>180</v>
      </c>
      <c r="BK108" s="178">
        <f>BK109+BK117</f>
        <v>0</v>
      </c>
    </row>
    <row r="109" spans="2:63" s="12" customFormat="1" ht="20.85" customHeight="1">
      <c r="B109" s="165"/>
      <c r="C109" s="166"/>
      <c r="D109" s="167" t="s">
        <v>71</v>
      </c>
      <c r="E109" s="179" t="s">
        <v>1140</v>
      </c>
      <c r="F109" s="179" t="s">
        <v>1444</v>
      </c>
      <c r="G109" s="166"/>
      <c r="H109" s="166"/>
      <c r="I109" s="169"/>
      <c r="J109" s="180">
        <f>BK109</f>
        <v>0</v>
      </c>
      <c r="K109" s="166"/>
      <c r="L109" s="171"/>
      <c r="M109" s="172"/>
      <c r="N109" s="173"/>
      <c r="O109" s="173"/>
      <c r="P109" s="174">
        <f>SUM(P110:P116)</f>
        <v>0</v>
      </c>
      <c r="Q109" s="173"/>
      <c r="R109" s="174">
        <f>SUM(R110:R116)</f>
        <v>0</v>
      </c>
      <c r="S109" s="173"/>
      <c r="T109" s="175">
        <f>SUM(T110:T116)</f>
        <v>0</v>
      </c>
      <c r="AR109" s="176" t="s">
        <v>81</v>
      </c>
      <c r="AT109" s="177" t="s">
        <v>71</v>
      </c>
      <c r="AU109" s="177" t="s">
        <v>81</v>
      </c>
      <c r="AY109" s="176" t="s">
        <v>180</v>
      </c>
      <c r="BK109" s="178">
        <f>SUM(BK110:BK116)</f>
        <v>0</v>
      </c>
    </row>
    <row r="110" spans="1:65" s="2" customFormat="1" ht="16.5" customHeight="1">
      <c r="A110" s="37"/>
      <c r="B110" s="38"/>
      <c r="C110" s="181" t="s">
        <v>235</v>
      </c>
      <c r="D110" s="181" t="s">
        <v>183</v>
      </c>
      <c r="E110" s="182" t="s">
        <v>1141</v>
      </c>
      <c r="F110" s="183" t="s">
        <v>1458</v>
      </c>
      <c r="G110" s="184" t="s">
        <v>352</v>
      </c>
      <c r="H110" s="185">
        <v>1</v>
      </c>
      <c r="I110" s="186"/>
      <c r="J110" s="187">
        <f aca="true" t="shared" si="10" ref="J110:J116">ROUND(I110*H110,2)</f>
        <v>0</v>
      </c>
      <c r="K110" s="183" t="s">
        <v>19</v>
      </c>
      <c r="L110" s="42"/>
      <c r="M110" s="188" t="s">
        <v>19</v>
      </c>
      <c r="N110" s="189" t="s">
        <v>43</v>
      </c>
      <c r="O110" s="67"/>
      <c r="P110" s="190">
        <f aca="true" t="shared" si="11" ref="P110:P116">O110*H110</f>
        <v>0</v>
      </c>
      <c r="Q110" s="190">
        <v>0</v>
      </c>
      <c r="R110" s="190">
        <f aca="true" t="shared" si="12" ref="R110:R116">Q110*H110</f>
        <v>0</v>
      </c>
      <c r="S110" s="190">
        <v>0</v>
      </c>
      <c r="T110" s="191">
        <f aca="true" t="shared" si="13" ref="T110:T116"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2" t="s">
        <v>290</v>
      </c>
      <c r="AT110" s="192" t="s">
        <v>183</v>
      </c>
      <c r="AU110" s="192" t="s">
        <v>92</v>
      </c>
      <c r="AY110" s="20" t="s">
        <v>180</v>
      </c>
      <c r="BE110" s="193">
        <f aca="true" t="shared" si="14" ref="BE110:BE116">IF(N110="základní",J110,0)</f>
        <v>0</v>
      </c>
      <c r="BF110" s="193">
        <f aca="true" t="shared" si="15" ref="BF110:BF116">IF(N110="snížená",J110,0)</f>
        <v>0</v>
      </c>
      <c r="BG110" s="193">
        <f aca="true" t="shared" si="16" ref="BG110:BG116">IF(N110="zákl. přenesená",J110,0)</f>
        <v>0</v>
      </c>
      <c r="BH110" s="193">
        <f aca="true" t="shared" si="17" ref="BH110:BH116">IF(N110="sníž. přenesená",J110,0)</f>
        <v>0</v>
      </c>
      <c r="BI110" s="193">
        <f aca="true" t="shared" si="18" ref="BI110:BI116">IF(N110="nulová",J110,0)</f>
        <v>0</v>
      </c>
      <c r="BJ110" s="20" t="s">
        <v>79</v>
      </c>
      <c r="BK110" s="193">
        <f aca="true" t="shared" si="19" ref="BK110:BK116">ROUND(I110*H110,2)</f>
        <v>0</v>
      </c>
      <c r="BL110" s="20" t="s">
        <v>290</v>
      </c>
      <c r="BM110" s="192" t="s">
        <v>1459</v>
      </c>
    </row>
    <row r="111" spans="1:65" s="2" customFormat="1" ht="16.5" customHeight="1">
      <c r="A111" s="37"/>
      <c r="B111" s="38"/>
      <c r="C111" s="181" t="s">
        <v>244</v>
      </c>
      <c r="D111" s="181" t="s">
        <v>183</v>
      </c>
      <c r="E111" s="182" t="s">
        <v>1313</v>
      </c>
      <c r="F111" s="183" t="s">
        <v>1447</v>
      </c>
      <c r="G111" s="184" t="s">
        <v>352</v>
      </c>
      <c r="H111" s="185">
        <v>2</v>
      </c>
      <c r="I111" s="186"/>
      <c r="J111" s="187">
        <f t="shared" si="10"/>
        <v>0</v>
      </c>
      <c r="K111" s="183" t="s">
        <v>19</v>
      </c>
      <c r="L111" s="42"/>
      <c r="M111" s="188" t="s">
        <v>19</v>
      </c>
      <c r="N111" s="189" t="s">
        <v>43</v>
      </c>
      <c r="O111" s="67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2" t="s">
        <v>290</v>
      </c>
      <c r="AT111" s="192" t="s">
        <v>183</v>
      </c>
      <c r="AU111" s="192" t="s">
        <v>92</v>
      </c>
      <c r="AY111" s="20" t="s">
        <v>180</v>
      </c>
      <c r="BE111" s="193">
        <f t="shared" si="14"/>
        <v>0</v>
      </c>
      <c r="BF111" s="193">
        <f t="shared" si="15"/>
        <v>0</v>
      </c>
      <c r="BG111" s="193">
        <f t="shared" si="16"/>
        <v>0</v>
      </c>
      <c r="BH111" s="193">
        <f t="shared" si="17"/>
        <v>0</v>
      </c>
      <c r="BI111" s="193">
        <f t="shared" si="18"/>
        <v>0</v>
      </c>
      <c r="BJ111" s="20" t="s">
        <v>79</v>
      </c>
      <c r="BK111" s="193">
        <f t="shared" si="19"/>
        <v>0</v>
      </c>
      <c r="BL111" s="20" t="s">
        <v>290</v>
      </c>
      <c r="BM111" s="192" t="s">
        <v>1460</v>
      </c>
    </row>
    <row r="112" spans="1:65" s="2" customFormat="1" ht="16.5" customHeight="1">
      <c r="A112" s="37"/>
      <c r="B112" s="38"/>
      <c r="C112" s="181" t="s">
        <v>251</v>
      </c>
      <c r="D112" s="181" t="s">
        <v>183</v>
      </c>
      <c r="E112" s="182" t="s">
        <v>1143</v>
      </c>
      <c r="F112" s="183" t="s">
        <v>1449</v>
      </c>
      <c r="G112" s="184" t="s">
        <v>352</v>
      </c>
      <c r="H112" s="185">
        <v>1</v>
      </c>
      <c r="I112" s="186"/>
      <c r="J112" s="187">
        <f t="shared" si="10"/>
        <v>0</v>
      </c>
      <c r="K112" s="183" t="s">
        <v>19</v>
      </c>
      <c r="L112" s="42"/>
      <c r="M112" s="188" t="s">
        <v>19</v>
      </c>
      <c r="N112" s="189" t="s">
        <v>43</v>
      </c>
      <c r="O112" s="67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2" t="s">
        <v>290</v>
      </c>
      <c r="AT112" s="192" t="s">
        <v>183</v>
      </c>
      <c r="AU112" s="192" t="s">
        <v>92</v>
      </c>
      <c r="AY112" s="20" t="s">
        <v>180</v>
      </c>
      <c r="BE112" s="193">
        <f t="shared" si="14"/>
        <v>0</v>
      </c>
      <c r="BF112" s="193">
        <f t="shared" si="15"/>
        <v>0</v>
      </c>
      <c r="BG112" s="193">
        <f t="shared" si="16"/>
        <v>0</v>
      </c>
      <c r="BH112" s="193">
        <f t="shared" si="17"/>
        <v>0</v>
      </c>
      <c r="BI112" s="193">
        <f t="shared" si="18"/>
        <v>0</v>
      </c>
      <c r="BJ112" s="20" t="s">
        <v>79</v>
      </c>
      <c r="BK112" s="193">
        <f t="shared" si="19"/>
        <v>0</v>
      </c>
      <c r="BL112" s="20" t="s">
        <v>290</v>
      </c>
      <c r="BM112" s="192" t="s">
        <v>1461</v>
      </c>
    </row>
    <row r="113" spans="1:65" s="2" customFormat="1" ht="16.5" customHeight="1">
      <c r="A113" s="37"/>
      <c r="B113" s="38"/>
      <c r="C113" s="181" t="s">
        <v>263</v>
      </c>
      <c r="D113" s="181" t="s">
        <v>183</v>
      </c>
      <c r="E113" s="182" t="s">
        <v>1145</v>
      </c>
      <c r="F113" s="183" t="s">
        <v>1451</v>
      </c>
      <c r="G113" s="184" t="s">
        <v>352</v>
      </c>
      <c r="H113" s="185">
        <v>8</v>
      </c>
      <c r="I113" s="186"/>
      <c r="J113" s="187">
        <f t="shared" si="10"/>
        <v>0</v>
      </c>
      <c r="K113" s="183" t="s">
        <v>19</v>
      </c>
      <c r="L113" s="42"/>
      <c r="M113" s="188" t="s">
        <v>19</v>
      </c>
      <c r="N113" s="189" t="s">
        <v>43</v>
      </c>
      <c r="O113" s="67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2" t="s">
        <v>290</v>
      </c>
      <c r="AT113" s="192" t="s">
        <v>183</v>
      </c>
      <c r="AU113" s="192" t="s">
        <v>92</v>
      </c>
      <c r="AY113" s="20" t="s">
        <v>180</v>
      </c>
      <c r="BE113" s="193">
        <f t="shared" si="14"/>
        <v>0</v>
      </c>
      <c r="BF113" s="193">
        <f t="shared" si="15"/>
        <v>0</v>
      </c>
      <c r="BG113" s="193">
        <f t="shared" si="16"/>
        <v>0</v>
      </c>
      <c r="BH113" s="193">
        <f t="shared" si="17"/>
        <v>0</v>
      </c>
      <c r="BI113" s="193">
        <f t="shared" si="18"/>
        <v>0</v>
      </c>
      <c r="BJ113" s="20" t="s">
        <v>79</v>
      </c>
      <c r="BK113" s="193">
        <f t="shared" si="19"/>
        <v>0</v>
      </c>
      <c r="BL113" s="20" t="s">
        <v>290</v>
      </c>
      <c r="BM113" s="192" t="s">
        <v>1462</v>
      </c>
    </row>
    <row r="114" spans="1:65" s="2" customFormat="1" ht="16.5" customHeight="1">
      <c r="A114" s="37"/>
      <c r="B114" s="38"/>
      <c r="C114" s="181" t="s">
        <v>8</v>
      </c>
      <c r="D114" s="181" t="s">
        <v>183</v>
      </c>
      <c r="E114" s="182" t="s">
        <v>1147</v>
      </c>
      <c r="F114" s="183" t="s">
        <v>1453</v>
      </c>
      <c r="G114" s="184" t="s">
        <v>352</v>
      </c>
      <c r="H114" s="185">
        <v>1</v>
      </c>
      <c r="I114" s="186"/>
      <c r="J114" s="187">
        <f t="shared" si="10"/>
        <v>0</v>
      </c>
      <c r="K114" s="183" t="s">
        <v>19</v>
      </c>
      <c r="L114" s="42"/>
      <c r="M114" s="188" t="s">
        <v>19</v>
      </c>
      <c r="N114" s="189" t="s">
        <v>43</v>
      </c>
      <c r="O114" s="67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2" t="s">
        <v>290</v>
      </c>
      <c r="AT114" s="192" t="s">
        <v>183</v>
      </c>
      <c r="AU114" s="192" t="s">
        <v>92</v>
      </c>
      <c r="AY114" s="20" t="s">
        <v>180</v>
      </c>
      <c r="BE114" s="193">
        <f t="shared" si="14"/>
        <v>0</v>
      </c>
      <c r="BF114" s="193">
        <f t="shared" si="15"/>
        <v>0</v>
      </c>
      <c r="BG114" s="193">
        <f t="shared" si="16"/>
        <v>0</v>
      </c>
      <c r="BH114" s="193">
        <f t="shared" si="17"/>
        <v>0</v>
      </c>
      <c r="BI114" s="193">
        <f t="shared" si="18"/>
        <v>0</v>
      </c>
      <c r="BJ114" s="20" t="s">
        <v>79</v>
      </c>
      <c r="BK114" s="193">
        <f t="shared" si="19"/>
        <v>0</v>
      </c>
      <c r="BL114" s="20" t="s">
        <v>290</v>
      </c>
      <c r="BM114" s="192" t="s">
        <v>1463</v>
      </c>
    </row>
    <row r="115" spans="1:65" s="2" customFormat="1" ht="16.5" customHeight="1">
      <c r="A115" s="37"/>
      <c r="B115" s="38"/>
      <c r="C115" s="181" t="s">
        <v>273</v>
      </c>
      <c r="D115" s="181" t="s">
        <v>183</v>
      </c>
      <c r="E115" s="182" t="s">
        <v>1318</v>
      </c>
      <c r="F115" s="183" t="s">
        <v>1374</v>
      </c>
      <c r="G115" s="184" t="s">
        <v>1250</v>
      </c>
      <c r="H115" s="185">
        <v>1</v>
      </c>
      <c r="I115" s="186"/>
      <c r="J115" s="187">
        <f t="shared" si="10"/>
        <v>0</v>
      </c>
      <c r="K115" s="183" t="s">
        <v>19</v>
      </c>
      <c r="L115" s="42"/>
      <c r="M115" s="188" t="s">
        <v>19</v>
      </c>
      <c r="N115" s="189" t="s">
        <v>43</v>
      </c>
      <c r="O115" s="67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2" t="s">
        <v>290</v>
      </c>
      <c r="AT115" s="192" t="s">
        <v>183</v>
      </c>
      <c r="AU115" s="192" t="s">
        <v>92</v>
      </c>
      <c r="AY115" s="20" t="s">
        <v>180</v>
      </c>
      <c r="BE115" s="193">
        <f t="shared" si="14"/>
        <v>0</v>
      </c>
      <c r="BF115" s="193">
        <f t="shared" si="15"/>
        <v>0</v>
      </c>
      <c r="BG115" s="193">
        <f t="shared" si="16"/>
        <v>0</v>
      </c>
      <c r="BH115" s="193">
        <f t="shared" si="17"/>
        <v>0</v>
      </c>
      <c r="BI115" s="193">
        <f t="shared" si="18"/>
        <v>0</v>
      </c>
      <c r="BJ115" s="20" t="s">
        <v>79</v>
      </c>
      <c r="BK115" s="193">
        <f t="shared" si="19"/>
        <v>0</v>
      </c>
      <c r="BL115" s="20" t="s">
        <v>290</v>
      </c>
      <c r="BM115" s="192" t="s">
        <v>1464</v>
      </c>
    </row>
    <row r="116" spans="1:65" s="2" customFormat="1" ht="16.5" customHeight="1">
      <c r="A116" s="37"/>
      <c r="B116" s="38"/>
      <c r="C116" s="181" t="s">
        <v>278</v>
      </c>
      <c r="D116" s="181" t="s">
        <v>183</v>
      </c>
      <c r="E116" s="182" t="s">
        <v>1320</v>
      </c>
      <c r="F116" s="183" t="s">
        <v>1110</v>
      </c>
      <c r="G116" s="184" t="s">
        <v>270</v>
      </c>
      <c r="H116" s="185">
        <v>300</v>
      </c>
      <c r="I116" s="186"/>
      <c r="J116" s="187">
        <f t="shared" si="10"/>
        <v>0</v>
      </c>
      <c r="K116" s="183" t="s">
        <v>19</v>
      </c>
      <c r="L116" s="42"/>
      <c r="M116" s="188" t="s">
        <v>19</v>
      </c>
      <c r="N116" s="189" t="s">
        <v>43</v>
      </c>
      <c r="O116" s="67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2" t="s">
        <v>290</v>
      </c>
      <c r="AT116" s="192" t="s">
        <v>183</v>
      </c>
      <c r="AU116" s="192" t="s">
        <v>92</v>
      </c>
      <c r="AY116" s="20" t="s">
        <v>180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20" t="s">
        <v>79</v>
      </c>
      <c r="BK116" s="193">
        <f t="shared" si="19"/>
        <v>0</v>
      </c>
      <c r="BL116" s="20" t="s">
        <v>290</v>
      </c>
      <c r="BM116" s="192" t="s">
        <v>1465</v>
      </c>
    </row>
    <row r="117" spans="2:63" s="12" customFormat="1" ht="20.85" customHeight="1">
      <c r="B117" s="165"/>
      <c r="C117" s="166"/>
      <c r="D117" s="167" t="s">
        <v>71</v>
      </c>
      <c r="E117" s="179" t="s">
        <v>1149</v>
      </c>
      <c r="F117" s="179" t="s">
        <v>1328</v>
      </c>
      <c r="G117" s="166"/>
      <c r="H117" s="166"/>
      <c r="I117" s="169"/>
      <c r="J117" s="180">
        <f>BK117</f>
        <v>0</v>
      </c>
      <c r="K117" s="166"/>
      <c r="L117" s="171"/>
      <c r="M117" s="172"/>
      <c r="N117" s="173"/>
      <c r="O117" s="173"/>
      <c r="P117" s="174">
        <f>SUM(P118:P121)</f>
        <v>0</v>
      </c>
      <c r="Q117" s="173"/>
      <c r="R117" s="174">
        <f>SUM(R118:R121)</f>
        <v>0</v>
      </c>
      <c r="S117" s="173"/>
      <c r="T117" s="175">
        <f>SUM(T118:T121)</f>
        <v>0</v>
      </c>
      <c r="AR117" s="176" t="s">
        <v>81</v>
      </c>
      <c r="AT117" s="177" t="s">
        <v>71</v>
      </c>
      <c r="AU117" s="177" t="s">
        <v>81</v>
      </c>
      <c r="AY117" s="176" t="s">
        <v>180</v>
      </c>
      <c r="BK117" s="178">
        <f>SUM(BK118:BK121)</f>
        <v>0</v>
      </c>
    </row>
    <row r="118" spans="1:65" s="2" customFormat="1" ht="16.5" customHeight="1">
      <c r="A118" s="37"/>
      <c r="B118" s="38"/>
      <c r="C118" s="181" t="s">
        <v>283</v>
      </c>
      <c r="D118" s="181" t="s">
        <v>183</v>
      </c>
      <c r="E118" s="182" t="s">
        <v>1150</v>
      </c>
      <c r="F118" s="183" t="s">
        <v>1431</v>
      </c>
      <c r="G118" s="184" t="s">
        <v>918</v>
      </c>
      <c r="H118" s="185">
        <v>8</v>
      </c>
      <c r="I118" s="186"/>
      <c r="J118" s="187">
        <f>ROUND(I118*H118,2)</f>
        <v>0</v>
      </c>
      <c r="K118" s="183" t="s">
        <v>19</v>
      </c>
      <c r="L118" s="42"/>
      <c r="M118" s="188" t="s">
        <v>19</v>
      </c>
      <c r="N118" s="189" t="s">
        <v>43</v>
      </c>
      <c r="O118" s="67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2" t="s">
        <v>290</v>
      </c>
      <c r="AT118" s="192" t="s">
        <v>183</v>
      </c>
      <c r="AU118" s="192" t="s">
        <v>92</v>
      </c>
      <c r="AY118" s="20" t="s">
        <v>180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0" t="s">
        <v>79</v>
      </c>
      <c r="BK118" s="193">
        <f>ROUND(I118*H118,2)</f>
        <v>0</v>
      </c>
      <c r="BL118" s="20" t="s">
        <v>290</v>
      </c>
      <c r="BM118" s="192" t="s">
        <v>1466</v>
      </c>
    </row>
    <row r="119" spans="1:65" s="2" customFormat="1" ht="16.5" customHeight="1">
      <c r="A119" s="37"/>
      <c r="B119" s="38"/>
      <c r="C119" s="181" t="s">
        <v>290</v>
      </c>
      <c r="D119" s="181" t="s">
        <v>183</v>
      </c>
      <c r="E119" s="182" t="s">
        <v>1152</v>
      </c>
      <c r="F119" s="183" t="s">
        <v>1467</v>
      </c>
      <c r="G119" s="184" t="s">
        <v>918</v>
      </c>
      <c r="H119" s="185">
        <v>8</v>
      </c>
      <c r="I119" s="186"/>
      <c r="J119" s="187">
        <f>ROUND(I119*H119,2)</f>
        <v>0</v>
      </c>
      <c r="K119" s="183" t="s">
        <v>19</v>
      </c>
      <c r="L119" s="42"/>
      <c r="M119" s="188" t="s">
        <v>19</v>
      </c>
      <c r="N119" s="189" t="s">
        <v>43</v>
      </c>
      <c r="O119" s="67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2" t="s">
        <v>290</v>
      </c>
      <c r="AT119" s="192" t="s">
        <v>183</v>
      </c>
      <c r="AU119" s="192" t="s">
        <v>92</v>
      </c>
      <c r="AY119" s="20" t="s">
        <v>180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20" t="s">
        <v>79</v>
      </c>
      <c r="BK119" s="193">
        <f>ROUND(I119*H119,2)</f>
        <v>0</v>
      </c>
      <c r="BL119" s="20" t="s">
        <v>290</v>
      </c>
      <c r="BM119" s="192" t="s">
        <v>1468</v>
      </c>
    </row>
    <row r="120" spans="1:65" s="2" customFormat="1" ht="16.5" customHeight="1">
      <c r="A120" s="37"/>
      <c r="B120" s="38"/>
      <c r="C120" s="181" t="s">
        <v>296</v>
      </c>
      <c r="D120" s="181" t="s">
        <v>183</v>
      </c>
      <c r="E120" s="182" t="s">
        <v>1154</v>
      </c>
      <c r="F120" s="183" t="s">
        <v>1265</v>
      </c>
      <c r="G120" s="184" t="s">
        <v>918</v>
      </c>
      <c r="H120" s="185">
        <v>8</v>
      </c>
      <c r="I120" s="186"/>
      <c r="J120" s="187">
        <f>ROUND(I120*H120,2)</f>
        <v>0</v>
      </c>
      <c r="K120" s="183" t="s">
        <v>19</v>
      </c>
      <c r="L120" s="42"/>
      <c r="M120" s="188" t="s">
        <v>19</v>
      </c>
      <c r="N120" s="189" t="s">
        <v>43</v>
      </c>
      <c r="O120" s="67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2" t="s">
        <v>290</v>
      </c>
      <c r="AT120" s="192" t="s">
        <v>183</v>
      </c>
      <c r="AU120" s="192" t="s">
        <v>92</v>
      </c>
      <c r="AY120" s="20" t="s">
        <v>180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0" t="s">
        <v>79</v>
      </c>
      <c r="BK120" s="193">
        <f>ROUND(I120*H120,2)</f>
        <v>0</v>
      </c>
      <c r="BL120" s="20" t="s">
        <v>290</v>
      </c>
      <c r="BM120" s="192" t="s">
        <v>1469</v>
      </c>
    </row>
    <row r="121" spans="1:65" s="2" customFormat="1" ht="16.5" customHeight="1">
      <c r="A121" s="37"/>
      <c r="B121" s="38"/>
      <c r="C121" s="181" t="s">
        <v>302</v>
      </c>
      <c r="D121" s="181" t="s">
        <v>183</v>
      </c>
      <c r="E121" s="182" t="s">
        <v>1156</v>
      </c>
      <c r="F121" s="183" t="s">
        <v>1436</v>
      </c>
      <c r="G121" s="184" t="s">
        <v>918</v>
      </c>
      <c r="H121" s="185">
        <v>8</v>
      </c>
      <c r="I121" s="186"/>
      <c r="J121" s="187">
        <f>ROUND(I121*H121,2)</f>
        <v>0</v>
      </c>
      <c r="K121" s="183" t="s">
        <v>19</v>
      </c>
      <c r="L121" s="42"/>
      <c r="M121" s="256" t="s">
        <v>19</v>
      </c>
      <c r="N121" s="257" t="s">
        <v>43</v>
      </c>
      <c r="O121" s="258"/>
      <c r="P121" s="259">
        <f>O121*H121</f>
        <v>0</v>
      </c>
      <c r="Q121" s="259">
        <v>0</v>
      </c>
      <c r="R121" s="259">
        <f>Q121*H121</f>
        <v>0</v>
      </c>
      <c r="S121" s="259">
        <v>0</v>
      </c>
      <c r="T121" s="260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2" t="s">
        <v>290</v>
      </c>
      <c r="AT121" s="192" t="s">
        <v>183</v>
      </c>
      <c r="AU121" s="192" t="s">
        <v>92</v>
      </c>
      <c r="AY121" s="20" t="s">
        <v>180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20" t="s">
        <v>79</v>
      </c>
      <c r="BK121" s="193">
        <f>ROUND(I121*H121,2)</f>
        <v>0</v>
      </c>
      <c r="BL121" s="20" t="s">
        <v>290</v>
      </c>
      <c r="BM121" s="192" t="s">
        <v>1470</v>
      </c>
    </row>
    <row r="122" spans="1:31" s="2" customFormat="1" ht="6.95" customHeight="1">
      <c r="A122" s="37"/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42"/>
      <c r="M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</sheetData>
  <sheetProtection algorithmName="SHA-512" hashValue="iNCQqjyMchGTASjk1LZKRHupHxj23c2p0Qrqv+owO6DaNvoQKV1F+U6tkwrlwJpKgb2ZmVSf9BKv8/+fMILvjQ==" saltValue="7AndebR/q7CzSJl5b0V4GVg9Qj6HlFEBUJ7Gi05rJFv70jy/cCySD4P5yZV3uhbR6Tl1j7EjPXAkpTYPSQNWPg==" spinCount="100000" sheet="1" objects="1" scenarios="1" formatColumns="0" formatRows="0" autoFilter="0"/>
  <autoFilter ref="C96:K121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20" t="s">
        <v>108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4" t="str">
        <f>'Rekapitulace stavby'!K6</f>
        <v>ZŠ Opava, Šrámkova 4 - zařízení silnoproudé a slaboproudé elektrotechniky a stavební úpravy</v>
      </c>
      <c r="F7" s="395"/>
      <c r="G7" s="395"/>
      <c r="H7" s="395"/>
      <c r="L7" s="23"/>
    </row>
    <row r="8" spans="2:12" ht="12.75">
      <c r="B8" s="23"/>
      <c r="D8" s="115" t="s">
        <v>137</v>
      </c>
      <c r="L8" s="23"/>
    </row>
    <row r="9" spans="2:12" s="1" customFormat="1" ht="16.5" customHeight="1">
      <c r="B9" s="23"/>
      <c r="E9" s="394" t="s">
        <v>138</v>
      </c>
      <c r="F9" s="376"/>
      <c r="G9" s="376"/>
      <c r="H9" s="376"/>
      <c r="L9" s="23"/>
    </row>
    <row r="10" spans="2:12" s="1" customFormat="1" ht="12" customHeight="1">
      <c r="B10" s="23"/>
      <c r="D10" s="115" t="s">
        <v>139</v>
      </c>
      <c r="L10" s="23"/>
    </row>
    <row r="11" spans="1:31" s="2" customFormat="1" ht="16.5" customHeight="1">
      <c r="A11" s="37"/>
      <c r="B11" s="42"/>
      <c r="C11" s="37"/>
      <c r="D11" s="37"/>
      <c r="E11" s="404" t="s">
        <v>978</v>
      </c>
      <c r="F11" s="396"/>
      <c r="G11" s="396"/>
      <c r="H11" s="396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979</v>
      </c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397" t="s">
        <v>1471</v>
      </c>
      <c r="F13" s="396"/>
      <c r="G13" s="396"/>
      <c r="H13" s="396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6" t="s">
        <v>19</v>
      </c>
      <c r="G15" s="37"/>
      <c r="H15" s="37"/>
      <c r="I15" s="115" t="s">
        <v>20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6" t="s">
        <v>22</v>
      </c>
      <c r="G16" s="37"/>
      <c r="H16" s="37"/>
      <c r="I16" s="115" t="s">
        <v>23</v>
      </c>
      <c r="J16" s="117" t="str">
        <f>'Rekapitulace stavby'!AN8</f>
        <v>5. 2. 2024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25</v>
      </c>
      <c r="E18" s="37"/>
      <c r="F18" s="37"/>
      <c r="G18" s="37"/>
      <c r="H18" s="37"/>
      <c r="I18" s="115" t="s">
        <v>26</v>
      </c>
      <c r="J18" s="106" t="s">
        <v>19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6" t="s">
        <v>27</v>
      </c>
      <c r="F19" s="37"/>
      <c r="G19" s="37"/>
      <c r="H19" s="37"/>
      <c r="I19" s="115" t="s">
        <v>28</v>
      </c>
      <c r="J19" s="106" t="s">
        <v>19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29</v>
      </c>
      <c r="E21" s="37"/>
      <c r="F21" s="37"/>
      <c r="G21" s="37"/>
      <c r="H21" s="37"/>
      <c r="I21" s="115" t="s">
        <v>26</v>
      </c>
      <c r="J21" s="33" t="str">
        <f>'Rekapitulace stavby'!AN13</f>
        <v>Vyplň údaj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398" t="str">
        <f>'Rekapitulace stavby'!E14</f>
        <v>Vyplň údaj</v>
      </c>
      <c r="F22" s="399"/>
      <c r="G22" s="399"/>
      <c r="H22" s="399"/>
      <c r="I22" s="115" t="s">
        <v>28</v>
      </c>
      <c r="J22" s="33" t="str">
        <f>'Rekapitulace stavby'!AN14</f>
        <v>Vyplň údaj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31</v>
      </c>
      <c r="E24" s="37"/>
      <c r="F24" s="37"/>
      <c r="G24" s="37"/>
      <c r="H24" s="37"/>
      <c r="I24" s="115" t="s">
        <v>26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6" t="s">
        <v>32</v>
      </c>
      <c r="F25" s="37"/>
      <c r="G25" s="37"/>
      <c r="H25" s="37"/>
      <c r="I25" s="115" t="s">
        <v>28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34</v>
      </c>
      <c r="E27" s="37"/>
      <c r="F27" s="37"/>
      <c r="G27" s="37"/>
      <c r="H27" s="37"/>
      <c r="I27" s="115" t="s">
        <v>26</v>
      </c>
      <c r="J27" s="106" t="str">
        <f>IF('Rekapitulace stavby'!AN19="","",'Rekapitulace stavby'!AN19)</f>
        <v/>
      </c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6" t="str">
        <f>IF('Rekapitulace stavby'!E20="","",'Rekapitulace stavby'!E20)</f>
        <v xml:space="preserve"> </v>
      </c>
      <c r="F28" s="37"/>
      <c r="G28" s="37"/>
      <c r="H28" s="37"/>
      <c r="I28" s="115" t="s">
        <v>28</v>
      </c>
      <c r="J28" s="106" t="str">
        <f>IF('Rekapitulace stavby'!AN20="","",'Rekapitulace stavby'!AN20)</f>
        <v/>
      </c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36</v>
      </c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298.5" customHeight="1">
      <c r="A31" s="118"/>
      <c r="B31" s="119"/>
      <c r="C31" s="118"/>
      <c r="D31" s="118"/>
      <c r="E31" s="400" t="s">
        <v>141</v>
      </c>
      <c r="F31" s="400"/>
      <c r="G31" s="400"/>
      <c r="H31" s="400"/>
      <c r="I31" s="118"/>
      <c r="J31" s="118"/>
      <c r="K31" s="118"/>
      <c r="L31" s="120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2" t="s">
        <v>38</v>
      </c>
      <c r="E34" s="37"/>
      <c r="F34" s="37"/>
      <c r="G34" s="37"/>
      <c r="H34" s="37"/>
      <c r="I34" s="37"/>
      <c r="J34" s="123">
        <f>ROUND(J99,2)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1"/>
      <c r="E35" s="121"/>
      <c r="F35" s="121"/>
      <c r="G35" s="121"/>
      <c r="H35" s="121"/>
      <c r="I35" s="121"/>
      <c r="J35" s="121"/>
      <c r="K35" s="121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4" t="s">
        <v>40</v>
      </c>
      <c r="G36" s="37"/>
      <c r="H36" s="37"/>
      <c r="I36" s="124" t="s">
        <v>39</v>
      </c>
      <c r="J36" s="124" t="s">
        <v>41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25" t="s">
        <v>42</v>
      </c>
      <c r="E37" s="115" t="s">
        <v>43</v>
      </c>
      <c r="F37" s="126">
        <f>ROUND((SUM(BE99:BE130)),2)</f>
        <v>0</v>
      </c>
      <c r="G37" s="37"/>
      <c r="H37" s="37"/>
      <c r="I37" s="127">
        <v>0.21</v>
      </c>
      <c r="J37" s="126">
        <f>ROUND(((SUM(BE99:BE130))*I37),2)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44</v>
      </c>
      <c r="F38" s="126">
        <f>ROUND((SUM(BF99:BF130)),2)</f>
        <v>0</v>
      </c>
      <c r="G38" s="37"/>
      <c r="H38" s="37"/>
      <c r="I38" s="127">
        <v>0.12</v>
      </c>
      <c r="J38" s="126">
        <f>ROUND(((SUM(BF99:BF130))*I38),2)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45</v>
      </c>
      <c r="F39" s="126">
        <f>ROUND((SUM(BG99:BG130)),2)</f>
        <v>0</v>
      </c>
      <c r="G39" s="37"/>
      <c r="H39" s="37"/>
      <c r="I39" s="127">
        <v>0.21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46</v>
      </c>
      <c r="F40" s="126">
        <f>ROUND((SUM(BH99:BH130)),2)</f>
        <v>0</v>
      </c>
      <c r="G40" s="37"/>
      <c r="H40" s="37"/>
      <c r="I40" s="127">
        <v>0.12</v>
      </c>
      <c r="J40" s="126">
        <f>0</f>
        <v>0</v>
      </c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47</v>
      </c>
      <c r="F41" s="126">
        <f>ROUND((SUM(BI99:BI130)),2)</f>
        <v>0</v>
      </c>
      <c r="G41" s="37"/>
      <c r="H41" s="37"/>
      <c r="I41" s="127">
        <v>0</v>
      </c>
      <c r="J41" s="126">
        <f>0</f>
        <v>0</v>
      </c>
      <c r="K41" s="37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48</v>
      </c>
      <c r="E43" s="130"/>
      <c r="F43" s="130"/>
      <c r="G43" s="131" t="s">
        <v>49</v>
      </c>
      <c r="H43" s="132" t="s">
        <v>50</v>
      </c>
      <c r="I43" s="130"/>
      <c r="J43" s="133">
        <f>SUM(J34:J41)</f>
        <v>0</v>
      </c>
      <c r="K43" s="134"/>
      <c r="L43" s="11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142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1" t="str">
        <f>E7</f>
        <v>ZŠ Opava, Šrámkova 4 - zařízení silnoproudé a slaboproudé elektrotechniky a stavební úpravy</v>
      </c>
      <c r="F52" s="402"/>
      <c r="G52" s="402"/>
      <c r="H52" s="402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137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1" t="s">
        <v>138</v>
      </c>
      <c r="F54" s="361"/>
      <c r="G54" s="361"/>
      <c r="H54" s="361"/>
      <c r="I54" s="25"/>
      <c r="J54" s="25"/>
      <c r="K54" s="25"/>
      <c r="L54" s="23"/>
    </row>
    <row r="55" spans="2:12" s="1" customFormat="1" ht="12" customHeight="1">
      <c r="B55" s="24"/>
      <c r="C55" s="32" t="s">
        <v>139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05" t="s">
        <v>978</v>
      </c>
      <c r="F56" s="403"/>
      <c r="G56" s="403"/>
      <c r="H56" s="403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979</v>
      </c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4" t="str">
        <f>E13</f>
        <v>D.1.4.2.6 - Školní rozhlas</v>
      </c>
      <c r="F58" s="403"/>
      <c r="G58" s="403"/>
      <c r="H58" s="403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k.ú. Kateřinky u Opavy</v>
      </c>
      <c r="G60" s="39"/>
      <c r="H60" s="39"/>
      <c r="I60" s="32" t="s">
        <v>23</v>
      </c>
      <c r="J60" s="62" t="str">
        <f>IF(J16="","",J16)</f>
        <v>5. 2. 2024</v>
      </c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5.2" customHeight="1">
      <c r="A62" s="37"/>
      <c r="B62" s="38"/>
      <c r="C62" s="32" t="s">
        <v>25</v>
      </c>
      <c r="D62" s="39"/>
      <c r="E62" s="39"/>
      <c r="F62" s="30" t="str">
        <f>E19</f>
        <v xml:space="preserve">ZŠ Opava, Šrámkova 4, příspěvková organizace </v>
      </c>
      <c r="G62" s="39"/>
      <c r="H62" s="39"/>
      <c r="I62" s="32" t="s">
        <v>31</v>
      </c>
      <c r="J62" s="35" t="str">
        <f>E25</f>
        <v>INDETAIL s.r.o.</v>
      </c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15.2" customHeight="1">
      <c r="A63" s="37"/>
      <c r="B63" s="38"/>
      <c r="C63" s="32" t="s">
        <v>29</v>
      </c>
      <c r="D63" s="39"/>
      <c r="E63" s="39"/>
      <c r="F63" s="30" t="str">
        <f>IF(E22="","",E22)</f>
        <v>Vyplň údaj</v>
      </c>
      <c r="G63" s="39"/>
      <c r="H63" s="39"/>
      <c r="I63" s="32" t="s">
        <v>34</v>
      </c>
      <c r="J63" s="35" t="str">
        <f>E28</f>
        <v xml:space="preserve"> 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143</v>
      </c>
      <c r="D65" s="140"/>
      <c r="E65" s="140"/>
      <c r="F65" s="140"/>
      <c r="G65" s="140"/>
      <c r="H65" s="140"/>
      <c r="I65" s="140"/>
      <c r="J65" s="141" t="s">
        <v>144</v>
      </c>
      <c r="K65" s="140"/>
      <c r="L65" s="11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70</v>
      </c>
      <c r="D67" s="39"/>
      <c r="E67" s="39"/>
      <c r="F67" s="39"/>
      <c r="G67" s="39"/>
      <c r="H67" s="39"/>
      <c r="I67" s="39"/>
      <c r="J67" s="80">
        <f>J99</f>
        <v>0</v>
      </c>
      <c r="K67" s="39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145</v>
      </c>
    </row>
    <row r="68" spans="2:12" s="9" customFormat="1" ht="24.95" customHeight="1">
      <c r="B68" s="143"/>
      <c r="C68" s="144"/>
      <c r="D68" s="145" t="s">
        <v>981</v>
      </c>
      <c r="E68" s="146"/>
      <c r="F68" s="146"/>
      <c r="G68" s="146"/>
      <c r="H68" s="146"/>
      <c r="I68" s="146"/>
      <c r="J68" s="147">
        <f>J100</f>
        <v>0</v>
      </c>
      <c r="K68" s="144"/>
      <c r="L68" s="148"/>
    </row>
    <row r="69" spans="2:12" s="10" customFormat="1" ht="19.9" customHeight="1">
      <c r="B69" s="149"/>
      <c r="C69" s="100"/>
      <c r="D69" s="150" t="s">
        <v>1472</v>
      </c>
      <c r="E69" s="151"/>
      <c r="F69" s="151"/>
      <c r="G69" s="151"/>
      <c r="H69" s="151"/>
      <c r="I69" s="151"/>
      <c r="J69" s="152">
        <f>J101</f>
        <v>0</v>
      </c>
      <c r="K69" s="100"/>
      <c r="L69" s="153"/>
    </row>
    <row r="70" spans="2:12" s="10" customFormat="1" ht="14.85" customHeight="1">
      <c r="B70" s="149"/>
      <c r="C70" s="100"/>
      <c r="D70" s="150" t="s">
        <v>1473</v>
      </c>
      <c r="E70" s="151"/>
      <c r="F70" s="151"/>
      <c r="G70" s="151"/>
      <c r="H70" s="151"/>
      <c r="I70" s="151"/>
      <c r="J70" s="152">
        <f>J102</f>
        <v>0</v>
      </c>
      <c r="K70" s="100"/>
      <c r="L70" s="153"/>
    </row>
    <row r="71" spans="2:12" s="10" customFormat="1" ht="14.85" customHeight="1">
      <c r="B71" s="149"/>
      <c r="C71" s="100"/>
      <c r="D71" s="150" t="s">
        <v>1474</v>
      </c>
      <c r="E71" s="151"/>
      <c r="F71" s="151"/>
      <c r="G71" s="151"/>
      <c r="H71" s="151"/>
      <c r="I71" s="151"/>
      <c r="J71" s="152">
        <f>J110</f>
        <v>0</v>
      </c>
      <c r="K71" s="100"/>
      <c r="L71" s="153"/>
    </row>
    <row r="72" spans="2:12" s="10" customFormat="1" ht="19.9" customHeight="1">
      <c r="B72" s="149"/>
      <c r="C72" s="100"/>
      <c r="D72" s="150" t="s">
        <v>1475</v>
      </c>
      <c r="E72" s="151"/>
      <c r="F72" s="151"/>
      <c r="G72" s="151"/>
      <c r="H72" s="151"/>
      <c r="I72" s="151"/>
      <c r="J72" s="152">
        <f>J113</f>
        <v>0</v>
      </c>
      <c r="K72" s="100"/>
      <c r="L72" s="153"/>
    </row>
    <row r="73" spans="2:12" s="10" customFormat="1" ht="14.85" customHeight="1">
      <c r="B73" s="149"/>
      <c r="C73" s="100"/>
      <c r="D73" s="150" t="s">
        <v>1476</v>
      </c>
      <c r="E73" s="151"/>
      <c r="F73" s="151"/>
      <c r="G73" s="151"/>
      <c r="H73" s="151"/>
      <c r="I73" s="151"/>
      <c r="J73" s="152">
        <f>J114</f>
        <v>0</v>
      </c>
      <c r="K73" s="100"/>
      <c r="L73" s="153"/>
    </row>
    <row r="74" spans="2:12" s="10" customFormat="1" ht="14.85" customHeight="1">
      <c r="B74" s="149"/>
      <c r="C74" s="100"/>
      <c r="D74" s="150" t="s">
        <v>1477</v>
      </c>
      <c r="E74" s="151"/>
      <c r="F74" s="151"/>
      <c r="G74" s="151"/>
      <c r="H74" s="151"/>
      <c r="I74" s="151"/>
      <c r="J74" s="152">
        <f>J122</f>
        <v>0</v>
      </c>
      <c r="K74" s="100"/>
      <c r="L74" s="153"/>
    </row>
    <row r="75" spans="2:12" s="10" customFormat="1" ht="14.85" customHeight="1">
      <c r="B75" s="149"/>
      <c r="C75" s="100"/>
      <c r="D75" s="150" t="s">
        <v>1280</v>
      </c>
      <c r="E75" s="151"/>
      <c r="F75" s="151"/>
      <c r="G75" s="151"/>
      <c r="H75" s="151"/>
      <c r="I75" s="151"/>
      <c r="J75" s="152">
        <f>J125</f>
        <v>0</v>
      </c>
      <c r="K75" s="100"/>
      <c r="L75" s="153"/>
    </row>
    <row r="76" spans="1:31" s="2" customFormat="1" ht="21.7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6" t="s">
        <v>165</v>
      </c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401" t="str">
        <f>E7</f>
        <v>ZŠ Opava, Šrámkova 4 - zařízení silnoproudé a slaboproudé elektrotechniky a stavební úpravy</v>
      </c>
      <c r="F85" s="402"/>
      <c r="G85" s="402"/>
      <c r="H85" s="402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4"/>
      <c r="C86" s="32" t="s">
        <v>137</v>
      </c>
      <c r="D86" s="25"/>
      <c r="E86" s="25"/>
      <c r="F86" s="25"/>
      <c r="G86" s="25"/>
      <c r="H86" s="25"/>
      <c r="I86" s="25"/>
      <c r="J86" s="25"/>
      <c r="K86" s="25"/>
      <c r="L86" s="23"/>
    </row>
    <row r="87" spans="2:12" s="1" customFormat="1" ht="16.5" customHeight="1">
      <c r="B87" s="24"/>
      <c r="C87" s="25"/>
      <c r="D87" s="25"/>
      <c r="E87" s="401" t="s">
        <v>138</v>
      </c>
      <c r="F87" s="361"/>
      <c r="G87" s="361"/>
      <c r="H87" s="361"/>
      <c r="I87" s="25"/>
      <c r="J87" s="25"/>
      <c r="K87" s="25"/>
      <c r="L87" s="23"/>
    </row>
    <row r="88" spans="2:12" s="1" customFormat="1" ht="12" customHeight="1">
      <c r="B88" s="24"/>
      <c r="C88" s="32" t="s">
        <v>139</v>
      </c>
      <c r="D88" s="25"/>
      <c r="E88" s="25"/>
      <c r="F88" s="25"/>
      <c r="G88" s="25"/>
      <c r="H88" s="25"/>
      <c r="I88" s="25"/>
      <c r="J88" s="25"/>
      <c r="K88" s="25"/>
      <c r="L88" s="23"/>
    </row>
    <row r="89" spans="1:31" s="2" customFormat="1" ht="16.5" customHeight="1">
      <c r="A89" s="37"/>
      <c r="B89" s="38"/>
      <c r="C89" s="39"/>
      <c r="D89" s="39"/>
      <c r="E89" s="405" t="s">
        <v>978</v>
      </c>
      <c r="F89" s="403"/>
      <c r="G89" s="403"/>
      <c r="H89" s="403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2" t="s">
        <v>979</v>
      </c>
      <c r="D90" s="39"/>
      <c r="E90" s="39"/>
      <c r="F90" s="39"/>
      <c r="G90" s="39"/>
      <c r="H90" s="3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354" t="str">
        <f>E13</f>
        <v>D.1.4.2.6 - Školní rozhlas</v>
      </c>
      <c r="F91" s="403"/>
      <c r="G91" s="403"/>
      <c r="H91" s="403"/>
      <c r="I91" s="39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2" t="s">
        <v>21</v>
      </c>
      <c r="D93" s="39"/>
      <c r="E93" s="39"/>
      <c r="F93" s="30" t="str">
        <f>F16</f>
        <v>k.ú. Kateřinky u Opavy</v>
      </c>
      <c r="G93" s="39"/>
      <c r="H93" s="39"/>
      <c r="I93" s="32" t="s">
        <v>23</v>
      </c>
      <c r="J93" s="62" t="str">
        <f>IF(J16="","",J16)</f>
        <v>5. 2. 2024</v>
      </c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2" customHeight="1">
      <c r="A95" s="37"/>
      <c r="B95" s="38"/>
      <c r="C95" s="32" t="s">
        <v>25</v>
      </c>
      <c r="D95" s="39"/>
      <c r="E95" s="39"/>
      <c r="F95" s="30" t="str">
        <f>E19</f>
        <v xml:space="preserve">ZŠ Opava, Šrámkova 4, příspěvková organizace </v>
      </c>
      <c r="G95" s="39"/>
      <c r="H95" s="39"/>
      <c r="I95" s="32" t="s">
        <v>31</v>
      </c>
      <c r="J95" s="35" t="str">
        <f>E25</f>
        <v>INDETAIL s.r.o.</v>
      </c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2" customHeight="1">
      <c r="A96" s="37"/>
      <c r="B96" s="38"/>
      <c r="C96" s="32" t="s">
        <v>29</v>
      </c>
      <c r="D96" s="39"/>
      <c r="E96" s="39"/>
      <c r="F96" s="30" t="str">
        <f>IF(E22="","",E22)</f>
        <v>Vyplň údaj</v>
      </c>
      <c r="G96" s="39"/>
      <c r="H96" s="39"/>
      <c r="I96" s="32" t="s">
        <v>34</v>
      </c>
      <c r="J96" s="35" t="str">
        <f>E28</f>
        <v xml:space="preserve"> </v>
      </c>
      <c r="K96" s="39"/>
      <c r="L96" s="11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5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116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11" customFormat="1" ht="29.25" customHeight="1">
      <c r="A98" s="154"/>
      <c r="B98" s="155"/>
      <c r="C98" s="156" t="s">
        <v>166</v>
      </c>
      <c r="D98" s="157" t="s">
        <v>57</v>
      </c>
      <c r="E98" s="157" t="s">
        <v>53</v>
      </c>
      <c r="F98" s="157" t="s">
        <v>54</v>
      </c>
      <c r="G98" s="157" t="s">
        <v>167</v>
      </c>
      <c r="H98" s="157" t="s">
        <v>168</v>
      </c>
      <c r="I98" s="157" t="s">
        <v>169</v>
      </c>
      <c r="J98" s="157" t="s">
        <v>144</v>
      </c>
      <c r="K98" s="158" t="s">
        <v>170</v>
      </c>
      <c r="L98" s="159"/>
      <c r="M98" s="71" t="s">
        <v>19</v>
      </c>
      <c r="N98" s="72" t="s">
        <v>42</v>
      </c>
      <c r="O98" s="72" t="s">
        <v>171</v>
      </c>
      <c r="P98" s="72" t="s">
        <v>172</v>
      </c>
      <c r="Q98" s="72" t="s">
        <v>173</v>
      </c>
      <c r="R98" s="72" t="s">
        <v>174</v>
      </c>
      <c r="S98" s="72" t="s">
        <v>175</v>
      </c>
      <c r="T98" s="73" t="s">
        <v>176</v>
      </c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</row>
    <row r="99" spans="1:63" s="2" customFormat="1" ht="22.9" customHeight="1">
      <c r="A99" s="37"/>
      <c r="B99" s="38"/>
      <c r="C99" s="78" t="s">
        <v>177</v>
      </c>
      <c r="D99" s="39"/>
      <c r="E99" s="39"/>
      <c r="F99" s="39"/>
      <c r="G99" s="39"/>
      <c r="H99" s="39"/>
      <c r="I99" s="39"/>
      <c r="J99" s="160">
        <f>BK99</f>
        <v>0</v>
      </c>
      <c r="K99" s="39"/>
      <c r="L99" s="42"/>
      <c r="M99" s="74"/>
      <c r="N99" s="161"/>
      <c r="O99" s="75"/>
      <c r="P99" s="162">
        <f>P100</f>
        <v>0</v>
      </c>
      <c r="Q99" s="75"/>
      <c r="R99" s="162">
        <f>R100</f>
        <v>0</v>
      </c>
      <c r="S99" s="75"/>
      <c r="T99" s="163">
        <f>T100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71</v>
      </c>
      <c r="AU99" s="20" t="s">
        <v>145</v>
      </c>
      <c r="BK99" s="164">
        <f>BK100</f>
        <v>0</v>
      </c>
    </row>
    <row r="100" spans="2:63" s="12" customFormat="1" ht="25.9" customHeight="1">
      <c r="B100" s="165"/>
      <c r="C100" s="166"/>
      <c r="D100" s="167" t="s">
        <v>71</v>
      </c>
      <c r="E100" s="168" t="s">
        <v>343</v>
      </c>
      <c r="F100" s="168" t="s">
        <v>1001</v>
      </c>
      <c r="G100" s="166"/>
      <c r="H100" s="166"/>
      <c r="I100" s="169"/>
      <c r="J100" s="170">
        <f>BK100</f>
        <v>0</v>
      </c>
      <c r="K100" s="166"/>
      <c r="L100" s="171"/>
      <c r="M100" s="172"/>
      <c r="N100" s="173"/>
      <c r="O100" s="173"/>
      <c r="P100" s="174">
        <f>P101+P113</f>
        <v>0</v>
      </c>
      <c r="Q100" s="173"/>
      <c r="R100" s="174">
        <f>R101+R113</f>
        <v>0</v>
      </c>
      <c r="S100" s="173"/>
      <c r="T100" s="175">
        <f>T101+T113</f>
        <v>0</v>
      </c>
      <c r="AR100" s="176" t="s">
        <v>81</v>
      </c>
      <c r="AT100" s="177" t="s">
        <v>71</v>
      </c>
      <c r="AU100" s="177" t="s">
        <v>72</v>
      </c>
      <c r="AY100" s="176" t="s">
        <v>180</v>
      </c>
      <c r="BK100" s="178">
        <f>BK101+BK113</f>
        <v>0</v>
      </c>
    </row>
    <row r="101" spans="2:63" s="12" customFormat="1" ht="22.9" customHeight="1">
      <c r="B101" s="165"/>
      <c r="C101" s="166"/>
      <c r="D101" s="167" t="s">
        <v>71</v>
      </c>
      <c r="E101" s="179" t="s">
        <v>1002</v>
      </c>
      <c r="F101" s="179" t="s">
        <v>1478</v>
      </c>
      <c r="G101" s="166"/>
      <c r="H101" s="166"/>
      <c r="I101" s="169"/>
      <c r="J101" s="180">
        <f>BK101</f>
        <v>0</v>
      </c>
      <c r="K101" s="166"/>
      <c r="L101" s="171"/>
      <c r="M101" s="172"/>
      <c r="N101" s="173"/>
      <c r="O101" s="173"/>
      <c r="P101" s="174">
        <f>P102+P110</f>
        <v>0</v>
      </c>
      <c r="Q101" s="173"/>
      <c r="R101" s="174">
        <f>R102+R110</f>
        <v>0</v>
      </c>
      <c r="S101" s="173"/>
      <c r="T101" s="175">
        <f>T102+T110</f>
        <v>0</v>
      </c>
      <c r="AR101" s="176" t="s">
        <v>81</v>
      </c>
      <c r="AT101" s="177" t="s">
        <v>71</v>
      </c>
      <c r="AU101" s="177" t="s">
        <v>79</v>
      </c>
      <c r="AY101" s="176" t="s">
        <v>180</v>
      </c>
      <c r="BK101" s="178">
        <f>BK102+BK110</f>
        <v>0</v>
      </c>
    </row>
    <row r="102" spans="2:63" s="12" customFormat="1" ht="20.85" customHeight="1">
      <c r="B102" s="165"/>
      <c r="C102" s="166"/>
      <c r="D102" s="167" t="s">
        <v>71</v>
      </c>
      <c r="E102" s="179" t="s">
        <v>1004</v>
      </c>
      <c r="F102" s="179" t="s">
        <v>1479</v>
      </c>
      <c r="G102" s="166"/>
      <c r="H102" s="166"/>
      <c r="I102" s="169"/>
      <c r="J102" s="180">
        <f>BK102</f>
        <v>0</v>
      </c>
      <c r="K102" s="166"/>
      <c r="L102" s="171"/>
      <c r="M102" s="172"/>
      <c r="N102" s="173"/>
      <c r="O102" s="173"/>
      <c r="P102" s="174">
        <f>SUM(P103:P109)</f>
        <v>0</v>
      </c>
      <c r="Q102" s="173"/>
      <c r="R102" s="174">
        <f>SUM(R103:R109)</f>
        <v>0</v>
      </c>
      <c r="S102" s="173"/>
      <c r="T102" s="175">
        <f>SUM(T103:T109)</f>
        <v>0</v>
      </c>
      <c r="AR102" s="176" t="s">
        <v>81</v>
      </c>
      <c r="AT102" s="177" t="s">
        <v>71</v>
      </c>
      <c r="AU102" s="177" t="s">
        <v>81</v>
      </c>
      <c r="AY102" s="176" t="s">
        <v>180</v>
      </c>
      <c r="BK102" s="178">
        <f>SUM(BK103:BK109)</f>
        <v>0</v>
      </c>
    </row>
    <row r="103" spans="1:65" s="2" customFormat="1" ht="62.65" customHeight="1">
      <c r="A103" s="37"/>
      <c r="B103" s="38"/>
      <c r="C103" s="232" t="s">
        <v>79</v>
      </c>
      <c r="D103" s="232" t="s">
        <v>349</v>
      </c>
      <c r="E103" s="233" t="s">
        <v>1006</v>
      </c>
      <c r="F103" s="234" t="s">
        <v>1480</v>
      </c>
      <c r="G103" s="235" t="s">
        <v>352</v>
      </c>
      <c r="H103" s="236">
        <v>2</v>
      </c>
      <c r="I103" s="237"/>
      <c r="J103" s="238">
        <f aca="true" t="shared" si="0" ref="J103:J109">ROUND(I103*H103,2)</f>
        <v>0</v>
      </c>
      <c r="K103" s="234" t="s">
        <v>19</v>
      </c>
      <c r="L103" s="239"/>
      <c r="M103" s="240" t="s">
        <v>19</v>
      </c>
      <c r="N103" s="241" t="s">
        <v>43</v>
      </c>
      <c r="O103" s="67"/>
      <c r="P103" s="190">
        <f aca="true" t="shared" si="1" ref="P103:P109">O103*H103</f>
        <v>0</v>
      </c>
      <c r="Q103" s="190">
        <v>0</v>
      </c>
      <c r="R103" s="190">
        <f aca="true" t="shared" si="2" ref="R103:R109">Q103*H103</f>
        <v>0</v>
      </c>
      <c r="S103" s="190">
        <v>0</v>
      </c>
      <c r="T103" s="191">
        <f aca="true" t="shared" si="3" ref="T103:T109"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2" t="s">
        <v>353</v>
      </c>
      <c r="AT103" s="192" t="s">
        <v>349</v>
      </c>
      <c r="AU103" s="192" t="s">
        <v>92</v>
      </c>
      <c r="AY103" s="20" t="s">
        <v>180</v>
      </c>
      <c r="BE103" s="193">
        <f aca="true" t="shared" si="4" ref="BE103:BE109">IF(N103="základní",J103,0)</f>
        <v>0</v>
      </c>
      <c r="BF103" s="193">
        <f aca="true" t="shared" si="5" ref="BF103:BF109">IF(N103="snížená",J103,0)</f>
        <v>0</v>
      </c>
      <c r="BG103" s="193">
        <f aca="true" t="shared" si="6" ref="BG103:BG109">IF(N103="zákl. přenesená",J103,0)</f>
        <v>0</v>
      </c>
      <c r="BH103" s="193">
        <f aca="true" t="shared" si="7" ref="BH103:BH109">IF(N103="sníž. přenesená",J103,0)</f>
        <v>0</v>
      </c>
      <c r="BI103" s="193">
        <f aca="true" t="shared" si="8" ref="BI103:BI109">IF(N103="nulová",J103,0)</f>
        <v>0</v>
      </c>
      <c r="BJ103" s="20" t="s">
        <v>79</v>
      </c>
      <c r="BK103" s="193">
        <f aca="true" t="shared" si="9" ref="BK103:BK109">ROUND(I103*H103,2)</f>
        <v>0</v>
      </c>
      <c r="BL103" s="20" t="s">
        <v>290</v>
      </c>
      <c r="BM103" s="192" t="s">
        <v>1481</v>
      </c>
    </row>
    <row r="104" spans="1:65" s="2" customFormat="1" ht="44.25" customHeight="1">
      <c r="A104" s="37"/>
      <c r="B104" s="38"/>
      <c r="C104" s="232" t="s">
        <v>81</v>
      </c>
      <c r="D104" s="232" t="s">
        <v>349</v>
      </c>
      <c r="E104" s="233" t="s">
        <v>1285</v>
      </c>
      <c r="F104" s="234" t="s">
        <v>1482</v>
      </c>
      <c r="G104" s="235" t="s">
        <v>352</v>
      </c>
      <c r="H104" s="236">
        <v>2</v>
      </c>
      <c r="I104" s="237"/>
      <c r="J104" s="238">
        <f t="shared" si="0"/>
        <v>0</v>
      </c>
      <c r="K104" s="234" t="s">
        <v>19</v>
      </c>
      <c r="L104" s="239"/>
      <c r="M104" s="240" t="s">
        <v>19</v>
      </c>
      <c r="N104" s="241" t="s">
        <v>43</v>
      </c>
      <c r="O104" s="67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353</v>
      </c>
      <c r="AT104" s="192" t="s">
        <v>349</v>
      </c>
      <c r="AU104" s="192" t="s">
        <v>92</v>
      </c>
      <c r="AY104" s="20" t="s">
        <v>180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20" t="s">
        <v>79</v>
      </c>
      <c r="BK104" s="193">
        <f t="shared" si="9"/>
        <v>0</v>
      </c>
      <c r="BL104" s="20" t="s">
        <v>290</v>
      </c>
      <c r="BM104" s="192" t="s">
        <v>1483</v>
      </c>
    </row>
    <row r="105" spans="1:65" s="2" customFormat="1" ht="16.5" customHeight="1">
      <c r="A105" s="37"/>
      <c r="B105" s="38"/>
      <c r="C105" s="232" t="s">
        <v>92</v>
      </c>
      <c r="D105" s="232" t="s">
        <v>349</v>
      </c>
      <c r="E105" s="233" t="s">
        <v>1009</v>
      </c>
      <c r="F105" s="234" t="s">
        <v>1484</v>
      </c>
      <c r="G105" s="235" t="s">
        <v>352</v>
      </c>
      <c r="H105" s="236">
        <v>1</v>
      </c>
      <c r="I105" s="237"/>
      <c r="J105" s="238">
        <f t="shared" si="0"/>
        <v>0</v>
      </c>
      <c r="K105" s="234" t="s">
        <v>19</v>
      </c>
      <c r="L105" s="239"/>
      <c r="M105" s="240" t="s">
        <v>19</v>
      </c>
      <c r="N105" s="241" t="s">
        <v>43</v>
      </c>
      <c r="O105" s="67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2" t="s">
        <v>353</v>
      </c>
      <c r="AT105" s="192" t="s">
        <v>349</v>
      </c>
      <c r="AU105" s="192" t="s">
        <v>92</v>
      </c>
      <c r="AY105" s="20" t="s">
        <v>180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20" t="s">
        <v>79</v>
      </c>
      <c r="BK105" s="193">
        <f t="shared" si="9"/>
        <v>0</v>
      </c>
      <c r="BL105" s="20" t="s">
        <v>290</v>
      </c>
      <c r="BM105" s="192" t="s">
        <v>1485</v>
      </c>
    </row>
    <row r="106" spans="1:65" s="2" customFormat="1" ht="16.5" customHeight="1">
      <c r="A106" s="37"/>
      <c r="B106" s="38"/>
      <c r="C106" s="232" t="s">
        <v>188</v>
      </c>
      <c r="D106" s="232" t="s">
        <v>349</v>
      </c>
      <c r="E106" s="233" t="s">
        <v>1015</v>
      </c>
      <c r="F106" s="234" t="s">
        <v>1486</v>
      </c>
      <c r="G106" s="235" t="s">
        <v>352</v>
      </c>
      <c r="H106" s="236">
        <v>20</v>
      </c>
      <c r="I106" s="237"/>
      <c r="J106" s="238">
        <f t="shared" si="0"/>
        <v>0</v>
      </c>
      <c r="K106" s="234" t="s">
        <v>19</v>
      </c>
      <c r="L106" s="239"/>
      <c r="M106" s="240" t="s">
        <v>19</v>
      </c>
      <c r="N106" s="241" t="s">
        <v>43</v>
      </c>
      <c r="O106" s="67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2" t="s">
        <v>353</v>
      </c>
      <c r="AT106" s="192" t="s">
        <v>349</v>
      </c>
      <c r="AU106" s="192" t="s">
        <v>92</v>
      </c>
      <c r="AY106" s="20" t="s">
        <v>180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20" t="s">
        <v>79</v>
      </c>
      <c r="BK106" s="193">
        <f t="shared" si="9"/>
        <v>0</v>
      </c>
      <c r="BL106" s="20" t="s">
        <v>290</v>
      </c>
      <c r="BM106" s="192" t="s">
        <v>1487</v>
      </c>
    </row>
    <row r="107" spans="1:65" s="2" customFormat="1" ht="21.75" customHeight="1">
      <c r="A107" s="37"/>
      <c r="B107" s="38"/>
      <c r="C107" s="232" t="s">
        <v>212</v>
      </c>
      <c r="D107" s="232" t="s">
        <v>349</v>
      </c>
      <c r="E107" s="233" t="s">
        <v>1294</v>
      </c>
      <c r="F107" s="234" t="s">
        <v>1488</v>
      </c>
      <c r="G107" s="235" t="s">
        <v>352</v>
      </c>
      <c r="H107" s="236">
        <v>15</v>
      </c>
      <c r="I107" s="237"/>
      <c r="J107" s="238">
        <f t="shared" si="0"/>
        <v>0</v>
      </c>
      <c r="K107" s="234" t="s">
        <v>19</v>
      </c>
      <c r="L107" s="239"/>
      <c r="M107" s="240" t="s">
        <v>19</v>
      </c>
      <c r="N107" s="241" t="s">
        <v>43</v>
      </c>
      <c r="O107" s="67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2" t="s">
        <v>353</v>
      </c>
      <c r="AT107" s="192" t="s">
        <v>349</v>
      </c>
      <c r="AU107" s="192" t="s">
        <v>92</v>
      </c>
      <c r="AY107" s="20" t="s">
        <v>180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20" t="s">
        <v>79</v>
      </c>
      <c r="BK107" s="193">
        <f t="shared" si="9"/>
        <v>0</v>
      </c>
      <c r="BL107" s="20" t="s">
        <v>290</v>
      </c>
      <c r="BM107" s="192" t="s">
        <v>1489</v>
      </c>
    </row>
    <row r="108" spans="1:65" s="2" customFormat="1" ht="16.5" customHeight="1">
      <c r="A108" s="37"/>
      <c r="B108" s="38"/>
      <c r="C108" s="232" t="s">
        <v>219</v>
      </c>
      <c r="D108" s="232" t="s">
        <v>349</v>
      </c>
      <c r="E108" s="233" t="s">
        <v>1297</v>
      </c>
      <c r="F108" s="234" t="s">
        <v>1490</v>
      </c>
      <c r="G108" s="235" t="s">
        <v>352</v>
      </c>
      <c r="H108" s="236">
        <v>35</v>
      </c>
      <c r="I108" s="237"/>
      <c r="J108" s="238">
        <f t="shared" si="0"/>
        <v>0</v>
      </c>
      <c r="K108" s="234" t="s">
        <v>19</v>
      </c>
      <c r="L108" s="239"/>
      <c r="M108" s="240" t="s">
        <v>19</v>
      </c>
      <c r="N108" s="241" t="s">
        <v>43</v>
      </c>
      <c r="O108" s="67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2" t="s">
        <v>353</v>
      </c>
      <c r="AT108" s="192" t="s">
        <v>349</v>
      </c>
      <c r="AU108" s="192" t="s">
        <v>92</v>
      </c>
      <c r="AY108" s="20" t="s">
        <v>180</v>
      </c>
      <c r="BE108" s="193">
        <f t="shared" si="4"/>
        <v>0</v>
      </c>
      <c r="BF108" s="193">
        <f t="shared" si="5"/>
        <v>0</v>
      </c>
      <c r="BG108" s="193">
        <f t="shared" si="6"/>
        <v>0</v>
      </c>
      <c r="BH108" s="193">
        <f t="shared" si="7"/>
        <v>0</v>
      </c>
      <c r="BI108" s="193">
        <f t="shared" si="8"/>
        <v>0</v>
      </c>
      <c r="BJ108" s="20" t="s">
        <v>79</v>
      </c>
      <c r="BK108" s="193">
        <f t="shared" si="9"/>
        <v>0</v>
      </c>
      <c r="BL108" s="20" t="s">
        <v>290</v>
      </c>
      <c r="BM108" s="192" t="s">
        <v>1491</v>
      </c>
    </row>
    <row r="109" spans="1:65" s="2" customFormat="1" ht="16.5" customHeight="1">
      <c r="A109" s="37"/>
      <c r="B109" s="38"/>
      <c r="C109" s="232" t="s">
        <v>226</v>
      </c>
      <c r="D109" s="232" t="s">
        <v>349</v>
      </c>
      <c r="E109" s="233" t="s">
        <v>1300</v>
      </c>
      <c r="F109" s="234" t="s">
        <v>1492</v>
      </c>
      <c r="G109" s="235" t="s">
        <v>1493</v>
      </c>
      <c r="H109" s="236">
        <v>1</v>
      </c>
      <c r="I109" s="237"/>
      <c r="J109" s="238">
        <f t="shared" si="0"/>
        <v>0</v>
      </c>
      <c r="K109" s="234" t="s">
        <v>19</v>
      </c>
      <c r="L109" s="239"/>
      <c r="M109" s="240" t="s">
        <v>19</v>
      </c>
      <c r="N109" s="241" t="s">
        <v>43</v>
      </c>
      <c r="O109" s="67"/>
      <c r="P109" s="190">
        <f t="shared" si="1"/>
        <v>0</v>
      </c>
      <c r="Q109" s="190">
        <v>0</v>
      </c>
      <c r="R109" s="190">
        <f t="shared" si="2"/>
        <v>0</v>
      </c>
      <c r="S109" s="190">
        <v>0</v>
      </c>
      <c r="T109" s="191">
        <f t="shared" si="3"/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2" t="s">
        <v>353</v>
      </c>
      <c r="AT109" s="192" t="s">
        <v>349</v>
      </c>
      <c r="AU109" s="192" t="s">
        <v>92</v>
      </c>
      <c r="AY109" s="20" t="s">
        <v>180</v>
      </c>
      <c r="BE109" s="193">
        <f t="shared" si="4"/>
        <v>0</v>
      </c>
      <c r="BF109" s="193">
        <f t="shared" si="5"/>
        <v>0</v>
      </c>
      <c r="BG109" s="193">
        <f t="shared" si="6"/>
        <v>0</v>
      </c>
      <c r="BH109" s="193">
        <f t="shared" si="7"/>
        <v>0</v>
      </c>
      <c r="BI109" s="193">
        <f t="shared" si="8"/>
        <v>0</v>
      </c>
      <c r="BJ109" s="20" t="s">
        <v>79</v>
      </c>
      <c r="BK109" s="193">
        <f t="shared" si="9"/>
        <v>0</v>
      </c>
      <c r="BL109" s="20" t="s">
        <v>290</v>
      </c>
      <c r="BM109" s="192" t="s">
        <v>1494</v>
      </c>
    </row>
    <row r="110" spans="2:63" s="12" customFormat="1" ht="20.85" customHeight="1">
      <c r="B110" s="165"/>
      <c r="C110" s="166"/>
      <c r="D110" s="167" t="s">
        <v>71</v>
      </c>
      <c r="E110" s="179" t="s">
        <v>1018</v>
      </c>
      <c r="F110" s="179" t="s">
        <v>1108</v>
      </c>
      <c r="G110" s="166"/>
      <c r="H110" s="166"/>
      <c r="I110" s="169"/>
      <c r="J110" s="180">
        <f>BK110</f>
        <v>0</v>
      </c>
      <c r="K110" s="166"/>
      <c r="L110" s="171"/>
      <c r="M110" s="172"/>
      <c r="N110" s="173"/>
      <c r="O110" s="173"/>
      <c r="P110" s="174">
        <f>SUM(P111:P112)</f>
        <v>0</v>
      </c>
      <c r="Q110" s="173"/>
      <c r="R110" s="174">
        <f>SUM(R111:R112)</f>
        <v>0</v>
      </c>
      <c r="S110" s="173"/>
      <c r="T110" s="175">
        <f>SUM(T111:T112)</f>
        <v>0</v>
      </c>
      <c r="AR110" s="176" t="s">
        <v>81</v>
      </c>
      <c r="AT110" s="177" t="s">
        <v>71</v>
      </c>
      <c r="AU110" s="177" t="s">
        <v>81</v>
      </c>
      <c r="AY110" s="176" t="s">
        <v>180</v>
      </c>
      <c r="BK110" s="178">
        <f>SUM(BK111:BK112)</f>
        <v>0</v>
      </c>
    </row>
    <row r="111" spans="1:65" s="2" customFormat="1" ht="16.5" customHeight="1">
      <c r="A111" s="37"/>
      <c r="B111" s="38"/>
      <c r="C111" s="232" t="s">
        <v>235</v>
      </c>
      <c r="D111" s="232" t="s">
        <v>349</v>
      </c>
      <c r="E111" s="233" t="s">
        <v>1020</v>
      </c>
      <c r="F111" s="234" t="s">
        <v>1495</v>
      </c>
      <c r="G111" s="235" t="s">
        <v>270</v>
      </c>
      <c r="H111" s="236">
        <v>700</v>
      </c>
      <c r="I111" s="237"/>
      <c r="J111" s="238">
        <f>ROUND(I111*H111,2)</f>
        <v>0</v>
      </c>
      <c r="K111" s="234" t="s">
        <v>19</v>
      </c>
      <c r="L111" s="239"/>
      <c r="M111" s="240" t="s">
        <v>19</v>
      </c>
      <c r="N111" s="241" t="s">
        <v>43</v>
      </c>
      <c r="O111" s="67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2" t="s">
        <v>353</v>
      </c>
      <c r="AT111" s="192" t="s">
        <v>349</v>
      </c>
      <c r="AU111" s="192" t="s">
        <v>92</v>
      </c>
      <c r="AY111" s="20" t="s">
        <v>180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20" t="s">
        <v>79</v>
      </c>
      <c r="BK111" s="193">
        <f>ROUND(I111*H111,2)</f>
        <v>0</v>
      </c>
      <c r="BL111" s="20" t="s">
        <v>290</v>
      </c>
      <c r="BM111" s="192" t="s">
        <v>1496</v>
      </c>
    </row>
    <row r="112" spans="1:65" s="2" customFormat="1" ht="16.5" customHeight="1">
      <c r="A112" s="37"/>
      <c r="B112" s="38"/>
      <c r="C112" s="232" t="s">
        <v>244</v>
      </c>
      <c r="D112" s="232" t="s">
        <v>349</v>
      </c>
      <c r="E112" s="233" t="s">
        <v>1026</v>
      </c>
      <c r="F112" s="234" t="s">
        <v>1497</v>
      </c>
      <c r="G112" s="235" t="s">
        <v>1493</v>
      </c>
      <c r="H112" s="236">
        <v>1000</v>
      </c>
      <c r="I112" s="237"/>
      <c r="J112" s="238">
        <f>ROUND(I112*H112,2)</f>
        <v>0</v>
      </c>
      <c r="K112" s="234" t="s">
        <v>19</v>
      </c>
      <c r="L112" s="239"/>
      <c r="M112" s="240" t="s">
        <v>19</v>
      </c>
      <c r="N112" s="241" t="s">
        <v>43</v>
      </c>
      <c r="O112" s="67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2" t="s">
        <v>353</v>
      </c>
      <c r="AT112" s="192" t="s">
        <v>349</v>
      </c>
      <c r="AU112" s="192" t="s">
        <v>92</v>
      </c>
      <c r="AY112" s="20" t="s">
        <v>180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0" t="s">
        <v>79</v>
      </c>
      <c r="BK112" s="193">
        <f>ROUND(I112*H112,2)</f>
        <v>0</v>
      </c>
      <c r="BL112" s="20" t="s">
        <v>290</v>
      </c>
      <c r="BM112" s="192" t="s">
        <v>1498</v>
      </c>
    </row>
    <row r="113" spans="2:63" s="12" customFormat="1" ht="22.9" customHeight="1">
      <c r="B113" s="165"/>
      <c r="C113" s="166"/>
      <c r="D113" s="167" t="s">
        <v>71</v>
      </c>
      <c r="E113" s="179" t="s">
        <v>1138</v>
      </c>
      <c r="F113" s="179" t="s">
        <v>1499</v>
      </c>
      <c r="G113" s="166"/>
      <c r="H113" s="166"/>
      <c r="I113" s="169"/>
      <c r="J113" s="180">
        <f>BK113</f>
        <v>0</v>
      </c>
      <c r="K113" s="166"/>
      <c r="L113" s="171"/>
      <c r="M113" s="172"/>
      <c r="N113" s="173"/>
      <c r="O113" s="173"/>
      <c r="P113" s="174">
        <f>P114+P122+P125</f>
        <v>0</v>
      </c>
      <c r="Q113" s="173"/>
      <c r="R113" s="174">
        <f>R114+R122+R125</f>
        <v>0</v>
      </c>
      <c r="S113" s="173"/>
      <c r="T113" s="175">
        <f>T114+T122+T125</f>
        <v>0</v>
      </c>
      <c r="AR113" s="176" t="s">
        <v>81</v>
      </c>
      <c r="AT113" s="177" t="s">
        <v>71</v>
      </c>
      <c r="AU113" s="177" t="s">
        <v>79</v>
      </c>
      <c r="AY113" s="176" t="s">
        <v>180</v>
      </c>
      <c r="BK113" s="178">
        <f>BK114+BK122+BK125</f>
        <v>0</v>
      </c>
    </row>
    <row r="114" spans="2:63" s="12" customFormat="1" ht="20.85" customHeight="1">
      <c r="B114" s="165"/>
      <c r="C114" s="166"/>
      <c r="D114" s="167" t="s">
        <v>71</v>
      </c>
      <c r="E114" s="179" t="s">
        <v>1140</v>
      </c>
      <c r="F114" s="179" t="s">
        <v>1479</v>
      </c>
      <c r="G114" s="166"/>
      <c r="H114" s="166"/>
      <c r="I114" s="169"/>
      <c r="J114" s="180">
        <f>BK114</f>
        <v>0</v>
      </c>
      <c r="K114" s="166"/>
      <c r="L114" s="171"/>
      <c r="M114" s="172"/>
      <c r="N114" s="173"/>
      <c r="O114" s="173"/>
      <c r="P114" s="174">
        <f>SUM(P115:P121)</f>
        <v>0</v>
      </c>
      <c r="Q114" s="173"/>
      <c r="R114" s="174">
        <f>SUM(R115:R121)</f>
        <v>0</v>
      </c>
      <c r="S114" s="173"/>
      <c r="T114" s="175">
        <f>SUM(T115:T121)</f>
        <v>0</v>
      </c>
      <c r="AR114" s="176" t="s">
        <v>81</v>
      </c>
      <c r="AT114" s="177" t="s">
        <v>71</v>
      </c>
      <c r="AU114" s="177" t="s">
        <v>81</v>
      </c>
      <c r="AY114" s="176" t="s">
        <v>180</v>
      </c>
      <c r="BK114" s="178">
        <f>SUM(BK115:BK121)</f>
        <v>0</v>
      </c>
    </row>
    <row r="115" spans="1:65" s="2" customFormat="1" ht="62.65" customHeight="1">
      <c r="A115" s="37"/>
      <c r="B115" s="38"/>
      <c r="C115" s="181" t="s">
        <v>251</v>
      </c>
      <c r="D115" s="181" t="s">
        <v>183</v>
      </c>
      <c r="E115" s="182" t="s">
        <v>1141</v>
      </c>
      <c r="F115" s="183" t="s">
        <v>1500</v>
      </c>
      <c r="G115" s="184" t="s">
        <v>352</v>
      </c>
      <c r="H115" s="185">
        <v>2</v>
      </c>
      <c r="I115" s="186"/>
      <c r="J115" s="187">
        <f aca="true" t="shared" si="10" ref="J115:J121">ROUND(I115*H115,2)</f>
        <v>0</v>
      </c>
      <c r="K115" s="183" t="s">
        <v>19</v>
      </c>
      <c r="L115" s="42"/>
      <c r="M115" s="188" t="s">
        <v>19</v>
      </c>
      <c r="N115" s="189" t="s">
        <v>43</v>
      </c>
      <c r="O115" s="67"/>
      <c r="P115" s="190">
        <f aca="true" t="shared" si="11" ref="P115:P121">O115*H115</f>
        <v>0</v>
      </c>
      <c r="Q115" s="190">
        <v>0</v>
      </c>
      <c r="R115" s="190">
        <f aca="true" t="shared" si="12" ref="R115:R121">Q115*H115</f>
        <v>0</v>
      </c>
      <c r="S115" s="190">
        <v>0</v>
      </c>
      <c r="T115" s="191">
        <f aca="true" t="shared" si="13" ref="T115:T121"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2" t="s">
        <v>290</v>
      </c>
      <c r="AT115" s="192" t="s">
        <v>183</v>
      </c>
      <c r="AU115" s="192" t="s">
        <v>92</v>
      </c>
      <c r="AY115" s="20" t="s">
        <v>180</v>
      </c>
      <c r="BE115" s="193">
        <f aca="true" t="shared" si="14" ref="BE115:BE121">IF(N115="základní",J115,0)</f>
        <v>0</v>
      </c>
      <c r="BF115" s="193">
        <f aca="true" t="shared" si="15" ref="BF115:BF121">IF(N115="snížená",J115,0)</f>
        <v>0</v>
      </c>
      <c r="BG115" s="193">
        <f aca="true" t="shared" si="16" ref="BG115:BG121">IF(N115="zákl. přenesená",J115,0)</f>
        <v>0</v>
      </c>
      <c r="BH115" s="193">
        <f aca="true" t="shared" si="17" ref="BH115:BH121">IF(N115="sníž. přenesená",J115,0)</f>
        <v>0</v>
      </c>
      <c r="BI115" s="193">
        <f aca="true" t="shared" si="18" ref="BI115:BI121">IF(N115="nulová",J115,0)</f>
        <v>0</v>
      </c>
      <c r="BJ115" s="20" t="s">
        <v>79</v>
      </c>
      <c r="BK115" s="193">
        <f aca="true" t="shared" si="19" ref="BK115:BK121">ROUND(I115*H115,2)</f>
        <v>0</v>
      </c>
      <c r="BL115" s="20" t="s">
        <v>290</v>
      </c>
      <c r="BM115" s="192" t="s">
        <v>1501</v>
      </c>
    </row>
    <row r="116" spans="1:65" s="2" customFormat="1" ht="44.25" customHeight="1">
      <c r="A116" s="37"/>
      <c r="B116" s="38"/>
      <c r="C116" s="181" t="s">
        <v>263</v>
      </c>
      <c r="D116" s="181" t="s">
        <v>183</v>
      </c>
      <c r="E116" s="182" t="s">
        <v>1313</v>
      </c>
      <c r="F116" s="183" t="s">
        <v>1482</v>
      </c>
      <c r="G116" s="184" t="s">
        <v>352</v>
      </c>
      <c r="H116" s="185">
        <v>2</v>
      </c>
      <c r="I116" s="186"/>
      <c r="J116" s="187">
        <f t="shared" si="10"/>
        <v>0</v>
      </c>
      <c r="K116" s="183" t="s">
        <v>19</v>
      </c>
      <c r="L116" s="42"/>
      <c r="M116" s="188" t="s">
        <v>19</v>
      </c>
      <c r="N116" s="189" t="s">
        <v>43</v>
      </c>
      <c r="O116" s="67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2" t="s">
        <v>290</v>
      </c>
      <c r="AT116" s="192" t="s">
        <v>183</v>
      </c>
      <c r="AU116" s="192" t="s">
        <v>92</v>
      </c>
      <c r="AY116" s="20" t="s">
        <v>180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20" t="s">
        <v>79</v>
      </c>
      <c r="BK116" s="193">
        <f t="shared" si="19"/>
        <v>0</v>
      </c>
      <c r="BL116" s="20" t="s">
        <v>290</v>
      </c>
      <c r="BM116" s="192" t="s">
        <v>1502</v>
      </c>
    </row>
    <row r="117" spans="1:65" s="2" customFormat="1" ht="16.5" customHeight="1">
      <c r="A117" s="37"/>
      <c r="B117" s="38"/>
      <c r="C117" s="181" t="s">
        <v>8</v>
      </c>
      <c r="D117" s="181" t="s">
        <v>183</v>
      </c>
      <c r="E117" s="182" t="s">
        <v>1143</v>
      </c>
      <c r="F117" s="183" t="s">
        <v>1484</v>
      </c>
      <c r="G117" s="184" t="s">
        <v>352</v>
      </c>
      <c r="H117" s="185">
        <v>1</v>
      </c>
      <c r="I117" s="186"/>
      <c r="J117" s="187">
        <f t="shared" si="10"/>
        <v>0</v>
      </c>
      <c r="K117" s="183" t="s">
        <v>19</v>
      </c>
      <c r="L117" s="42"/>
      <c r="M117" s="188" t="s">
        <v>19</v>
      </c>
      <c r="N117" s="189" t="s">
        <v>43</v>
      </c>
      <c r="O117" s="67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2" t="s">
        <v>290</v>
      </c>
      <c r="AT117" s="192" t="s">
        <v>183</v>
      </c>
      <c r="AU117" s="192" t="s">
        <v>92</v>
      </c>
      <c r="AY117" s="20" t="s">
        <v>180</v>
      </c>
      <c r="BE117" s="193">
        <f t="shared" si="14"/>
        <v>0</v>
      </c>
      <c r="BF117" s="193">
        <f t="shared" si="15"/>
        <v>0</v>
      </c>
      <c r="BG117" s="193">
        <f t="shared" si="16"/>
        <v>0</v>
      </c>
      <c r="BH117" s="193">
        <f t="shared" si="17"/>
        <v>0</v>
      </c>
      <c r="BI117" s="193">
        <f t="shared" si="18"/>
        <v>0</v>
      </c>
      <c r="BJ117" s="20" t="s">
        <v>79</v>
      </c>
      <c r="BK117" s="193">
        <f t="shared" si="19"/>
        <v>0</v>
      </c>
      <c r="BL117" s="20" t="s">
        <v>290</v>
      </c>
      <c r="BM117" s="192" t="s">
        <v>1503</v>
      </c>
    </row>
    <row r="118" spans="1:65" s="2" customFormat="1" ht="16.5" customHeight="1">
      <c r="A118" s="37"/>
      <c r="B118" s="38"/>
      <c r="C118" s="181" t="s">
        <v>273</v>
      </c>
      <c r="D118" s="181" t="s">
        <v>183</v>
      </c>
      <c r="E118" s="182" t="s">
        <v>1147</v>
      </c>
      <c r="F118" s="183" t="s">
        <v>1486</v>
      </c>
      <c r="G118" s="184" t="s">
        <v>352</v>
      </c>
      <c r="H118" s="185">
        <v>20</v>
      </c>
      <c r="I118" s="186"/>
      <c r="J118" s="187">
        <f t="shared" si="10"/>
        <v>0</v>
      </c>
      <c r="K118" s="183" t="s">
        <v>19</v>
      </c>
      <c r="L118" s="42"/>
      <c r="M118" s="188" t="s">
        <v>19</v>
      </c>
      <c r="N118" s="189" t="s">
        <v>43</v>
      </c>
      <c r="O118" s="67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2" t="s">
        <v>290</v>
      </c>
      <c r="AT118" s="192" t="s">
        <v>183</v>
      </c>
      <c r="AU118" s="192" t="s">
        <v>92</v>
      </c>
      <c r="AY118" s="20" t="s">
        <v>180</v>
      </c>
      <c r="BE118" s="193">
        <f t="shared" si="14"/>
        <v>0</v>
      </c>
      <c r="BF118" s="193">
        <f t="shared" si="15"/>
        <v>0</v>
      </c>
      <c r="BG118" s="193">
        <f t="shared" si="16"/>
        <v>0</v>
      </c>
      <c r="BH118" s="193">
        <f t="shared" si="17"/>
        <v>0</v>
      </c>
      <c r="BI118" s="193">
        <f t="shared" si="18"/>
        <v>0</v>
      </c>
      <c r="BJ118" s="20" t="s">
        <v>79</v>
      </c>
      <c r="BK118" s="193">
        <f t="shared" si="19"/>
        <v>0</v>
      </c>
      <c r="BL118" s="20" t="s">
        <v>290</v>
      </c>
      <c r="BM118" s="192" t="s">
        <v>1504</v>
      </c>
    </row>
    <row r="119" spans="1:65" s="2" customFormat="1" ht="21.75" customHeight="1">
      <c r="A119" s="37"/>
      <c r="B119" s="38"/>
      <c r="C119" s="181" t="s">
        <v>278</v>
      </c>
      <c r="D119" s="181" t="s">
        <v>183</v>
      </c>
      <c r="E119" s="182" t="s">
        <v>1318</v>
      </c>
      <c r="F119" s="183" t="s">
        <v>1488</v>
      </c>
      <c r="G119" s="184" t="s">
        <v>352</v>
      </c>
      <c r="H119" s="185">
        <v>15</v>
      </c>
      <c r="I119" s="186"/>
      <c r="J119" s="187">
        <f t="shared" si="10"/>
        <v>0</v>
      </c>
      <c r="K119" s="183" t="s">
        <v>19</v>
      </c>
      <c r="L119" s="42"/>
      <c r="M119" s="188" t="s">
        <v>19</v>
      </c>
      <c r="N119" s="189" t="s">
        <v>43</v>
      </c>
      <c r="O119" s="67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2" t="s">
        <v>290</v>
      </c>
      <c r="AT119" s="192" t="s">
        <v>183</v>
      </c>
      <c r="AU119" s="192" t="s">
        <v>92</v>
      </c>
      <c r="AY119" s="20" t="s">
        <v>180</v>
      </c>
      <c r="BE119" s="193">
        <f t="shared" si="14"/>
        <v>0</v>
      </c>
      <c r="BF119" s="193">
        <f t="shared" si="15"/>
        <v>0</v>
      </c>
      <c r="BG119" s="193">
        <f t="shared" si="16"/>
        <v>0</v>
      </c>
      <c r="BH119" s="193">
        <f t="shared" si="17"/>
        <v>0</v>
      </c>
      <c r="BI119" s="193">
        <f t="shared" si="18"/>
        <v>0</v>
      </c>
      <c r="BJ119" s="20" t="s">
        <v>79</v>
      </c>
      <c r="BK119" s="193">
        <f t="shared" si="19"/>
        <v>0</v>
      </c>
      <c r="BL119" s="20" t="s">
        <v>290</v>
      </c>
      <c r="BM119" s="192" t="s">
        <v>1505</v>
      </c>
    </row>
    <row r="120" spans="1:65" s="2" customFormat="1" ht="16.5" customHeight="1">
      <c r="A120" s="37"/>
      <c r="B120" s="38"/>
      <c r="C120" s="181" t="s">
        <v>283</v>
      </c>
      <c r="D120" s="181" t="s">
        <v>183</v>
      </c>
      <c r="E120" s="182" t="s">
        <v>1320</v>
      </c>
      <c r="F120" s="183" t="s">
        <v>1490</v>
      </c>
      <c r="G120" s="184" t="s">
        <v>352</v>
      </c>
      <c r="H120" s="185">
        <v>35</v>
      </c>
      <c r="I120" s="186"/>
      <c r="J120" s="187">
        <f t="shared" si="10"/>
        <v>0</v>
      </c>
      <c r="K120" s="183" t="s">
        <v>19</v>
      </c>
      <c r="L120" s="42"/>
      <c r="M120" s="188" t="s">
        <v>19</v>
      </c>
      <c r="N120" s="189" t="s">
        <v>43</v>
      </c>
      <c r="O120" s="67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2" t="s">
        <v>290</v>
      </c>
      <c r="AT120" s="192" t="s">
        <v>183</v>
      </c>
      <c r="AU120" s="192" t="s">
        <v>92</v>
      </c>
      <c r="AY120" s="20" t="s">
        <v>180</v>
      </c>
      <c r="BE120" s="193">
        <f t="shared" si="14"/>
        <v>0</v>
      </c>
      <c r="BF120" s="193">
        <f t="shared" si="15"/>
        <v>0</v>
      </c>
      <c r="BG120" s="193">
        <f t="shared" si="16"/>
        <v>0</v>
      </c>
      <c r="BH120" s="193">
        <f t="shared" si="17"/>
        <v>0</v>
      </c>
      <c r="BI120" s="193">
        <f t="shared" si="18"/>
        <v>0</v>
      </c>
      <c r="BJ120" s="20" t="s">
        <v>79</v>
      </c>
      <c r="BK120" s="193">
        <f t="shared" si="19"/>
        <v>0</v>
      </c>
      <c r="BL120" s="20" t="s">
        <v>290</v>
      </c>
      <c r="BM120" s="192" t="s">
        <v>1506</v>
      </c>
    </row>
    <row r="121" spans="1:65" s="2" customFormat="1" ht="16.5" customHeight="1">
      <c r="A121" s="37"/>
      <c r="B121" s="38"/>
      <c r="C121" s="181" t="s">
        <v>290</v>
      </c>
      <c r="D121" s="181" t="s">
        <v>183</v>
      </c>
      <c r="E121" s="182" t="s">
        <v>1322</v>
      </c>
      <c r="F121" s="183" t="s">
        <v>1492</v>
      </c>
      <c r="G121" s="184" t="s">
        <v>1493</v>
      </c>
      <c r="H121" s="185">
        <v>1</v>
      </c>
      <c r="I121" s="186"/>
      <c r="J121" s="187">
        <f t="shared" si="10"/>
        <v>0</v>
      </c>
      <c r="K121" s="183" t="s">
        <v>19</v>
      </c>
      <c r="L121" s="42"/>
      <c r="M121" s="188" t="s">
        <v>19</v>
      </c>
      <c r="N121" s="189" t="s">
        <v>43</v>
      </c>
      <c r="O121" s="67"/>
      <c r="P121" s="190">
        <f t="shared" si="11"/>
        <v>0</v>
      </c>
      <c r="Q121" s="190">
        <v>0</v>
      </c>
      <c r="R121" s="190">
        <f t="shared" si="12"/>
        <v>0</v>
      </c>
      <c r="S121" s="190">
        <v>0</v>
      </c>
      <c r="T121" s="191">
        <f t="shared" si="13"/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2" t="s">
        <v>290</v>
      </c>
      <c r="AT121" s="192" t="s">
        <v>183</v>
      </c>
      <c r="AU121" s="192" t="s">
        <v>92</v>
      </c>
      <c r="AY121" s="20" t="s">
        <v>180</v>
      </c>
      <c r="BE121" s="193">
        <f t="shared" si="14"/>
        <v>0</v>
      </c>
      <c r="BF121" s="193">
        <f t="shared" si="15"/>
        <v>0</v>
      </c>
      <c r="BG121" s="193">
        <f t="shared" si="16"/>
        <v>0</v>
      </c>
      <c r="BH121" s="193">
        <f t="shared" si="17"/>
        <v>0</v>
      </c>
      <c r="BI121" s="193">
        <f t="shared" si="18"/>
        <v>0</v>
      </c>
      <c r="BJ121" s="20" t="s">
        <v>79</v>
      </c>
      <c r="BK121" s="193">
        <f t="shared" si="19"/>
        <v>0</v>
      </c>
      <c r="BL121" s="20" t="s">
        <v>290</v>
      </c>
      <c r="BM121" s="192" t="s">
        <v>1507</v>
      </c>
    </row>
    <row r="122" spans="2:63" s="12" customFormat="1" ht="20.85" customHeight="1">
      <c r="B122" s="165"/>
      <c r="C122" s="166"/>
      <c r="D122" s="167" t="s">
        <v>71</v>
      </c>
      <c r="E122" s="179" t="s">
        <v>1149</v>
      </c>
      <c r="F122" s="179" t="s">
        <v>1108</v>
      </c>
      <c r="G122" s="166"/>
      <c r="H122" s="166"/>
      <c r="I122" s="169"/>
      <c r="J122" s="180">
        <f>BK122</f>
        <v>0</v>
      </c>
      <c r="K122" s="166"/>
      <c r="L122" s="171"/>
      <c r="M122" s="172"/>
      <c r="N122" s="173"/>
      <c r="O122" s="173"/>
      <c r="P122" s="174">
        <f>SUM(P123:P124)</f>
        <v>0</v>
      </c>
      <c r="Q122" s="173"/>
      <c r="R122" s="174">
        <f>SUM(R123:R124)</f>
        <v>0</v>
      </c>
      <c r="S122" s="173"/>
      <c r="T122" s="175">
        <f>SUM(T123:T124)</f>
        <v>0</v>
      </c>
      <c r="AR122" s="176" t="s">
        <v>81</v>
      </c>
      <c r="AT122" s="177" t="s">
        <v>71</v>
      </c>
      <c r="AU122" s="177" t="s">
        <v>81</v>
      </c>
      <c r="AY122" s="176" t="s">
        <v>180</v>
      </c>
      <c r="BK122" s="178">
        <f>SUM(BK123:BK124)</f>
        <v>0</v>
      </c>
    </row>
    <row r="123" spans="1:65" s="2" customFormat="1" ht="16.5" customHeight="1">
      <c r="A123" s="37"/>
      <c r="B123" s="38"/>
      <c r="C123" s="181" t="s">
        <v>296</v>
      </c>
      <c r="D123" s="181" t="s">
        <v>183</v>
      </c>
      <c r="E123" s="182" t="s">
        <v>1150</v>
      </c>
      <c r="F123" s="183" t="s">
        <v>1495</v>
      </c>
      <c r="G123" s="184" t="s">
        <v>270</v>
      </c>
      <c r="H123" s="185">
        <v>700</v>
      </c>
      <c r="I123" s="186"/>
      <c r="J123" s="187">
        <f>ROUND(I123*H123,2)</f>
        <v>0</v>
      </c>
      <c r="K123" s="183" t="s">
        <v>19</v>
      </c>
      <c r="L123" s="42"/>
      <c r="M123" s="188" t="s">
        <v>19</v>
      </c>
      <c r="N123" s="189" t="s">
        <v>43</v>
      </c>
      <c r="O123" s="67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290</v>
      </c>
      <c r="AT123" s="192" t="s">
        <v>183</v>
      </c>
      <c r="AU123" s="192" t="s">
        <v>92</v>
      </c>
      <c r="AY123" s="20" t="s">
        <v>180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20" t="s">
        <v>79</v>
      </c>
      <c r="BK123" s="193">
        <f>ROUND(I123*H123,2)</f>
        <v>0</v>
      </c>
      <c r="BL123" s="20" t="s">
        <v>290</v>
      </c>
      <c r="BM123" s="192" t="s">
        <v>1508</v>
      </c>
    </row>
    <row r="124" spans="1:65" s="2" customFormat="1" ht="16.5" customHeight="1">
      <c r="A124" s="37"/>
      <c r="B124" s="38"/>
      <c r="C124" s="181" t="s">
        <v>302</v>
      </c>
      <c r="D124" s="181" t="s">
        <v>183</v>
      </c>
      <c r="E124" s="182" t="s">
        <v>1154</v>
      </c>
      <c r="F124" s="183" t="s">
        <v>1497</v>
      </c>
      <c r="G124" s="184" t="s">
        <v>1493</v>
      </c>
      <c r="H124" s="185">
        <v>1000</v>
      </c>
      <c r="I124" s="186"/>
      <c r="J124" s="187">
        <f>ROUND(I124*H124,2)</f>
        <v>0</v>
      </c>
      <c r="K124" s="183" t="s">
        <v>19</v>
      </c>
      <c r="L124" s="42"/>
      <c r="M124" s="188" t="s">
        <v>19</v>
      </c>
      <c r="N124" s="189" t="s">
        <v>43</v>
      </c>
      <c r="O124" s="67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290</v>
      </c>
      <c r="AT124" s="192" t="s">
        <v>183</v>
      </c>
      <c r="AU124" s="192" t="s">
        <v>92</v>
      </c>
      <c r="AY124" s="20" t="s">
        <v>180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20" t="s">
        <v>79</v>
      </c>
      <c r="BK124" s="193">
        <f>ROUND(I124*H124,2)</f>
        <v>0</v>
      </c>
      <c r="BL124" s="20" t="s">
        <v>290</v>
      </c>
      <c r="BM124" s="192" t="s">
        <v>1509</v>
      </c>
    </row>
    <row r="125" spans="2:63" s="12" customFormat="1" ht="20.85" customHeight="1">
      <c r="B125" s="165"/>
      <c r="C125" s="166"/>
      <c r="D125" s="167" t="s">
        <v>71</v>
      </c>
      <c r="E125" s="179" t="s">
        <v>1184</v>
      </c>
      <c r="F125" s="179" t="s">
        <v>1328</v>
      </c>
      <c r="G125" s="166"/>
      <c r="H125" s="166"/>
      <c r="I125" s="169"/>
      <c r="J125" s="180">
        <f>BK125</f>
        <v>0</v>
      </c>
      <c r="K125" s="166"/>
      <c r="L125" s="171"/>
      <c r="M125" s="172"/>
      <c r="N125" s="173"/>
      <c r="O125" s="173"/>
      <c r="P125" s="174">
        <f>SUM(P126:P130)</f>
        <v>0</v>
      </c>
      <c r="Q125" s="173"/>
      <c r="R125" s="174">
        <f>SUM(R126:R130)</f>
        <v>0</v>
      </c>
      <c r="S125" s="173"/>
      <c r="T125" s="175">
        <f>SUM(T126:T130)</f>
        <v>0</v>
      </c>
      <c r="AR125" s="176" t="s">
        <v>81</v>
      </c>
      <c r="AT125" s="177" t="s">
        <v>71</v>
      </c>
      <c r="AU125" s="177" t="s">
        <v>81</v>
      </c>
      <c r="AY125" s="176" t="s">
        <v>180</v>
      </c>
      <c r="BK125" s="178">
        <f>SUM(BK126:BK130)</f>
        <v>0</v>
      </c>
    </row>
    <row r="126" spans="1:65" s="2" customFormat="1" ht="16.5" customHeight="1">
      <c r="A126" s="37"/>
      <c r="B126" s="38"/>
      <c r="C126" s="181" t="s">
        <v>307</v>
      </c>
      <c r="D126" s="181" t="s">
        <v>183</v>
      </c>
      <c r="E126" s="182" t="s">
        <v>1185</v>
      </c>
      <c r="F126" s="183" t="s">
        <v>1510</v>
      </c>
      <c r="G126" s="184" t="s">
        <v>918</v>
      </c>
      <c r="H126" s="185">
        <v>12</v>
      </c>
      <c r="I126" s="186"/>
      <c r="J126" s="187">
        <f>ROUND(I126*H126,2)</f>
        <v>0</v>
      </c>
      <c r="K126" s="183" t="s">
        <v>19</v>
      </c>
      <c r="L126" s="42"/>
      <c r="M126" s="188" t="s">
        <v>19</v>
      </c>
      <c r="N126" s="189" t="s">
        <v>43</v>
      </c>
      <c r="O126" s="67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290</v>
      </c>
      <c r="AT126" s="192" t="s">
        <v>183</v>
      </c>
      <c r="AU126" s="192" t="s">
        <v>92</v>
      </c>
      <c r="AY126" s="20" t="s">
        <v>180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20" t="s">
        <v>79</v>
      </c>
      <c r="BK126" s="193">
        <f>ROUND(I126*H126,2)</f>
        <v>0</v>
      </c>
      <c r="BL126" s="20" t="s">
        <v>290</v>
      </c>
      <c r="BM126" s="192" t="s">
        <v>1511</v>
      </c>
    </row>
    <row r="127" spans="1:65" s="2" customFormat="1" ht="16.5" customHeight="1">
      <c r="A127" s="37"/>
      <c r="B127" s="38"/>
      <c r="C127" s="181" t="s">
        <v>315</v>
      </c>
      <c r="D127" s="181" t="s">
        <v>183</v>
      </c>
      <c r="E127" s="182" t="s">
        <v>1187</v>
      </c>
      <c r="F127" s="183" t="s">
        <v>1512</v>
      </c>
      <c r="G127" s="184" t="s">
        <v>918</v>
      </c>
      <c r="H127" s="185">
        <v>12</v>
      </c>
      <c r="I127" s="186"/>
      <c r="J127" s="187">
        <f>ROUND(I127*H127,2)</f>
        <v>0</v>
      </c>
      <c r="K127" s="183" t="s">
        <v>19</v>
      </c>
      <c r="L127" s="42"/>
      <c r="M127" s="188" t="s">
        <v>19</v>
      </c>
      <c r="N127" s="189" t="s">
        <v>43</v>
      </c>
      <c r="O127" s="67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290</v>
      </c>
      <c r="AT127" s="192" t="s">
        <v>183</v>
      </c>
      <c r="AU127" s="192" t="s">
        <v>92</v>
      </c>
      <c r="AY127" s="20" t="s">
        <v>180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20" t="s">
        <v>79</v>
      </c>
      <c r="BK127" s="193">
        <f>ROUND(I127*H127,2)</f>
        <v>0</v>
      </c>
      <c r="BL127" s="20" t="s">
        <v>290</v>
      </c>
      <c r="BM127" s="192" t="s">
        <v>1513</v>
      </c>
    </row>
    <row r="128" spans="1:65" s="2" customFormat="1" ht="16.5" customHeight="1">
      <c r="A128" s="37"/>
      <c r="B128" s="38"/>
      <c r="C128" s="181" t="s">
        <v>7</v>
      </c>
      <c r="D128" s="181" t="s">
        <v>183</v>
      </c>
      <c r="E128" s="182" t="s">
        <v>1189</v>
      </c>
      <c r="F128" s="183" t="s">
        <v>1514</v>
      </c>
      <c r="G128" s="184" t="s">
        <v>918</v>
      </c>
      <c r="H128" s="185">
        <v>24</v>
      </c>
      <c r="I128" s="186"/>
      <c r="J128" s="187">
        <f>ROUND(I128*H128,2)</f>
        <v>0</v>
      </c>
      <c r="K128" s="183" t="s">
        <v>19</v>
      </c>
      <c r="L128" s="42"/>
      <c r="M128" s="188" t="s">
        <v>19</v>
      </c>
      <c r="N128" s="189" t="s">
        <v>43</v>
      </c>
      <c r="O128" s="67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290</v>
      </c>
      <c r="AT128" s="192" t="s">
        <v>183</v>
      </c>
      <c r="AU128" s="192" t="s">
        <v>92</v>
      </c>
      <c r="AY128" s="20" t="s">
        <v>180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20" t="s">
        <v>79</v>
      </c>
      <c r="BK128" s="193">
        <f>ROUND(I128*H128,2)</f>
        <v>0</v>
      </c>
      <c r="BL128" s="20" t="s">
        <v>290</v>
      </c>
      <c r="BM128" s="192" t="s">
        <v>1515</v>
      </c>
    </row>
    <row r="129" spans="1:65" s="2" customFormat="1" ht="16.5" customHeight="1">
      <c r="A129" s="37"/>
      <c r="B129" s="38"/>
      <c r="C129" s="181" t="s">
        <v>325</v>
      </c>
      <c r="D129" s="181" t="s">
        <v>183</v>
      </c>
      <c r="E129" s="182" t="s">
        <v>1191</v>
      </c>
      <c r="F129" s="183" t="s">
        <v>1265</v>
      </c>
      <c r="G129" s="184" t="s">
        <v>918</v>
      </c>
      <c r="H129" s="185">
        <v>10</v>
      </c>
      <c r="I129" s="186"/>
      <c r="J129" s="187">
        <f>ROUND(I129*H129,2)</f>
        <v>0</v>
      </c>
      <c r="K129" s="183" t="s">
        <v>19</v>
      </c>
      <c r="L129" s="42"/>
      <c r="M129" s="188" t="s">
        <v>19</v>
      </c>
      <c r="N129" s="189" t="s">
        <v>43</v>
      </c>
      <c r="O129" s="67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290</v>
      </c>
      <c r="AT129" s="192" t="s">
        <v>183</v>
      </c>
      <c r="AU129" s="192" t="s">
        <v>92</v>
      </c>
      <c r="AY129" s="20" t="s">
        <v>180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20" t="s">
        <v>79</v>
      </c>
      <c r="BK129" s="193">
        <f>ROUND(I129*H129,2)</f>
        <v>0</v>
      </c>
      <c r="BL129" s="20" t="s">
        <v>290</v>
      </c>
      <c r="BM129" s="192" t="s">
        <v>1516</v>
      </c>
    </row>
    <row r="130" spans="1:65" s="2" customFormat="1" ht="16.5" customHeight="1">
      <c r="A130" s="37"/>
      <c r="B130" s="38"/>
      <c r="C130" s="181" t="s">
        <v>331</v>
      </c>
      <c r="D130" s="181" t="s">
        <v>183</v>
      </c>
      <c r="E130" s="182" t="s">
        <v>1193</v>
      </c>
      <c r="F130" s="183" t="s">
        <v>1436</v>
      </c>
      <c r="G130" s="184" t="s">
        <v>918</v>
      </c>
      <c r="H130" s="185">
        <v>12</v>
      </c>
      <c r="I130" s="186"/>
      <c r="J130" s="187">
        <f>ROUND(I130*H130,2)</f>
        <v>0</v>
      </c>
      <c r="K130" s="183" t="s">
        <v>19</v>
      </c>
      <c r="L130" s="42"/>
      <c r="M130" s="256" t="s">
        <v>19</v>
      </c>
      <c r="N130" s="257" t="s">
        <v>43</v>
      </c>
      <c r="O130" s="258"/>
      <c r="P130" s="259">
        <f>O130*H130</f>
        <v>0</v>
      </c>
      <c r="Q130" s="259">
        <v>0</v>
      </c>
      <c r="R130" s="259">
        <f>Q130*H130</f>
        <v>0</v>
      </c>
      <c r="S130" s="259">
        <v>0</v>
      </c>
      <c r="T130" s="26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290</v>
      </c>
      <c r="AT130" s="192" t="s">
        <v>183</v>
      </c>
      <c r="AU130" s="192" t="s">
        <v>92</v>
      </c>
      <c r="AY130" s="20" t="s">
        <v>180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20" t="s">
        <v>79</v>
      </c>
      <c r="BK130" s="193">
        <f>ROUND(I130*H130,2)</f>
        <v>0</v>
      </c>
      <c r="BL130" s="20" t="s">
        <v>290</v>
      </c>
      <c r="BM130" s="192" t="s">
        <v>1517</v>
      </c>
    </row>
    <row r="131" spans="1:31" s="2" customFormat="1" ht="6.95" customHeight="1">
      <c r="A131" s="37"/>
      <c r="B131" s="50"/>
      <c r="C131" s="51"/>
      <c r="D131" s="51"/>
      <c r="E131" s="51"/>
      <c r="F131" s="51"/>
      <c r="G131" s="51"/>
      <c r="H131" s="51"/>
      <c r="I131" s="51"/>
      <c r="J131" s="51"/>
      <c r="K131" s="51"/>
      <c r="L131" s="42"/>
      <c r="M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</sheetData>
  <sheetProtection algorithmName="SHA-512" hashValue="yKVkqdzjuDPfS36J5hhcWzBdNPr+v4CYCbPkOV4meUeJO/yTheO3h6VPnnJNgeTKpDJfxBA8AntF2cPc6pZCnQ==" saltValue="fdoFqioytJ7q4h4munvugtG0DCwEXM5BSeXgpp0BimW8+py1ippnyMcEsyb/+Zd8KeoirNe049wPp89fJOXaGw==" spinCount="100000" sheet="1" objects="1" scenarios="1" formatColumns="0" formatRows="0" autoFilter="0"/>
  <autoFilter ref="C98:K130"/>
  <mergeCells count="15">
    <mergeCell ref="E85:H85"/>
    <mergeCell ref="E89:H89"/>
    <mergeCell ref="E87:H87"/>
    <mergeCell ref="E91:H91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20" t="s">
        <v>111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81</v>
      </c>
    </row>
    <row r="4" spans="2:46" s="1" customFormat="1" ht="24.95" customHeight="1">
      <c r="B4" s="23"/>
      <c r="D4" s="113" t="s">
        <v>136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4" t="str">
        <f>'Rekapitulace stavby'!K6</f>
        <v>ZŠ Opava, Šrámkova 4 - zařízení silnoproudé a slaboproudé elektrotechniky a stavební úpravy</v>
      </c>
      <c r="F7" s="395"/>
      <c r="G7" s="395"/>
      <c r="H7" s="395"/>
      <c r="L7" s="23"/>
    </row>
    <row r="8" spans="2:12" ht="12.75">
      <c r="B8" s="23"/>
      <c r="D8" s="115" t="s">
        <v>137</v>
      </c>
      <c r="L8" s="23"/>
    </row>
    <row r="9" spans="2:12" s="1" customFormat="1" ht="16.5" customHeight="1">
      <c r="B9" s="23"/>
      <c r="E9" s="394" t="s">
        <v>138</v>
      </c>
      <c r="F9" s="376"/>
      <c r="G9" s="376"/>
      <c r="H9" s="376"/>
      <c r="L9" s="23"/>
    </row>
    <row r="10" spans="2:12" s="1" customFormat="1" ht="12" customHeight="1">
      <c r="B10" s="23"/>
      <c r="D10" s="115" t="s">
        <v>139</v>
      </c>
      <c r="L10" s="23"/>
    </row>
    <row r="11" spans="1:31" s="2" customFormat="1" ht="16.5" customHeight="1">
      <c r="A11" s="37"/>
      <c r="B11" s="42"/>
      <c r="C11" s="37"/>
      <c r="D11" s="37"/>
      <c r="E11" s="404" t="s">
        <v>978</v>
      </c>
      <c r="F11" s="396"/>
      <c r="G11" s="396"/>
      <c r="H11" s="396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979</v>
      </c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397" t="s">
        <v>1518</v>
      </c>
      <c r="F13" s="396"/>
      <c r="G13" s="396"/>
      <c r="H13" s="396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6" t="s">
        <v>19</v>
      </c>
      <c r="G15" s="37"/>
      <c r="H15" s="37"/>
      <c r="I15" s="115" t="s">
        <v>20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6" t="s">
        <v>22</v>
      </c>
      <c r="G16" s="37"/>
      <c r="H16" s="37"/>
      <c r="I16" s="115" t="s">
        <v>23</v>
      </c>
      <c r="J16" s="117" t="str">
        <f>'Rekapitulace stavby'!AN8</f>
        <v>5. 2. 2024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25</v>
      </c>
      <c r="E18" s="37"/>
      <c r="F18" s="37"/>
      <c r="G18" s="37"/>
      <c r="H18" s="37"/>
      <c r="I18" s="115" t="s">
        <v>26</v>
      </c>
      <c r="J18" s="106" t="s">
        <v>19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6" t="s">
        <v>27</v>
      </c>
      <c r="F19" s="37"/>
      <c r="G19" s="37"/>
      <c r="H19" s="37"/>
      <c r="I19" s="115" t="s">
        <v>28</v>
      </c>
      <c r="J19" s="106" t="s">
        <v>19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29</v>
      </c>
      <c r="E21" s="37"/>
      <c r="F21" s="37"/>
      <c r="G21" s="37"/>
      <c r="H21" s="37"/>
      <c r="I21" s="115" t="s">
        <v>26</v>
      </c>
      <c r="J21" s="33" t="str">
        <f>'Rekapitulace stavby'!AN13</f>
        <v>Vyplň údaj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398" t="str">
        <f>'Rekapitulace stavby'!E14</f>
        <v>Vyplň údaj</v>
      </c>
      <c r="F22" s="399"/>
      <c r="G22" s="399"/>
      <c r="H22" s="399"/>
      <c r="I22" s="115" t="s">
        <v>28</v>
      </c>
      <c r="J22" s="33" t="str">
        <f>'Rekapitulace stavby'!AN14</f>
        <v>Vyplň údaj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31</v>
      </c>
      <c r="E24" s="37"/>
      <c r="F24" s="37"/>
      <c r="G24" s="37"/>
      <c r="H24" s="37"/>
      <c r="I24" s="115" t="s">
        <v>26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6" t="s">
        <v>32</v>
      </c>
      <c r="F25" s="37"/>
      <c r="G25" s="37"/>
      <c r="H25" s="37"/>
      <c r="I25" s="115" t="s">
        <v>28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34</v>
      </c>
      <c r="E27" s="37"/>
      <c r="F27" s="37"/>
      <c r="G27" s="37"/>
      <c r="H27" s="37"/>
      <c r="I27" s="115" t="s">
        <v>26</v>
      </c>
      <c r="J27" s="106" t="str">
        <f>IF('Rekapitulace stavby'!AN19="","",'Rekapitulace stavby'!AN19)</f>
        <v/>
      </c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6" t="str">
        <f>IF('Rekapitulace stavby'!E20="","",'Rekapitulace stavby'!E20)</f>
        <v xml:space="preserve"> </v>
      </c>
      <c r="F28" s="37"/>
      <c r="G28" s="37"/>
      <c r="H28" s="37"/>
      <c r="I28" s="115" t="s">
        <v>28</v>
      </c>
      <c r="J28" s="106" t="str">
        <f>IF('Rekapitulace stavby'!AN20="","",'Rekapitulace stavby'!AN20)</f>
        <v/>
      </c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36</v>
      </c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298.5" customHeight="1">
      <c r="A31" s="118"/>
      <c r="B31" s="119"/>
      <c r="C31" s="118"/>
      <c r="D31" s="118"/>
      <c r="E31" s="400" t="s">
        <v>141</v>
      </c>
      <c r="F31" s="400"/>
      <c r="G31" s="400"/>
      <c r="H31" s="400"/>
      <c r="I31" s="118"/>
      <c r="J31" s="118"/>
      <c r="K31" s="118"/>
      <c r="L31" s="120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2" t="s">
        <v>38</v>
      </c>
      <c r="E34" s="37"/>
      <c r="F34" s="37"/>
      <c r="G34" s="37"/>
      <c r="H34" s="37"/>
      <c r="I34" s="37"/>
      <c r="J34" s="123">
        <f>ROUND(J97,2)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1"/>
      <c r="E35" s="121"/>
      <c r="F35" s="121"/>
      <c r="G35" s="121"/>
      <c r="H35" s="121"/>
      <c r="I35" s="121"/>
      <c r="J35" s="121"/>
      <c r="K35" s="121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4" t="s">
        <v>40</v>
      </c>
      <c r="G36" s="37"/>
      <c r="H36" s="37"/>
      <c r="I36" s="124" t="s">
        <v>39</v>
      </c>
      <c r="J36" s="124" t="s">
        <v>41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25" t="s">
        <v>42</v>
      </c>
      <c r="E37" s="115" t="s">
        <v>43</v>
      </c>
      <c r="F37" s="126">
        <f>ROUND((SUM(BE97:BE122)),2)</f>
        <v>0</v>
      </c>
      <c r="G37" s="37"/>
      <c r="H37" s="37"/>
      <c r="I37" s="127">
        <v>0.21</v>
      </c>
      <c r="J37" s="126">
        <f>ROUND(((SUM(BE97:BE122))*I37),2)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44</v>
      </c>
      <c r="F38" s="126">
        <f>ROUND((SUM(BF97:BF122)),2)</f>
        <v>0</v>
      </c>
      <c r="G38" s="37"/>
      <c r="H38" s="37"/>
      <c r="I38" s="127">
        <v>0.12</v>
      </c>
      <c r="J38" s="126">
        <f>ROUND(((SUM(BF97:BF122))*I38),2)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45</v>
      </c>
      <c r="F39" s="126">
        <f>ROUND((SUM(BG97:BG122)),2)</f>
        <v>0</v>
      </c>
      <c r="G39" s="37"/>
      <c r="H39" s="37"/>
      <c r="I39" s="127">
        <v>0.21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46</v>
      </c>
      <c r="F40" s="126">
        <f>ROUND((SUM(BH97:BH122)),2)</f>
        <v>0</v>
      </c>
      <c r="G40" s="37"/>
      <c r="H40" s="37"/>
      <c r="I40" s="127">
        <v>0.12</v>
      </c>
      <c r="J40" s="126">
        <f>0</f>
        <v>0</v>
      </c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47</v>
      </c>
      <c r="F41" s="126">
        <f>ROUND((SUM(BI97:BI122)),2)</f>
        <v>0</v>
      </c>
      <c r="G41" s="37"/>
      <c r="H41" s="37"/>
      <c r="I41" s="127">
        <v>0</v>
      </c>
      <c r="J41" s="126">
        <f>0</f>
        <v>0</v>
      </c>
      <c r="K41" s="37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48</v>
      </c>
      <c r="E43" s="130"/>
      <c r="F43" s="130"/>
      <c r="G43" s="131" t="s">
        <v>49</v>
      </c>
      <c r="H43" s="132" t="s">
        <v>50</v>
      </c>
      <c r="I43" s="130"/>
      <c r="J43" s="133">
        <f>SUM(J34:J41)</f>
        <v>0</v>
      </c>
      <c r="K43" s="134"/>
      <c r="L43" s="11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142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1" t="str">
        <f>E7</f>
        <v>ZŠ Opava, Šrámkova 4 - zařízení silnoproudé a slaboproudé elektrotechniky a stavební úpravy</v>
      </c>
      <c r="F52" s="402"/>
      <c r="G52" s="402"/>
      <c r="H52" s="402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137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1" t="s">
        <v>138</v>
      </c>
      <c r="F54" s="361"/>
      <c r="G54" s="361"/>
      <c r="H54" s="361"/>
      <c r="I54" s="25"/>
      <c r="J54" s="25"/>
      <c r="K54" s="25"/>
      <c r="L54" s="23"/>
    </row>
    <row r="55" spans="2:12" s="1" customFormat="1" ht="12" customHeight="1">
      <c r="B55" s="24"/>
      <c r="C55" s="32" t="s">
        <v>139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05" t="s">
        <v>978</v>
      </c>
      <c r="F56" s="403"/>
      <c r="G56" s="403"/>
      <c r="H56" s="403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979</v>
      </c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4" t="str">
        <f>E13</f>
        <v>D.1.4.2.7 - Jednotný čas</v>
      </c>
      <c r="F58" s="403"/>
      <c r="G58" s="403"/>
      <c r="H58" s="403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k.ú. Kateřinky u Opavy</v>
      </c>
      <c r="G60" s="39"/>
      <c r="H60" s="39"/>
      <c r="I60" s="32" t="s">
        <v>23</v>
      </c>
      <c r="J60" s="62" t="str">
        <f>IF(J16="","",J16)</f>
        <v>5. 2. 2024</v>
      </c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5.2" customHeight="1">
      <c r="A62" s="37"/>
      <c r="B62" s="38"/>
      <c r="C62" s="32" t="s">
        <v>25</v>
      </c>
      <c r="D62" s="39"/>
      <c r="E62" s="39"/>
      <c r="F62" s="30" t="str">
        <f>E19</f>
        <v xml:space="preserve">ZŠ Opava, Šrámkova 4, příspěvková organizace </v>
      </c>
      <c r="G62" s="39"/>
      <c r="H62" s="39"/>
      <c r="I62" s="32" t="s">
        <v>31</v>
      </c>
      <c r="J62" s="35" t="str">
        <f>E25</f>
        <v>INDETAIL s.r.o.</v>
      </c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15.2" customHeight="1">
      <c r="A63" s="37"/>
      <c r="B63" s="38"/>
      <c r="C63" s="32" t="s">
        <v>29</v>
      </c>
      <c r="D63" s="39"/>
      <c r="E63" s="39"/>
      <c r="F63" s="30" t="str">
        <f>IF(E22="","",E22)</f>
        <v>Vyplň údaj</v>
      </c>
      <c r="G63" s="39"/>
      <c r="H63" s="39"/>
      <c r="I63" s="32" t="s">
        <v>34</v>
      </c>
      <c r="J63" s="35" t="str">
        <f>E28</f>
        <v xml:space="preserve"> 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143</v>
      </c>
      <c r="D65" s="140"/>
      <c r="E65" s="140"/>
      <c r="F65" s="140"/>
      <c r="G65" s="140"/>
      <c r="H65" s="140"/>
      <c r="I65" s="140"/>
      <c r="J65" s="141" t="s">
        <v>144</v>
      </c>
      <c r="K65" s="140"/>
      <c r="L65" s="11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70</v>
      </c>
      <c r="D67" s="39"/>
      <c r="E67" s="39"/>
      <c r="F67" s="39"/>
      <c r="G67" s="39"/>
      <c r="H67" s="39"/>
      <c r="I67" s="39"/>
      <c r="J67" s="80">
        <f>J97</f>
        <v>0</v>
      </c>
      <c r="K67" s="39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145</v>
      </c>
    </row>
    <row r="68" spans="2:12" s="9" customFormat="1" ht="24.95" customHeight="1">
      <c r="B68" s="143"/>
      <c r="C68" s="144"/>
      <c r="D68" s="145" t="s">
        <v>981</v>
      </c>
      <c r="E68" s="146"/>
      <c r="F68" s="146"/>
      <c r="G68" s="146"/>
      <c r="H68" s="146"/>
      <c r="I68" s="146"/>
      <c r="J68" s="147">
        <f>J98</f>
        <v>0</v>
      </c>
      <c r="K68" s="144"/>
      <c r="L68" s="148"/>
    </row>
    <row r="69" spans="2:12" s="10" customFormat="1" ht="19.9" customHeight="1">
      <c r="B69" s="149"/>
      <c r="C69" s="100"/>
      <c r="D69" s="150" t="s">
        <v>1519</v>
      </c>
      <c r="E69" s="151"/>
      <c r="F69" s="151"/>
      <c r="G69" s="151"/>
      <c r="H69" s="151"/>
      <c r="I69" s="151"/>
      <c r="J69" s="152">
        <f>J99</f>
        <v>0</v>
      </c>
      <c r="K69" s="100"/>
      <c r="L69" s="153"/>
    </row>
    <row r="70" spans="2:12" s="10" customFormat="1" ht="14.85" customHeight="1">
      <c r="B70" s="149"/>
      <c r="C70" s="100"/>
      <c r="D70" s="150" t="s">
        <v>1520</v>
      </c>
      <c r="E70" s="151"/>
      <c r="F70" s="151"/>
      <c r="G70" s="151"/>
      <c r="H70" s="151"/>
      <c r="I70" s="151"/>
      <c r="J70" s="152">
        <f>J100</f>
        <v>0</v>
      </c>
      <c r="K70" s="100"/>
      <c r="L70" s="153"/>
    </row>
    <row r="71" spans="2:12" s="10" customFormat="1" ht="19.9" customHeight="1">
      <c r="B71" s="149"/>
      <c r="C71" s="100"/>
      <c r="D71" s="150" t="s">
        <v>1521</v>
      </c>
      <c r="E71" s="151"/>
      <c r="F71" s="151"/>
      <c r="G71" s="151"/>
      <c r="H71" s="151"/>
      <c r="I71" s="151"/>
      <c r="J71" s="152">
        <f>J108</f>
        <v>0</v>
      </c>
      <c r="K71" s="100"/>
      <c r="L71" s="153"/>
    </row>
    <row r="72" spans="2:12" s="10" customFormat="1" ht="14.85" customHeight="1">
      <c r="B72" s="149"/>
      <c r="C72" s="100"/>
      <c r="D72" s="150" t="s">
        <v>1522</v>
      </c>
      <c r="E72" s="151"/>
      <c r="F72" s="151"/>
      <c r="G72" s="151"/>
      <c r="H72" s="151"/>
      <c r="I72" s="151"/>
      <c r="J72" s="152">
        <f>J109</f>
        <v>0</v>
      </c>
      <c r="K72" s="100"/>
      <c r="L72" s="153"/>
    </row>
    <row r="73" spans="2:12" s="10" customFormat="1" ht="14.85" customHeight="1">
      <c r="B73" s="149"/>
      <c r="C73" s="100"/>
      <c r="D73" s="150" t="s">
        <v>1403</v>
      </c>
      <c r="E73" s="151"/>
      <c r="F73" s="151"/>
      <c r="G73" s="151"/>
      <c r="H73" s="151"/>
      <c r="I73" s="151"/>
      <c r="J73" s="152">
        <f>J117</f>
        <v>0</v>
      </c>
      <c r="K73" s="100"/>
      <c r="L73" s="153"/>
    </row>
    <row r="74" spans="1:31" s="2" customFormat="1" ht="21.7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9" spans="1:31" s="2" customFormat="1" ht="6.95" customHeight="1">
      <c r="A79" s="37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4.95" customHeight="1">
      <c r="A80" s="37"/>
      <c r="B80" s="38"/>
      <c r="C80" s="26" t="s">
        <v>165</v>
      </c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16</v>
      </c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401" t="str">
        <f>E7</f>
        <v>ZŠ Opava, Šrámkova 4 - zařízení silnoproudé a slaboproudé elektrotechniky a stavební úpravy</v>
      </c>
      <c r="F83" s="402"/>
      <c r="G83" s="402"/>
      <c r="H83" s="402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2:12" s="1" customFormat="1" ht="12" customHeight="1">
      <c r="B84" s="24"/>
      <c r="C84" s="32" t="s">
        <v>137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2:12" s="1" customFormat="1" ht="16.5" customHeight="1">
      <c r="B85" s="24"/>
      <c r="C85" s="25"/>
      <c r="D85" s="25"/>
      <c r="E85" s="401" t="s">
        <v>138</v>
      </c>
      <c r="F85" s="361"/>
      <c r="G85" s="361"/>
      <c r="H85" s="361"/>
      <c r="I85" s="25"/>
      <c r="J85" s="25"/>
      <c r="K85" s="25"/>
      <c r="L85" s="23"/>
    </row>
    <row r="86" spans="2:12" s="1" customFormat="1" ht="12" customHeight="1">
      <c r="B86" s="24"/>
      <c r="C86" s="32" t="s">
        <v>139</v>
      </c>
      <c r="D86" s="25"/>
      <c r="E86" s="25"/>
      <c r="F86" s="25"/>
      <c r="G86" s="25"/>
      <c r="H86" s="25"/>
      <c r="I86" s="25"/>
      <c r="J86" s="25"/>
      <c r="K86" s="25"/>
      <c r="L86" s="23"/>
    </row>
    <row r="87" spans="1:31" s="2" customFormat="1" ht="16.5" customHeight="1">
      <c r="A87" s="37"/>
      <c r="B87" s="38"/>
      <c r="C87" s="39"/>
      <c r="D87" s="39"/>
      <c r="E87" s="405" t="s">
        <v>978</v>
      </c>
      <c r="F87" s="403"/>
      <c r="G87" s="403"/>
      <c r="H87" s="403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2" t="s">
        <v>979</v>
      </c>
      <c r="D88" s="39"/>
      <c r="E88" s="39"/>
      <c r="F88" s="39"/>
      <c r="G88" s="39"/>
      <c r="H88" s="39"/>
      <c r="I88" s="39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354" t="str">
        <f>E13</f>
        <v>D.1.4.2.7 - Jednotný čas</v>
      </c>
      <c r="F89" s="403"/>
      <c r="G89" s="403"/>
      <c r="H89" s="403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2" t="s">
        <v>21</v>
      </c>
      <c r="D91" s="39"/>
      <c r="E91" s="39"/>
      <c r="F91" s="30" t="str">
        <f>F16</f>
        <v>k.ú. Kateřinky u Opavy</v>
      </c>
      <c r="G91" s="39"/>
      <c r="H91" s="39"/>
      <c r="I91" s="32" t="s">
        <v>23</v>
      </c>
      <c r="J91" s="62" t="str">
        <f>IF(J16="","",J16)</f>
        <v>5. 2. 2024</v>
      </c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2" customHeight="1">
      <c r="A93" s="37"/>
      <c r="B93" s="38"/>
      <c r="C93" s="32" t="s">
        <v>25</v>
      </c>
      <c r="D93" s="39"/>
      <c r="E93" s="39"/>
      <c r="F93" s="30" t="str">
        <f>E19</f>
        <v xml:space="preserve">ZŠ Opava, Šrámkova 4, příspěvková organizace </v>
      </c>
      <c r="G93" s="39"/>
      <c r="H93" s="39"/>
      <c r="I93" s="32" t="s">
        <v>31</v>
      </c>
      <c r="J93" s="35" t="str">
        <f>E25</f>
        <v>INDETAIL s.r.o.</v>
      </c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2" customHeight="1">
      <c r="A94" s="37"/>
      <c r="B94" s="38"/>
      <c r="C94" s="32" t="s">
        <v>29</v>
      </c>
      <c r="D94" s="39"/>
      <c r="E94" s="39"/>
      <c r="F94" s="30" t="str">
        <f>IF(E22="","",E22)</f>
        <v>Vyplň údaj</v>
      </c>
      <c r="G94" s="39"/>
      <c r="H94" s="39"/>
      <c r="I94" s="32" t="s">
        <v>34</v>
      </c>
      <c r="J94" s="35" t="str">
        <f>E28</f>
        <v xml:space="preserve"> </v>
      </c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5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11" customFormat="1" ht="29.25" customHeight="1">
      <c r="A96" s="154"/>
      <c r="B96" s="155"/>
      <c r="C96" s="156" t="s">
        <v>166</v>
      </c>
      <c r="D96" s="157" t="s">
        <v>57</v>
      </c>
      <c r="E96" s="157" t="s">
        <v>53</v>
      </c>
      <c r="F96" s="157" t="s">
        <v>54</v>
      </c>
      <c r="G96" s="157" t="s">
        <v>167</v>
      </c>
      <c r="H96" s="157" t="s">
        <v>168</v>
      </c>
      <c r="I96" s="157" t="s">
        <v>169</v>
      </c>
      <c r="J96" s="157" t="s">
        <v>144</v>
      </c>
      <c r="K96" s="158" t="s">
        <v>170</v>
      </c>
      <c r="L96" s="159"/>
      <c r="M96" s="71" t="s">
        <v>19</v>
      </c>
      <c r="N96" s="72" t="s">
        <v>42</v>
      </c>
      <c r="O96" s="72" t="s">
        <v>171</v>
      </c>
      <c r="P96" s="72" t="s">
        <v>172</v>
      </c>
      <c r="Q96" s="72" t="s">
        <v>173</v>
      </c>
      <c r="R96" s="72" t="s">
        <v>174</v>
      </c>
      <c r="S96" s="72" t="s">
        <v>175</v>
      </c>
      <c r="T96" s="73" t="s">
        <v>176</v>
      </c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</row>
    <row r="97" spans="1:63" s="2" customFormat="1" ht="22.9" customHeight="1">
      <c r="A97" s="37"/>
      <c r="B97" s="38"/>
      <c r="C97" s="78" t="s">
        <v>177</v>
      </c>
      <c r="D97" s="39"/>
      <c r="E97" s="39"/>
      <c r="F97" s="39"/>
      <c r="G97" s="39"/>
      <c r="H97" s="39"/>
      <c r="I97" s="39"/>
      <c r="J97" s="160">
        <f>BK97</f>
        <v>0</v>
      </c>
      <c r="K97" s="39"/>
      <c r="L97" s="42"/>
      <c r="M97" s="74"/>
      <c r="N97" s="161"/>
      <c r="O97" s="75"/>
      <c r="P97" s="162">
        <f>P98</f>
        <v>0</v>
      </c>
      <c r="Q97" s="75"/>
      <c r="R97" s="162">
        <f>R98</f>
        <v>0</v>
      </c>
      <c r="S97" s="75"/>
      <c r="T97" s="163">
        <f>T98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20" t="s">
        <v>71</v>
      </c>
      <c r="AU97" s="20" t="s">
        <v>145</v>
      </c>
      <c r="BK97" s="164">
        <f>BK98</f>
        <v>0</v>
      </c>
    </row>
    <row r="98" spans="2:63" s="12" customFormat="1" ht="25.9" customHeight="1">
      <c r="B98" s="165"/>
      <c r="C98" s="166"/>
      <c r="D98" s="167" t="s">
        <v>71</v>
      </c>
      <c r="E98" s="168" t="s">
        <v>343</v>
      </c>
      <c r="F98" s="168" t="s">
        <v>1001</v>
      </c>
      <c r="G98" s="166"/>
      <c r="H98" s="166"/>
      <c r="I98" s="169"/>
      <c r="J98" s="170">
        <f>BK98</f>
        <v>0</v>
      </c>
      <c r="K98" s="166"/>
      <c r="L98" s="171"/>
      <c r="M98" s="172"/>
      <c r="N98" s="173"/>
      <c r="O98" s="173"/>
      <c r="P98" s="174">
        <f>P99+P108</f>
        <v>0</v>
      </c>
      <c r="Q98" s="173"/>
      <c r="R98" s="174">
        <f>R99+R108</f>
        <v>0</v>
      </c>
      <c r="S98" s="173"/>
      <c r="T98" s="175">
        <f>T99+T108</f>
        <v>0</v>
      </c>
      <c r="AR98" s="176" t="s">
        <v>81</v>
      </c>
      <c r="AT98" s="177" t="s">
        <v>71</v>
      </c>
      <c r="AU98" s="177" t="s">
        <v>72</v>
      </c>
      <c r="AY98" s="176" t="s">
        <v>180</v>
      </c>
      <c r="BK98" s="178">
        <f>BK99+BK108</f>
        <v>0</v>
      </c>
    </row>
    <row r="99" spans="2:63" s="12" customFormat="1" ht="22.9" customHeight="1">
      <c r="B99" s="165"/>
      <c r="C99" s="166"/>
      <c r="D99" s="167" t="s">
        <v>71</v>
      </c>
      <c r="E99" s="179" t="s">
        <v>1002</v>
      </c>
      <c r="F99" s="179" t="s">
        <v>1523</v>
      </c>
      <c r="G99" s="166"/>
      <c r="H99" s="166"/>
      <c r="I99" s="169"/>
      <c r="J99" s="180">
        <f>BK99</f>
        <v>0</v>
      </c>
      <c r="K99" s="166"/>
      <c r="L99" s="171"/>
      <c r="M99" s="172"/>
      <c r="N99" s="173"/>
      <c r="O99" s="173"/>
      <c r="P99" s="174">
        <f>P100</f>
        <v>0</v>
      </c>
      <c r="Q99" s="173"/>
      <c r="R99" s="174">
        <f>R100</f>
        <v>0</v>
      </c>
      <c r="S99" s="173"/>
      <c r="T99" s="175">
        <f>T100</f>
        <v>0</v>
      </c>
      <c r="AR99" s="176" t="s">
        <v>81</v>
      </c>
      <c r="AT99" s="177" t="s">
        <v>71</v>
      </c>
      <c r="AU99" s="177" t="s">
        <v>79</v>
      </c>
      <c r="AY99" s="176" t="s">
        <v>180</v>
      </c>
      <c r="BK99" s="178">
        <f>BK100</f>
        <v>0</v>
      </c>
    </row>
    <row r="100" spans="2:63" s="12" customFormat="1" ht="20.85" customHeight="1">
      <c r="B100" s="165"/>
      <c r="C100" s="166"/>
      <c r="D100" s="167" t="s">
        <v>71</v>
      </c>
      <c r="E100" s="179" t="s">
        <v>1004</v>
      </c>
      <c r="F100" s="179" t="s">
        <v>1524</v>
      </c>
      <c r="G100" s="166"/>
      <c r="H100" s="166"/>
      <c r="I100" s="169"/>
      <c r="J100" s="180">
        <f>BK100</f>
        <v>0</v>
      </c>
      <c r="K100" s="166"/>
      <c r="L100" s="171"/>
      <c r="M100" s="172"/>
      <c r="N100" s="173"/>
      <c r="O100" s="173"/>
      <c r="P100" s="174">
        <f>SUM(P101:P107)</f>
        <v>0</v>
      </c>
      <c r="Q100" s="173"/>
      <c r="R100" s="174">
        <f>SUM(R101:R107)</f>
        <v>0</v>
      </c>
      <c r="S100" s="173"/>
      <c r="T100" s="175">
        <f>SUM(T101:T107)</f>
        <v>0</v>
      </c>
      <c r="AR100" s="176" t="s">
        <v>81</v>
      </c>
      <c r="AT100" s="177" t="s">
        <v>71</v>
      </c>
      <c r="AU100" s="177" t="s">
        <v>81</v>
      </c>
      <c r="AY100" s="176" t="s">
        <v>180</v>
      </c>
      <c r="BK100" s="178">
        <f>SUM(BK101:BK107)</f>
        <v>0</v>
      </c>
    </row>
    <row r="101" spans="1:65" s="2" customFormat="1" ht="16.5" customHeight="1">
      <c r="A101" s="37"/>
      <c r="B101" s="38"/>
      <c r="C101" s="232" t="s">
        <v>79</v>
      </c>
      <c r="D101" s="232" t="s">
        <v>349</v>
      </c>
      <c r="E101" s="233" t="s">
        <v>1006</v>
      </c>
      <c r="F101" s="234" t="s">
        <v>1525</v>
      </c>
      <c r="G101" s="235" t="s">
        <v>352</v>
      </c>
      <c r="H101" s="236">
        <v>1</v>
      </c>
      <c r="I101" s="237"/>
      <c r="J101" s="238">
        <f aca="true" t="shared" si="0" ref="J101:J107">ROUND(I101*H101,2)</f>
        <v>0</v>
      </c>
      <c r="K101" s="234" t="s">
        <v>19</v>
      </c>
      <c r="L101" s="239"/>
      <c r="M101" s="240" t="s">
        <v>19</v>
      </c>
      <c r="N101" s="241" t="s">
        <v>43</v>
      </c>
      <c r="O101" s="67"/>
      <c r="P101" s="190">
        <f aca="true" t="shared" si="1" ref="P101:P107">O101*H101</f>
        <v>0</v>
      </c>
      <c r="Q101" s="190">
        <v>0</v>
      </c>
      <c r="R101" s="190">
        <f aca="true" t="shared" si="2" ref="R101:R107">Q101*H101</f>
        <v>0</v>
      </c>
      <c r="S101" s="190">
        <v>0</v>
      </c>
      <c r="T101" s="191">
        <f aca="true" t="shared" si="3" ref="T101:T107"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2" t="s">
        <v>353</v>
      </c>
      <c r="AT101" s="192" t="s">
        <v>349</v>
      </c>
      <c r="AU101" s="192" t="s">
        <v>92</v>
      </c>
      <c r="AY101" s="20" t="s">
        <v>180</v>
      </c>
      <c r="BE101" s="193">
        <f aca="true" t="shared" si="4" ref="BE101:BE107">IF(N101="základní",J101,0)</f>
        <v>0</v>
      </c>
      <c r="BF101" s="193">
        <f aca="true" t="shared" si="5" ref="BF101:BF107">IF(N101="snížená",J101,0)</f>
        <v>0</v>
      </c>
      <c r="BG101" s="193">
        <f aca="true" t="shared" si="6" ref="BG101:BG107">IF(N101="zákl. přenesená",J101,0)</f>
        <v>0</v>
      </c>
      <c r="BH101" s="193">
        <f aca="true" t="shared" si="7" ref="BH101:BH107">IF(N101="sníž. přenesená",J101,0)</f>
        <v>0</v>
      </c>
      <c r="BI101" s="193">
        <f aca="true" t="shared" si="8" ref="BI101:BI107">IF(N101="nulová",J101,0)</f>
        <v>0</v>
      </c>
      <c r="BJ101" s="20" t="s">
        <v>79</v>
      </c>
      <c r="BK101" s="193">
        <f aca="true" t="shared" si="9" ref="BK101:BK107">ROUND(I101*H101,2)</f>
        <v>0</v>
      </c>
      <c r="BL101" s="20" t="s">
        <v>290</v>
      </c>
      <c r="BM101" s="192" t="s">
        <v>1526</v>
      </c>
    </row>
    <row r="102" spans="1:65" s="2" customFormat="1" ht="16.5" customHeight="1">
      <c r="A102" s="37"/>
      <c r="B102" s="38"/>
      <c r="C102" s="232" t="s">
        <v>81</v>
      </c>
      <c r="D102" s="232" t="s">
        <v>349</v>
      </c>
      <c r="E102" s="233" t="s">
        <v>1285</v>
      </c>
      <c r="F102" s="234" t="s">
        <v>1527</v>
      </c>
      <c r="G102" s="235" t="s">
        <v>352</v>
      </c>
      <c r="H102" s="236">
        <v>17</v>
      </c>
      <c r="I102" s="237"/>
      <c r="J102" s="238">
        <f t="shared" si="0"/>
        <v>0</v>
      </c>
      <c r="K102" s="234" t="s">
        <v>19</v>
      </c>
      <c r="L102" s="239"/>
      <c r="M102" s="240" t="s">
        <v>19</v>
      </c>
      <c r="N102" s="241" t="s">
        <v>43</v>
      </c>
      <c r="O102" s="67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2" t="s">
        <v>353</v>
      </c>
      <c r="AT102" s="192" t="s">
        <v>349</v>
      </c>
      <c r="AU102" s="192" t="s">
        <v>92</v>
      </c>
      <c r="AY102" s="20" t="s">
        <v>180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20" t="s">
        <v>79</v>
      </c>
      <c r="BK102" s="193">
        <f t="shared" si="9"/>
        <v>0</v>
      </c>
      <c r="BL102" s="20" t="s">
        <v>290</v>
      </c>
      <c r="BM102" s="192" t="s">
        <v>1528</v>
      </c>
    </row>
    <row r="103" spans="1:65" s="2" customFormat="1" ht="16.5" customHeight="1">
      <c r="A103" s="37"/>
      <c r="B103" s="38"/>
      <c r="C103" s="232" t="s">
        <v>92</v>
      </c>
      <c r="D103" s="232" t="s">
        <v>349</v>
      </c>
      <c r="E103" s="233" t="s">
        <v>1009</v>
      </c>
      <c r="F103" s="234" t="s">
        <v>1529</v>
      </c>
      <c r="G103" s="235" t="s">
        <v>352</v>
      </c>
      <c r="H103" s="236">
        <v>9</v>
      </c>
      <c r="I103" s="237"/>
      <c r="J103" s="238">
        <f t="shared" si="0"/>
        <v>0</v>
      </c>
      <c r="K103" s="234" t="s">
        <v>19</v>
      </c>
      <c r="L103" s="239"/>
      <c r="M103" s="240" t="s">
        <v>19</v>
      </c>
      <c r="N103" s="241" t="s">
        <v>43</v>
      </c>
      <c r="O103" s="67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2" t="s">
        <v>353</v>
      </c>
      <c r="AT103" s="192" t="s">
        <v>349</v>
      </c>
      <c r="AU103" s="192" t="s">
        <v>92</v>
      </c>
      <c r="AY103" s="20" t="s">
        <v>180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20" t="s">
        <v>79</v>
      </c>
      <c r="BK103" s="193">
        <f t="shared" si="9"/>
        <v>0</v>
      </c>
      <c r="BL103" s="20" t="s">
        <v>290</v>
      </c>
      <c r="BM103" s="192" t="s">
        <v>1530</v>
      </c>
    </row>
    <row r="104" spans="1:65" s="2" customFormat="1" ht="16.5" customHeight="1">
      <c r="A104" s="37"/>
      <c r="B104" s="38"/>
      <c r="C104" s="232" t="s">
        <v>188</v>
      </c>
      <c r="D104" s="232" t="s">
        <v>349</v>
      </c>
      <c r="E104" s="233" t="s">
        <v>1012</v>
      </c>
      <c r="F104" s="234" t="s">
        <v>1531</v>
      </c>
      <c r="G104" s="235" t="s">
        <v>352</v>
      </c>
      <c r="H104" s="236">
        <v>2</v>
      </c>
      <c r="I104" s="237"/>
      <c r="J104" s="238">
        <f t="shared" si="0"/>
        <v>0</v>
      </c>
      <c r="K104" s="234" t="s">
        <v>19</v>
      </c>
      <c r="L104" s="239"/>
      <c r="M104" s="240" t="s">
        <v>19</v>
      </c>
      <c r="N104" s="241" t="s">
        <v>43</v>
      </c>
      <c r="O104" s="67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353</v>
      </c>
      <c r="AT104" s="192" t="s">
        <v>349</v>
      </c>
      <c r="AU104" s="192" t="s">
        <v>92</v>
      </c>
      <c r="AY104" s="20" t="s">
        <v>180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20" t="s">
        <v>79</v>
      </c>
      <c r="BK104" s="193">
        <f t="shared" si="9"/>
        <v>0</v>
      </c>
      <c r="BL104" s="20" t="s">
        <v>290</v>
      </c>
      <c r="BM104" s="192" t="s">
        <v>1532</v>
      </c>
    </row>
    <row r="105" spans="1:65" s="2" customFormat="1" ht="16.5" customHeight="1">
      <c r="A105" s="37"/>
      <c r="B105" s="38"/>
      <c r="C105" s="232" t="s">
        <v>212</v>
      </c>
      <c r="D105" s="232" t="s">
        <v>349</v>
      </c>
      <c r="E105" s="233" t="s">
        <v>1015</v>
      </c>
      <c r="F105" s="234" t="s">
        <v>1533</v>
      </c>
      <c r="G105" s="235" t="s">
        <v>270</v>
      </c>
      <c r="H105" s="236">
        <v>700</v>
      </c>
      <c r="I105" s="237"/>
      <c r="J105" s="238">
        <f t="shared" si="0"/>
        <v>0</v>
      </c>
      <c r="K105" s="234" t="s">
        <v>19</v>
      </c>
      <c r="L105" s="239"/>
      <c r="M105" s="240" t="s">
        <v>19</v>
      </c>
      <c r="N105" s="241" t="s">
        <v>43</v>
      </c>
      <c r="O105" s="67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2" t="s">
        <v>353</v>
      </c>
      <c r="AT105" s="192" t="s">
        <v>349</v>
      </c>
      <c r="AU105" s="192" t="s">
        <v>92</v>
      </c>
      <c r="AY105" s="20" t="s">
        <v>180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20" t="s">
        <v>79</v>
      </c>
      <c r="BK105" s="193">
        <f t="shared" si="9"/>
        <v>0</v>
      </c>
      <c r="BL105" s="20" t="s">
        <v>290</v>
      </c>
      <c r="BM105" s="192" t="s">
        <v>1534</v>
      </c>
    </row>
    <row r="106" spans="1:65" s="2" customFormat="1" ht="16.5" customHeight="1">
      <c r="A106" s="37"/>
      <c r="B106" s="38"/>
      <c r="C106" s="232" t="s">
        <v>219</v>
      </c>
      <c r="D106" s="232" t="s">
        <v>349</v>
      </c>
      <c r="E106" s="233" t="s">
        <v>1294</v>
      </c>
      <c r="F106" s="234" t="s">
        <v>1535</v>
      </c>
      <c r="G106" s="235" t="s">
        <v>270</v>
      </c>
      <c r="H106" s="236">
        <v>200</v>
      </c>
      <c r="I106" s="237"/>
      <c r="J106" s="238">
        <f t="shared" si="0"/>
        <v>0</v>
      </c>
      <c r="K106" s="234" t="s">
        <v>19</v>
      </c>
      <c r="L106" s="239"/>
      <c r="M106" s="240" t="s">
        <v>19</v>
      </c>
      <c r="N106" s="241" t="s">
        <v>43</v>
      </c>
      <c r="O106" s="67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2" t="s">
        <v>353</v>
      </c>
      <c r="AT106" s="192" t="s">
        <v>349</v>
      </c>
      <c r="AU106" s="192" t="s">
        <v>92</v>
      </c>
      <c r="AY106" s="20" t="s">
        <v>180</v>
      </c>
      <c r="BE106" s="193">
        <f t="shared" si="4"/>
        <v>0</v>
      </c>
      <c r="BF106" s="193">
        <f t="shared" si="5"/>
        <v>0</v>
      </c>
      <c r="BG106" s="193">
        <f t="shared" si="6"/>
        <v>0</v>
      </c>
      <c r="BH106" s="193">
        <f t="shared" si="7"/>
        <v>0</v>
      </c>
      <c r="BI106" s="193">
        <f t="shared" si="8"/>
        <v>0</v>
      </c>
      <c r="BJ106" s="20" t="s">
        <v>79</v>
      </c>
      <c r="BK106" s="193">
        <f t="shared" si="9"/>
        <v>0</v>
      </c>
      <c r="BL106" s="20" t="s">
        <v>290</v>
      </c>
      <c r="BM106" s="192" t="s">
        <v>1536</v>
      </c>
    </row>
    <row r="107" spans="1:65" s="2" customFormat="1" ht="16.5" customHeight="1">
      <c r="A107" s="37"/>
      <c r="B107" s="38"/>
      <c r="C107" s="232" t="s">
        <v>226</v>
      </c>
      <c r="D107" s="232" t="s">
        <v>349</v>
      </c>
      <c r="E107" s="233" t="s">
        <v>1297</v>
      </c>
      <c r="F107" s="234" t="s">
        <v>1537</v>
      </c>
      <c r="G107" s="235" t="s">
        <v>352</v>
      </c>
      <c r="H107" s="236">
        <v>1</v>
      </c>
      <c r="I107" s="237"/>
      <c r="J107" s="238">
        <f t="shared" si="0"/>
        <v>0</v>
      </c>
      <c r="K107" s="234" t="s">
        <v>19</v>
      </c>
      <c r="L107" s="239"/>
      <c r="M107" s="240" t="s">
        <v>19</v>
      </c>
      <c r="N107" s="241" t="s">
        <v>43</v>
      </c>
      <c r="O107" s="67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2" t="s">
        <v>353</v>
      </c>
      <c r="AT107" s="192" t="s">
        <v>349</v>
      </c>
      <c r="AU107" s="192" t="s">
        <v>92</v>
      </c>
      <c r="AY107" s="20" t="s">
        <v>180</v>
      </c>
      <c r="BE107" s="193">
        <f t="shared" si="4"/>
        <v>0</v>
      </c>
      <c r="BF107" s="193">
        <f t="shared" si="5"/>
        <v>0</v>
      </c>
      <c r="BG107" s="193">
        <f t="shared" si="6"/>
        <v>0</v>
      </c>
      <c r="BH107" s="193">
        <f t="shared" si="7"/>
        <v>0</v>
      </c>
      <c r="BI107" s="193">
        <f t="shared" si="8"/>
        <v>0</v>
      </c>
      <c r="BJ107" s="20" t="s">
        <v>79</v>
      </c>
      <c r="BK107" s="193">
        <f t="shared" si="9"/>
        <v>0</v>
      </c>
      <c r="BL107" s="20" t="s">
        <v>290</v>
      </c>
      <c r="BM107" s="192" t="s">
        <v>1538</v>
      </c>
    </row>
    <row r="108" spans="2:63" s="12" customFormat="1" ht="22.9" customHeight="1">
      <c r="B108" s="165"/>
      <c r="C108" s="166"/>
      <c r="D108" s="167" t="s">
        <v>71</v>
      </c>
      <c r="E108" s="179" t="s">
        <v>1138</v>
      </c>
      <c r="F108" s="179" t="s">
        <v>1539</v>
      </c>
      <c r="G108" s="166"/>
      <c r="H108" s="166"/>
      <c r="I108" s="169"/>
      <c r="J108" s="180">
        <f>BK108</f>
        <v>0</v>
      </c>
      <c r="K108" s="166"/>
      <c r="L108" s="171"/>
      <c r="M108" s="172"/>
      <c r="N108" s="173"/>
      <c r="O108" s="173"/>
      <c r="P108" s="174">
        <f>P109+P117</f>
        <v>0</v>
      </c>
      <c r="Q108" s="173"/>
      <c r="R108" s="174">
        <f>R109+R117</f>
        <v>0</v>
      </c>
      <c r="S108" s="173"/>
      <c r="T108" s="175">
        <f>T109+T117</f>
        <v>0</v>
      </c>
      <c r="AR108" s="176" t="s">
        <v>81</v>
      </c>
      <c r="AT108" s="177" t="s">
        <v>71</v>
      </c>
      <c r="AU108" s="177" t="s">
        <v>79</v>
      </c>
      <c r="AY108" s="176" t="s">
        <v>180</v>
      </c>
      <c r="BK108" s="178">
        <f>BK109+BK117</f>
        <v>0</v>
      </c>
    </row>
    <row r="109" spans="2:63" s="12" customFormat="1" ht="20.85" customHeight="1">
      <c r="B109" s="165"/>
      <c r="C109" s="166"/>
      <c r="D109" s="167" t="s">
        <v>71</v>
      </c>
      <c r="E109" s="179" t="s">
        <v>1140</v>
      </c>
      <c r="F109" s="179" t="s">
        <v>1524</v>
      </c>
      <c r="G109" s="166"/>
      <c r="H109" s="166"/>
      <c r="I109" s="169"/>
      <c r="J109" s="180">
        <f>BK109</f>
        <v>0</v>
      </c>
      <c r="K109" s="166"/>
      <c r="L109" s="171"/>
      <c r="M109" s="172"/>
      <c r="N109" s="173"/>
      <c r="O109" s="173"/>
      <c r="P109" s="174">
        <f>SUM(P110:P116)</f>
        <v>0</v>
      </c>
      <c r="Q109" s="173"/>
      <c r="R109" s="174">
        <f>SUM(R110:R116)</f>
        <v>0</v>
      </c>
      <c r="S109" s="173"/>
      <c r="T109" s="175">
        <f>SUM(T110:T116)</f>
        <v>0</v>
      </c>
      <c r="AR109" s="176" t="s">
        <v>81</v>
      </c>
      <c r="AT109" s="177" t="s">
        <v>71</v>
      </c>
      <c r="AU109" s="177" t="s">
        <v>81</v>
      </c>
      <c r="AY109" s="176" t="s">
        <v>180</v>
      </c>
      <c r="BK109" s="178">
        <f>SUM(BK110:BK116)</f>
        <v>0</v>
      </c>
    </row>
    <row r="110" spans="1:65" s="2" customFormat="1" ht="16.5" customHeight="1">
      <c r="A110" s="37"/>
      <c r="B110" s="38"/>
      <c r="C110" s="181" t="s">
        <v>235</v>
      </c>
      <c r="D110" s="181" t="s">
        <v>183</v>
      </c>
      <c r="E110" s="182" t="s">
        <v>1141</v>
      </c>
      <c r="F110" s="183" t="s">
        <v>1525</v>
      </c>
      <c r="G110" s="184" t="s">
        <v>352</v>
      </c>
      <c r="H110" s="185">
        <v>1</v>
      </c>
      <c r="I110" s="186"/>
      <c r="J110" s="187">
        <f aca="true" t="shared" si="10" ref="J110:J116">ROUND(I110*H110,2)</f>
        <v>0</v>
      </c>
      <c r="K110" s="183" t="s">
        <v>19</v>
      </c>
      <c r="L110" s="42"/>
      <c r="M110" s="188" t="s">
        <v>19</v>
      </c>
      <c r="N110" s="189" t="s">
        <v>43</v>
      </c>
      <c r="O110" s="67"/>
      <c r="P110" s="190">
        <f aca="true" t="shared" si="11" ref="P110:P116">O110*H110</f>
        <v>0</v>
      </c>
      <c r="Q110" s="190">
        <v>0</v>
      </c>
      <c r="R110" s="190">
        <f aca="true" t="shared" si="12" ref="R110:R116">Q110*H110</f>
        <v>0</v>
      </c>
      <c r="S110" s="190">
        <v>0</v>
      </c>
      <c r="T110" s="191">
        <f aca="true" t="shared" si="13" ref="T110:T116"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2" t="s">
        <v>290</v>
      </c>
      <c r="AT110" s="192" t="s">
        <v>183</v>
      </c>
      <c r="AU110" s="192" t="s">
        <v>92</v>
      </c>
      <c r="AY110" s="20" t="s">
        <v>180</v>
      </c>
      <c r="BE110" s="193">
        <f aca="true" t="shared" si="14" ref="BE110:BE116">IF(N110="základní",J110,0)</f>
        <v>0</v>
      </c>
      <c r="BF110" s="193">
        <f aca="true" t="shared" si="15" ref="BF110:BF116">IF(N110="snížená",J110,0)</f>
        <v>0</v>
      </c>
      <c r="BG110" s="193">
        <f aca="true" t="shared" si="16" ref="BG110:BG116">IF(N110="zákl. přenesená",J110,0)</f>
        <v>0</v>
      </c>
      <c r="BH110" s="193">
        <f aca="true" t="shared" si="17" ref="BH110:BH116">IF(N110="sníž. přenesená",J110,0)</f>
        <v>0</v>
      </c>
      <c r="BI110" s="193">
        <f aca="true" t="shared" si="18" ref="BI110:BI116">IF(N110="nulová",J110,0)</f>
        <v>0</v>
      </c>
      <c r="BJ110" s="20" t="s">
        <v>79</v>
      </c>
      <c r="BK110" s="193">
        <f aca="true" t="shared" si="19" ref="BK110:BK116">ROUND(I110*H110,2)</f>
        <v>0</v>
      </c>
      <c r="BL110" s="20" t="s">
        <v>290</v>
      </c>
      <c r="BM110" s="192" t="s">
        <v>1540</v>
      </c>
    </row>
    <row r="111" spans="1:65" s="2" customFormat="1" ht="16.5" customHeight="1">
      <c r="A111" s="37"/>
      <c r="B111" s="38"/>
      <c r="C111" s="181" t="s">
        <v>244</v>
      </c>
      <c r="D111" s="181" t="s">
        <v>183</v>
      </c>
      <c r="E111" s="182" t="s">
        <v>1313</v>
      </c>
      <c r="F111" s="183" t="s">
        <v>1527</v>
      </c>
      <c r="G111" s="184" t="s">
        <v>352</v>
      </c>
      <c r="H111" s="185">
        <v>17</v>
      </c>
      <c r="I111" s="186"/>
      <c r="J111" s="187">
        <f t="shared" si="10"/>
        <v>0</v>
      </c>
      <c r="K111" s="183" t="s">
        <v>19</v>
      </c>
      <c r="L111" s="42"/>
      <c r="M111" s="188" t="s">
        <v>19</v>
      </c>
      <c r="N111" s="189" t="s">
        <v>43</v>
      </c>
      <c r="O111" s="67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2" t="s">
        <v>290</v>
      </c>
      <c r="AT111" s="192" t="s">
        <v>183</v>
      </c>
      <c r="AU111" s="192" t="s">
        <v>92</v>
      </c>
      <c r="AY111" s="20" t="s">
        <v>180</v>
      </c>
      <c r="BE111" s="193">
        <f t="shared" si="14"/>
        <v>0</v>
      </c>
      <c r="BF111" s="193">
        <f t="shared" si="15"/>
        <v>0</v>
      </c>
      <c r="BG111" s="193">
        <f t="shared" si="16"/>
        <v>0</v>
      </c>
      <c r="BH111" s="193">
        <f t="shared" si="17"/>
        <v>0</v>
      </c>
      <c r="BI111" s="193">
        <f t="shared" si="18"/>
        <v>0</v>
      </c>
      <c r="BJ111" s="20" t="s">
        <v>79</v>
      </c>
      <c r="BK111" s="193">
        <f t="shared" si="19"/>
        <v>0</v>
      </c>
      <c r="BL111" s="20" t="s">
        <v>290</v>
      </c>
      <c r="BM111" s="192" t="s">
        <v>1541</v>
      </c>
    </row>
    <row r="112" spans="1:65" s="2" customFormat="1" ht="16.5" customHeight="1">
      <c r="A112" s="37"/>
      <c r="B112" s="38"/>
      <c r="C112" s="181" t="s">
        <v>251</v>
      </c>
      <c r="D112" s="181" t="s">
        <v>183</v>
      </c>
      <c r="E112" s="182" t="s">
        <v>1143</v>
      </c>
      <c r="F112" s="183" t="s">
        <v>1529</v>
      </c>
      <c r="G112" s="184" t="s">
        <v>352</v>
      </c>
      <c r="H112" s="185">
        <v>9</v>
      </c>
      <c r="I112" s="186"/>
      <c r="J112" s="187">
        <f t="shared" si="10"/>
        <v>0</v>
      </c>
      <c r="K112" s="183" t="s">
        <v>19</v>
      </c>
      <c r="L112" s="42"/>
      <c r="M112" s="188" t="s">
        <v>19</v>
      </c>
      <c r="N112" s="189" t="s">
        <v>43</v>
      </c>
      <c r="O112" s="67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2" t="s">
        <v>290</v>
      </c>
      <c r="AT112" s="192" t="s">
        <v>183</v>
      </c>
      <c r="AU112" s="192" t="s">
        <v>92</v>
      </c>
      <c r="AY112" s="20" t="s">
        <v>180</v>
      </c>
      <c r="BE112" s="193">
        <f t="shared" si="14"/>
        <v>0</v>
      </c>
      <c r="BF112" s="193">
        <f t="shared" si="15"/>
        <v>0</v>
      </c>
      <c r="BG112" s="193">
        <f t="shared" si="16"/>
        <v>0</v>
      </c>
      <c r="BH112" s="193">
        <f t="shared" si="17"/>
        <v>0</v>
      </c>
      <c r="BI112" s="193">
        <f t="shared" si="18"/>
        <v>0</v>
      </c>
      <c r="BJ112" s="20" t="s">
        <v>79</v>
      </c>
      <c r="BK112" s="193">
        <f t="shared" si="19"/>
        <v>0</v>
      </c>
      <c r="BL112" s="20" t="s">
        <v>290</v>
      </c>
      <c r="BM112" s="192" t="s">
        <v>1542</v>
      </c>
    </row>
    <row r="113" spans="1:65" s="2" customFormat="1" ht="16.5" customHeight="1">
      <c r="A113" s="37"/>
      <c r="B113" s="38"/>
      <c r="C113" s="181" t="s">
        <v>263</v>
      </c>
      <c r="D113" s="181" t="s">
        <v>183</v>
      </c>
      <c r="E113" s="182" t="s">
        <v>1145</v>
      </c>
      <c r="F113" s="183" t="s">
        <v>1531</v>
      </c>
      <c r="G113" s="184" t="s">
        <v>352</v>
      </c>
      <c r="H113" s="185">
        <v>2</v>
      </c>
      <c r="I113" s="186"/>
      <c r="J113" s="187">
        <f t="shared" si="10"/>
        <v>0</v>
      </c>
      <c r="K113" s="183" t="s">
        <v>19</v>
      </c>
      <c r="L113" s="42"/>
      <c r="M113" s="188" t="s">
        <v>19</v>
      </c>
      <c r="N113" s="189" t="s">
        <v>43</v>
      </c>
      <c r="O113" s="67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2" t="s">
        <v>290</v>
      </c>
      <c r="AT113" s="192" t="s">
        <v>183</v>
      </c>
      <c r="AU113" s="192" t="s">
        <v>92</v>
      </c>
      <c r="AY113" s="20" t="s">
        <v>180</v>
      </c>
      <c r="BE113" s="193">
        <f t="shared" si="14"/>
        <v>0</v>
      </c>
      <c r="BF113" s="193">
        <f t="shared" si="15"/>
        <v>0</v>
      </c>
      <c r="BG113" s="193">
        <f t="shared" si="16"/>
        <v>0</v>
      </c>
      <c r="BH113" s="193">
        <f t="shared" si="17"/>
        <v>0</v>
      </c>
      <c r="BI113" s="193">
        <f t="shared" si="18"/>
        <v>0</v>
      </c>
      <c r="BJ113" s="20" t="s">
        <v>79</v>
      </c>
      <c r="BK113" s="193">
        <f t="shared" si="19"/>
        <v>0</v>
      </c>
      <c r="BL113" s="20" t="s">
        <v>290</v>
      </c>
      <c r="BM113" s="192" t="s">
        <v>1543</v>
      </c>
    </row>
    <row r="114" spans="1:65" s="2" customFormat="1" ht="16.5" customHeight="1">
      <c r="A114" s="37"/>
      <c r="B114" s="38"/>
      <c r="C114" s="181" t="s">
        <v>8</v>
      </c>
      <c r="D114" s="181" t="s">
        <v>183</v>
      </c>
      <c r="E114" s="182" t="s">
        <v>1147</v>
      </c>
      <c r="F114" s="183" t="s">
        <v>1533</v>
      </c>
      <c r="G114" s="184" t="s">
        <v>270</v>
      </c>
      <c r="H114" s="185">
        <v>700</v>
      </c>
      <c r="I114" s="186"/>
      <c r="J114" s="187">
        <f t="shared" si="10"/>
        <v>0</v>
      </c>
      <c r="K114" s="183" t="s">
        <v>19</v>
      </c>
      <c r="L114" s="42"/>
      <c r="M114" s="188" t="s">
        <v>19</v>
      </c>
      <c r="N114" s="189" t="s">
        <v>43</v>
      </c>
      <c r="O114" s="67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2" t="s">
        <v>290</v>
      </c>
      <c r="AT114" s="192" t="s">
        <v>183</v>
      </c>
      <c r="AU114" s="192" t="s">
        <v>92</v>
      </c>
      <c r="AY114" s="20" t="s">
        <v>180</v>
      </c>
      <c r="BE114" s="193">
        <f t="shared" si="14"/>
        <v>0</v>
      </c>
      <c r="BF114" s="193">
        <f t="shared" si="15"/>
        <v>0</v>
      </c>
      <c r="BG114" s="193">
        <f t="shared" si="16"/>
        <v>0</v>
      </c>
      <c r="BH114" s="193">
        <f t="shared" si="17"/>
        <v>0</v>
      </c>
      <c r="BI114" s="193">
        <f t="shared" si="18"/>
        <v>0</v>
      </c>
      <c r="BJ114" s="20" t="s">
        <v>79</v>
      </c>
      <c r="BK114" s="193">
        <f t="shared" si="19"/>
        <v>0</v>
      </c>
      <c r="BL114" s="20" t="s">
        <v>290</v>
      </c>
      <c r="BM114" s="192" t="s">
        <v>1544</v>
      </c>
    </row>
    <row r="115" spans="1:65" s="2" customFormat="1" ht="16.5" customHeight="1">
      <c r="A115" s="37"/>
      <c r="B115" s="38"/>
      <c r="C115" s="181" t="s">
        <v>273</v>
      </c>
      <c r="D115" s="181" t="s">
        <v>183</v>
      </c>
      <c r="E115" s="182" t="s">
        <v>1318</v>
      </c>
      <c r="F115" s="183" t="s">
        <v>1535</v>
      </c>
      <c r="G115" s="184" t="s">
        <v>270</v>
      </c>
      <c r="H115" s="185">
        <v>200</v>
      </c>
      <c r="I115" s="186"/>
      <c r="J115" s="187">
        <f t="shared" si="10"/>
        <v>0</v>
      </c>
      <c r="K115" s="183" t="s">
        <v>19</v>
      </c>
      <c r="L115" s="42"/>
      <c r="M115" s="188" t="s">
        <v>19</v>
      </c>
      <c r="N115" s="189" t="s">
        <v>43</v>
      </c>
      <c r="O115" s="67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2" t="s">
        <v>290</v>
      </c>
      <c r="AT115" s="192" t="s">
        <v>183</v>
      </c>
      <c r="AU115" s="192" t="s">
        <v>92</v>
      </c>
      <c r="AY115" s="20" t="s">
        <v>180</v>
      </c>
      <c r="BE115" s="193">
        <f t="shared" si="14"/>
        <v>0</v>
      </c>
      <c r="BF115" s="193">
        <f t="shared" si="15"/>
        <v>0</v>
      </c>
      <c r="BG115" s="193">
        <f t="shared" si="16"/>
        <v>0</v>
      </c>
      <c r="BH115" s="193">
        <f t="shared" si="17"/>
        <v>0</v>
      </c>
      <c r="BI115" s="193">
        <f t="shared" si="18"/>
        <v>0</v>
      </c>
      <c r="BJ115" s="20" t="s">
        <v>79</v>
      </c>
      <c r="BK115" s="193">
        <f t="shared" si="19"/>
        <v>0</v>
      </c>
      <c r="BL115" s="20" t="s">
        <v>290</v>
      </c>
      <c r="BM115" s="192" t="s">
        <v>1545</v>
      </c>
    </row>
    <row r="116" spans="1:65" s="2" customFormat="1" ht="16.5" customHeight="1">
      <c r="A116" s="37"/>
      <c r="B116" s="38"/>
      <c r="C116" s="181" t="s">
        <v>278</v>
      </c>
      <c r="D116" s="181" t="s">
        <v>183</v>
      </c>
      <c r="E116" s="182" t="s">
        <v>1320</v>
      </c>
      <c r="F116" s="183" t="s">
        <v>1537</v>
      </c>
      <c r="G116" s="184" t="s">
        <v>352</v>
      </c>
      <c r="H116" s="185">
        <v>1</v>
      </c>
      <c r="I116" s="186"/>
      <c r="J116" s="187">
        <f t="shared" si="10"/>
        <v>0</v>
      </c>
      <c r="K116" s="183" t="s">
        <v>19</v>
      </c>
      <c r="L116" s="42"/>
      <c r="M116" s="188" t="s">
        <v>19</v>
      </c>
      <c r="N116" s="189" t="s">
        <v>43</v>
      </c>
      <c r="O116" s="67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2" t="s">
        <v>290</v>
      </c>
      <c r="AT116" s="192" t="s">
        <v>183</v>
      </c>
      <c r="AU116" s="192" t="s">
        <v>92</v>
      </c>
      <c r="AY116" s="20" t="s">
        <v>180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20" t="s">
        <v>79</v>
      </c>
      <c r="BK116" s="193">
        <f t="shared" si="19"/>
        <v>0</v>
      </c>
      <c r="BL116" s="20" t="s">
        <v>290</v>
      </c>
      <c r="BM116" s="192" t="s">
        <v>1546</v>
      </c>
    </row>
    <row r="117" spans="2:63" s="12" customFormat="1" ht="20.85" customHeight="1">
      <c r="B117" s="165"/>
      <c r="C117" s="166"/>
      <c r="D117" s="167" t="s">
        <v>71</v>
      </c>
      <c r="E117" s="179" t="s">
        <v>1149</v>
      </c>
      <c r="F117" s="179" t="s">
        <v>1328</v>
      </c>
      <c r="G117" s="166"/>
      <c r="H117" s="166"/>
      <c r="I117" s="169"/>
      <c r="J117" s="180">
        <f>BK117</f>
        <v>0</v>
      </c>
      <c r="K117" s="166"/>
      <c r="L117" s="171"/>
      <c r="M117" s="172"/>
      <c r="N117" s="173"/>
      <c r="O117" s="173"/>
      <c r="P117" s="174">
        <f>SUM(P118:P122)</f>
        <v>0</v>
      </c>
      <c r="Q117" s="173"/>
      <c r="R117" s="174">
        <f>SUM(R118:R122)</f>
        <v>0</v>
      </c>
      <c r="S117" s="173"/>
      <c r="T117" s="175">
        <f>SUM(T118:T122)</f>
        <v>0</v>
      </c>
      <c r="AR117" s="176" t="s">
        <v>81</v>
      </c>
      <c r="AT117" s="177" t="s">
        <v>71</v>
      </c>
      <c r="AU117" s="177" t="s">
        <v>81</v>
      </c>
      <c r="AY117" s="176" t="s">
        <v>180</v>
      </c>
      <c r="BK117" s="178">
        <f>SUM(BK118:BK122)</f>
        <v>0</v>
      </c>
    </row>
    <row r="118" spans="1:65" s="2" customFormat="1" ht="16.5" customHeight="1">
      <c r="A118" s="37"/>
      <c r="B118" s="38"/>
      <c r="C118" s="181" t="s">
        <v>283</v>
      </c>
      <c r="D118" s="181" t="s">
        <v>183</v>
      </c>
      <c r="E118" s="182" t="s">
        <v>1150</v>
      </c>
      <c r="F118" s="183" t="s">
        <v>1547</v>
      </c>
      <c r="G118" s="184" t="s">
        <v>918</v>
      </c>
      <c r="H118" s="185">
        <v>12</v>
      </c>
      <c r="I118" s="186"/>
      <c r="J118" s="187">
        <f>ROUND(I118*H118,2)</f>
        <v>0</v>
      </c>
      <c r="K118" s="183" t="s">
        <v>19</v>
      </c>
      <c r="L118" s="42"/>
      <c r="M118" s="188" t="s">
        <v>19</v>
      </c>
      <c r="N118" s="189" t="s">
        <v>43</v>
      </c>
      <c r="O118" s="67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2" t="s">
        <v>290</v>
      </c>
      <c r="AT118" s="192" t="s">
        <v>183</v>
      </c>
      <c r="AU118" s="192" t="s">
        <v>92</v>
      </c>
      <c r="AY118" s="20" t="s">
        <v>180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0" t="s">
        <v>79</v>
      </c>
      <c r="BK118" s="193">
        <f>ROUND(I118*H118,2)</f>
        <v>0</v>
      </c>
      <c r="BL118" s="20" t="s">
        <v>290</v>
      </c>
      <c r="BM118" s="192" t="s">
        <v>1548</v>
      </c>
    </row>
    <row r="119" spans="1:65" s="2" customFormat="1" ht="16.5" customHeight="1">
      <c r="A119" s="37"/>
      <c r="B119" s="38"/>
      <c r="C119" s="181" t="s">
        <v>290</v>
      </c>
      <c r="D119" s="181" t="s">
        <v>183</v>
      </c>
      <c r="E119" s="182" t="s">
        <v>1152</v>
      </c>
      <c r="F119" s="183" t="s">
        <v>1549</v>
      </c>
      <c r="G119" s="184" t="s">
        <v>918</v>
      </c>
      <c r="H119" s="185">
        <v>12</v>
      </c>
      <c r="I119" s="186"/>
      <c r="J119" s="187">
        <f>ROUND(I119*H119,2)</f>
        <v>0</v>
      </c>
      <c r="K119" s="183" t="s">
        <v>19</v>
      </c>
      <c r="L119" s="42"/>
      <c r="M119" s="188" t="s">
        <v>19</v>
      </c>
      <c r="N119" s="189" t="s">
        <v>43</v>
      </c>
      <c r="O119" s="67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2" t="s">
        <v>290</v>
      </c>
      <c r="AT119" s="192" t="s">
        <v>183</v>
      </c>
      <c r="AU119" s="192" t="s">
        <v>92</v>
      </c>
      <c r="AY119" s="20" t="s">
        <v>180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20" t="s">
        <v>79</v>
      </c>
      <c r="BK119" s="193">
        <f>ROUND(I119*H119,2)</f>
        <v>0</v>
      </c>
      <c r="BL119" s="20" t="s">
        <v>290</v>
      </c>
      <c r="BM119" s="192" t="s">
        <v>1550</v>
      </c>
    </row>
    <row r="120" spans="1:65" s="2" customFormat="1" ht="16.5" customHeight="1">
      <c r="A120" s="37"/>
      <c r="B120" s="38"/>
      <c r="C120" s="181" t="s">
        <v>296</v>
      </c>
      <c r="D120" s="181" t="s">
        <v>183</v>
      </c>
      <c r="E120" s="182" t="s">
        <v>1154</v>
      </c>
      <c r="F120" s="183" t="s">
        <v>1551</v>
      </c>
      <c r="G120" s="184" t="s">
        <v>918</v>
      </c>
      <c r="H120" s="185">
        <v>12</v>
      </c>
      <c r="I120" s="186"/>
      <c r="J120" s="187">
        <f>ROUND(I120*H120,2)</f>
        <v>0</v>
      </c>
      <c r="K120" s="183" t="s">
        <v>19</v>
      </c>
      <c r="L120" s="42"/>
      <c r="M120" s="188" t="s">
        <v>19</v>
      </c>
      <c r="N120" s="189" t="s">
        <v>43</v>
      </c>
      <c r="O120" s="67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2" t="s">
        <v>290</v>
      </c>
      <c r="AT120" s="192" t="s">
        <v>183</v>
      </c>
      <c r="AU120" s="192" t="s">
        <v>92</v>
      </c>
      <c r="AY120" s="20" t="s">
        <v>180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0" t="s">
        <v>79</v>
      </c>
      <c r="BK120" s="193">
        <f>ROUND(I120*H120,2)</f>
        <v>0</v>
      </c>
      <c r="BL120" s="20" t="s">
        <v>290</v>
      </c>
      <c r="BM120" s="192" t="s">
        <v>1552</v>
      </c>
    </row>
    <row r="121" spans="1:65" s="2" customFormat="1" ht="16.5" customHeight="1">
      <c r="A121" s="37"/>
      <c r="B121" s="38"/>
      <c r="C121" s="181" t="s">
        <v>302</v>
      </c>
      <c r="D121" s="181" t="s">
        <v>183</v>
      </c>
      <c r="E121" s="182" t="s">
        <v>1156</v>
      </c>
      <c r="F121" s="183" t="s">
        <v>1265</v>
      </c>
      <c r="G121" s="184" t="s">
        <v>918</v>
      </c>
      <c r="H121" s="185">
        <v>10</v>
      </c>
      <c r="I121" s="186"/>
      <c r="J121" s="187">
        <f>ROUND(I121*H121,2)</f>
        <v>0</v>
      </c>
      <c r="K121" s="183" t="s">
        <v>19</v>
      </c>
      <c r="L121" s="42"/>
      <c r="M121" s="188" t="s">
        <v>19</v>
      </c>
      <c r="N121" s="189" t="s">
        <v>43</v>
      </c>
      <c r="O121" s="67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2" t="s">
        <v>290</v>
      </c>
      <c r="AT121" s="192" t="s">
        <v>183</v>
      </c>
      <c r="AU121" s="192" t="s">
        <v>92</v>
      </c>
      <c r="AY121" s="20" t="s">
        <v>180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20" t="s">
        <v>79</v>
      </c>
      <c r="BK121" s="193">
        <f>ROUND(I121*H121,2)</f>
        <v>0</v>
      </c>
      <c r="BL121" s="20" t="s">
        <v>290</v>
      </c>
      <c r="BM121" s="192" t="s">
        <v>1553</v>
      </c>
    </row>
    <row r="122" spans="1:65" s="2" customFormat="1" ht="16.5" customHeight="1">
      <c r="A122" s="37"/>
      <c r="B122" s="38"/>
      <c r="C122" s="181" t="s">
        <v>307</v>
      </c>
      <c r="D122" s="181" t="s">
        <v>183</v>
      </c>
      <c r="E122" s="182" t="s">
        <v>1158</v>
      </c>
      <c r="F122" s="183" t="s">
        <v>1436</v>
      </c>
      <c r="G122" s="184" t="s">
        <v>918</v>
      </c>
      <c r="H122" s="185">
        <v>12</v>
      </c>
      <c r="I122" s="186"/>
      <c r="J122" s="187">
        <f>ROUND(I122*H122,2)</f>
        <v>0</v>
      </c>
      <c r="K122" s="183" t="s">
        <v>19</v>
      </c>
      <c r="L122" s="42"/>
      <c r="M122" s="256" t="s">
        <v>19</v>
      </c>
      <c r="N122" s="257" t="s">
        <v>43</v>
      </c>
      <c r="O122" s="258"/>
      <c r="P122" s="259">
        <f>O122*H122</f>
        <v>0</v>
      </c>
      <c r="Q122" s="259">
        <v>0</v>
      </c>
      <c r="R122" s="259">
        <f>Q122*H122</f>
        <v>0</v>
      </c>
      <c r="S122" s="259">
        <v>0</v>
      </c>
      <c r="T122" s="260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2" t="s">
        <v>290</v>
      </c>
      <c r="AT122" s="192" t="s">
        <v>183</v>
      </c>
      <c r="AU122" s="192" t="s">
        <v>92</v>
      </c>
      <c r="AY122" s="20" t="s">
        <v>180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0" t="s">
        <v>79</v>
      </c>
      <c r="BK122" s="193">
        <f>ROUND(I122*H122,2)</f>
        <v>0</v>
      </c>
      <c r="BL122" s="20" t="s">
        <v>290</v>
      </c>
      <c r="BM122" s="192" t="s">
        <v>1554</v>
      </c>
    </row>
    <row r="123" spans="1:31" s="2" customFormat="1" ht="6.95" customHeight="1">
      <c r="A123" s="37"/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42"/>
      <c r="M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</sheetData>
  <sheetProtection algorithmName="SHA-512" hashValue="4yJ/LenUmbD3rFzyhRWm7idxCVmMm3vnyzVdz2MWxfPG+Zl5maib2LHHPWBq4fvgbOAwLWyYRiesSBHwTrK3oA==" saltValue="d5da10lI/0ILEd19Rm53aa2LUfApU/8ERG2HDXIZIHmORVO6j1Hy3V7VPbDbJ1aGwv4qhrMvEtKbvVg48dYkiA==" spinCount="100000" sheet="1" objects="1" scenarios="1" formatColumns="0" formatRows="0" autoFilter="0"/>
  <autoFilter ref="C96:K122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DESKTOP-66LSVAL\uživatel</dc:creator>
  <cp:keywords/>
  <dc:description/>
  <cp:lastModifiedBy>Uživatel systému Windows</cp:lastModifiedBy>
  <dcterms:created xsi:type="dcterms:W3CDTF">2024-02-08T19:25:49Z</dcterms:created>
  <dcterms:modified xsi:type="dcterms:W3CDTF">2024-02-08T19:28:25Z</dcterms:modified>
  <cp:category/>
  <cp:version/>
  <cp:contentType/>
  <cp:contentStatus/>
</cp:coreProperties>
</file>