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0"/>
  </bookViews>
  <sheets>
    <sheet name="Rekapitulace stavby" sheetId="1" r:id="rId1"/>
    <sheet name="01 - Lokalita č.1" sheetId="2" r:id="rId2"/>
    <sheet name="02 - Lokalita č.2" sheetId="3" r:id="rId3"/>
    <sheet name="01 - Vodovodní řád" sheetId="4" r:id="rId4"/>
    <sheet name="02 - Řád splaškové kanali..." sheetId="5" r:id="rId5"/>
    <sheet name="03 - Řád dešťové kanalizace" sheetId="6" r:id="rId6"/>
    <sheet name="04 - Retenční objekt dešť..." sheetId="7" r:id="rId7"/>
    <sheet name="05 - Retenční objekt dešť..." sheetId="8" r:id="rId8"/>
    <sheet name="11 - Vodovodní přípojky" sheetId="9" r:id="rId9"/>
    <sheet name="12 - splaškové kanalizačn..." sheetId="10" r:id="rId10"/>
    <sheet name="13 - Dešťové kanalizační ..." sheetId="11" r:id="rId11"/>
    <sheet name="SO 401 - Veřejné osvětlení" sheetId="12" r:id="rId12"/>
    <sheet name="SO 402 - Sdělovací vedení..." sheetId="13" r:id="rId13"/>
    <sheet name="SO 501 - Prodloužení NTL ..." sheetId="14" r:id="rId14"/>
    <sheet name="SO 801 - Sadové úpravy" sheetId="15" r:id="rId15"/>
    <sheet name="VRN - Vedlejší a ostatní ..." sheetId="16" r:id="rId16"/>
    <sheet name="Seznam figur" sheetId="17" r:id="rId17"/>
  </sheets>
  <definedNames>
    <definedName name="_xlnm._FilterDatabase" localSheetId="1" hidden="1">'01 - Lokalita č.1'!$C$121:$K$286</definedName>
    <definedName name="_xlnm._FilterDatabase" localSheetId="3" hidden="1">'01 - Vodovodní řád'!$C$126:$K$204</definedName>
    <definedName name="_xlnm._FilterDatabase" localSheetId="2" hidden="1">'02 - Lokalita č.2'!$C$122:$K$293</definedName>
    <definedName name="_xlnm._FilterDatabase" localSheetId="4" hidden="1">'02 - Řád splaškové kanali...'!$C$127:$K$186</definedName>
    <definedName name="_xlnm._FilterDatabase" localSheetId="5" hidden="1">'03 - Řád dešťové kanalizace'!$C$126:$K$183</definedName>
    <definedName name="_xlnm._FilterDatabase" localSheetId="6" hidden="1">'04 - Retenční objekt dešť...'!$C$122:$K$164</definedName>
    <definedName name="_xlnm._FilterDatabase" localSheetId="7" hidden="1">'05 - Retenční objekt dešť...'!$C$123:$K$182</definedName>
    <definedName name="_xlnm._FilterDatabase" localSheetId="8" hidden="1">'11 - Vodovodní přípojky'!$C$121:$K$163</definedName>
    <definedName name="_xlnm._FilterDatabase" localSheetId="9" hidden="1">'12 - splaškové kanalizačn...'!$C$122:$K$146</definedName>
    <definedName name="_xlnm._FilterDatabase" localSheetId="10" hidden="1">'13 - Dešťové kanalizační ...'!$C$122:$K$148</definedName>
    <definedName name="_xlnm._FilterDatabase" localSheetId="11" hidden="1">'SO 401 - Veřejné osvětlení'!$C$117:$K$163</definedName>
    <definedName name="_xlnm._FilterDatabase" localSheetId="12" hidden="1">'SO 402 - Sdělovací vedení...'!$C$116:$K$135</definedName>
    <definedName name="_xlnm._FilterDatabase" localSheetId="13" hidden="1">'SO 501 - Prodloužení NTL ...'!$C$123:$K$207</definedName>
    <definedName name="_xlnm._FilterDatabase" localSheetId="14" hidden="1">'SO 801 - Sadové úpravy'!$C$118:$K$182</definedName>
    <definedName name="_xlnm._FilterDatabase" localSheetId="15" hidden="1">'VRN - Vedlejší a ostatní ...'!$C$118:$K$170</definedName>
    <definedName name="_xlnm.Print_Area" localSheetId="1">'01 - Lokalita č.1'!$C$4:$J$76,'01 - Lokalita č.1'!$C$82:$J$103,'01 - Lokalita č.1'!$C$109:$J$286</definedName>
    <definedName name="_xlnm.Print_Area" localSheetId="3">'01 - Vodovodní řád'!$C$4:$J$76,'01 - Vodovodní řád'!$C$82:$J$106,'01 - Vodovodní řád'!$C$112:$J$204</definedName>
    <definedName name="_xlnm.Print_Area" localSheetId="2">'02 - Lokalita č.2'!$C$4:$J$76,'02 - Lokalita č.2'!$C$82:$J$104,'02 - Lokalita č.2'!$C$110:$J$293</definedName>
    <definedName name="_xlnm.Print_Area" localSheetId="4">'02 - Řád splaškové kanali...'!$C$4:$J$76,'02 - Řád splaškové kanali...'!$C$82:$J$107,'02 - Řád splaškové kanali...'!$C$113:$J$186</definedName>
    <definedName name="_xlnm.Print_Area" localSheetId="5">'03 - Řád dešťové kanalizace'!$C$4:$J$76,'03 - Řád dešťové kanalizace'!$C$82:$J$106,'03 - Řád dešťové kanalizace'!$C$112:$J$183</definedName>
    <definedName name="_xlnm.Print_Area" localSheetId="6">'04 - Retenční objekt dešť...'!$C$4:$J$76,'04 - Retenční objekt dešť...'!$C$82:$J$102,'04 - Retenční objekt dešť...'!$C$108:$J$164</definedName>
    <definedName name="_xlnm.Print_Area" localSheetId="7">'05 - Retenční objekt dešť...'!$C$4:$J$76,'05 - Retenční objekt dešť...'!$C$82:$J$103,'05 - Retenční objekt dešť...'!$C$109:$J$182</definedName>
    <definedName name="_xlnm.Print_Area" localSheetId="8">'11 - Vodovodní přípojky'!$C$4:$J$76,'11 - Vodovodní přípojky'!$C$82:$J$101,'11 - Vodovodní přípojky'!$C$107:$J$163</definedName>
    <definedName name="_xlnm.Print_Area" localSheetId="9">'12 - splaškové kanalizačn...'!$C$4:$J$76,'12 - splaškové kanalizačn...'!$C$82:$J$102,'12 - splaškové kanalizačn...'!$C$108:$J$146</definedName>
    <definedName name="_xlnm.Print_Area" localSheetId="10">'13 - Dešťové kanalizační ...'!$C$4:$J$76,'13 - Dešťové kanalizační ...'!$C$82:$J$102,'13 - Dešťové kanalizační ...'!$C$108:$J$148</definedName>
    <definedName name="_xlnm.Print_Area" localSheetId="0">'Rekapitulace stavby'!$D$4:$AO$76,'Rekapitulace stavby'!$C$82:$AQ$111</definedName>
    <definedName name="_xlnm.Print_Area" localSheetId="16">'Seznam figur'!$C$4:$G$186</definedName>
    <definedName name="_xlnm.Print_Area" localSheetId="11">'SO 401 - Veřejné osvětlení'!$C$4:$J$76,'SO 401 - Veřejné osvětlení'!$C$82:$J$99,'SO 401 - Veřejné osvětlení'!$C$105:$J$163</definedName>
    <definedName name="_xlnm.Print_Area" localSheetId="12">'SO 402 - Sdělovací vedení...'!$C$4:$J$76,'SO 402 - Sdělovací vedení...'!$C$82:$J$98,'SO 402 - Sdělovací vedení...'!$C$104:$J$135</definedName>
    <definedName name="_xlnm.Print_Area" localSheetId="13">'SO 501 - Prodloužení NTL ...'!$C$4:$J$76,'SO 501 - Prodloužení NTL ...'!$C$82:$J$105,'SO 501 - Prodloužení NTL ...'!$C$111:$J$207</definedName>
    <definedName name="_xlnm.Print_Area" localSheetId="14">'SO 801 - Sadové úpravy'!$C$4:$J$76,'SO 801 - Sadové úpravy'!$C$82:$J$100,'SO 801 - Sadové úpravy'!$C$106:$J$182</definedName>
    <definedName name="_xlnm.Print_Area" localSheetId="15">'VRN - Vedlejší a ostatní ...'!$C$4:$J$76,'VRN - Vedlejší a ostatní ...'!$C$82:$J$100,'VRN - Vedlejší a ostatní ...'!$C$106:$J$170</definedName>
    <definedName name="_xlnm.Print_Titles" localSheetId="0">'Rekapitulace stavby'!$92:$92</definedName>
    <definedName name="_xlnm.Print_Titles" localSheetId="1">'01 - Lokalita č.1'!$121:$121</definedName>
    <definedName name="_xlnm.Print_Titles" localSheetId="2">'02 - Lokalita č.2'!$122:$122</definedName>
    <definedName name="_xlnm.Print_Titles" localSheetId="3">'01 - Vodovodní řád'!$126:$126</definedName>
    <definedName name="_xlnm.Print_Titles" localSheetId="4">'02 - Řád splaškové kanali...'!$127:$127</definedName>
    <definedName name="_xlnm.Print_Titles" localSheetId="5">'03 - Řád dešťové kanalizace'!$126:$126</definedName>
    <definedName name="_xlnm.Print_Titles" localSheetId="6">'04 - Retenční objekt dešť...'!$122:$122</definedName>
    <definedName name="_xlnm.Print_Titles" localSheetId="7">'05 - Retenční objekt dešť...'!$123:$123</definedName>
    <definedName name="_xlnm.Print_Titles" localSheetId="8">'11 - Vodovodní přípojky'!$121:$121</definedName>
    <definedName name="_xlnm.Print_Titles" localSheetId="9">'12 - splaškové kanalizačn...'!$122:$122</definedName>
    <definedName name="_xlnm.Print_Titles" localSheetId="10">'13 - Dešťové kanalizační ...'!$122:$122</definedName>
    <definedName name="_xlnm.Print_Titles" localSheetId="11">'SO 401 - Veřejné osvětlení'!$117:$117</definedName>
    <definedName name="_xlnm.Print_Titles" localSheetId="12">'SO 402 - Sdělovací vedení...'!$116:$116</definedName>
    <definedName name="_xlnm.Print_Titles" localSheetId="13">'SO 501 - Prodloužení NTL ...'!$123:$123</definedName>
    <definedName name="_xlnm.Print_Titles" localSheetId="14">'SO 801 - Sadové úpravy'!$118:$118</definedName>
    <definedName name="_xlnm.Print_Titles" localSheetId="15">'VRN - Vedlejší a ostatní ...'!$118:$118</definedName>
    <definedName name="_xlnm.Print_Titles" localSheetId="16">'Seznam figur'!$9:$9</definedName>
  </definedNames>
  <calcPr calcId="152511"/>
</workbook>
</file>

<file path=xl/sharedStrings.xml><?xml version="1.0" encoding="utf-8"?>
<sst xmlns="http://schemas.openxmlformats.org/spreadsheetml/2006/main" count="13387" uniqueCount="1343">
  <si>
    <t>Export Komplet</t>
  </si>
  <si>
    <t/>
  </si>
  <si>
    <t>2.0</t>
  </si>
  <si>
    <t>ZAMOK</t>
  </si>
  <si>
    <t>False</t>
  </si>
  <si>
    <t>{3d6ed2d1-18df-4161-bc44-660d54b4e858}</t>
  </si>
  <si>
    <t>0,01</t>
  </si>
  <si>
    <t>21</t>
  </si>
  <si>
    <t>12</t>
  </si>
  <si>
    <t>REKAPITULACE STAVBY</t>
  </si>
  <si>
    <t>v ---  níže se nacházejí doplnkové a pomocné údaje k sestavám  --- v</t>
  </si>
  <si>
    <t>Návod na vyplnění</t>
  </si>
  <si>
    <t>0,001</t>
  </si>
  <si>
    <t>Kód:</t>
  </si>
  <si>
    <t>G240310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</si>
  <si>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</si>
  <si>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</si>
  <si>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Malé Hoštice – IS lokality Sportovní</t>
  </si>
  <si>
    <t>KSO:</t>
  </si>
  <si>
    <t>CC-CZ:</t>
  </si>
  <si>
    <t>Místo:</t>
  </si>
  <si>
    <t>Malé Hoštice</t>
  </si>
  <si>
    <t>Datum:</t>
  </si>
  <si>
    <t>11. 3. 2024</t>
  </si>
  <si>
    <t>Zadavatel:</t>
  </si>
  <si>
    <t>IČ:</t>
  </si>
  <si>
    <t>Městská část Malé Hoštice, Opava</t>
  </si>
  <si>
    <t>DIČ:</t>
  </si>
  <si>
    <t>Uchazeč:</t>
  </si>
  <si>
    <t>Vyplň údaj</t>
  </si>
  <si>
    <t>Projektant:</t>
  </si>
  <si>
    <t>PROJEKCE GUŇKA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</si>
  <si>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</si>
  <si>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</si>
  <si>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</si>
  <si>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</si>
  <si>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</si>
  <si>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</si>
  <si>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</si>
  <si>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</si>
  <si>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</si>
  <si>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</si>
  <si>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</si>
  <si>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</si>
  <si>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</si>
  <si>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</si>
  <si>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</si>
  <si>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</si>
  <si>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</si>
  <si>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</si>
  <si>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</si>
  <si>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</si>
  <si>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</si>
  <si>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</si>
  <si>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</si>
  <si>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</si>
  <si>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</si>
  <si>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</si>
  <si>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</si>
  <si>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</si>
  <si>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</si>
  <si>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</si>
  <si>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</si>
  <si>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</si>
  <si>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</si>
  <si>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</si>
  <si>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</si>
  <si>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</si>
  <si>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</si>
  <si>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</si>
  <si>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</si>
  <si>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</si>
  <si>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</si>
  <si>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</si>
  <si>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</si>
  <si>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</si>
  <si>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</si>
  <si>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</si>
  <si>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</si>
  <si>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</si>
  <si>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</si>
  <si>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</si>
  <si>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Lokalita č.1</t>
  </si>
  <si>
    <t>STA</t>
  </si>
  <si>
    <t>1</t>
  </si>
  <si>
    <t>{946d600d-e262-44eb-990f-9abd68c50f35}</t>
  </si>
  <si>
    <t>2</t>
  </si>
  <si>
    <t>02</t>
  </si>
  <si>
    <t>Lokalita č.2</t>
  </si>
  <si>
    <t>{016efd00-6801-4f66-95ce-bd3775aa1a0e}</t>
  </si>
  <si>
    <t>SO 301</t>
  </si>
  <si>
    <t>ZTI - zasíťování</t>
  </si>
  <si>
    <t>{e400cec1-ce1b-4498-8a72-bb36cf0b8634}</t>
  </si>
  <si>
    <t>Vodovodní řád</t>
  </si>
  <si>
    <t>Soupis</t>
  </si>
  <si>
    <t>{dc7d3233-363e-445e-983d-fa8c912bf67c}</t>
  </si>
  <si>
    <t>Řád splaškové kanalizace</t>
  </si>
  <si>
    <t>{e2f7f54b-592a-4db2-adec-9969ec45783a}</t>
  </si>
  <si>
    <t>03</t>
  </si>
  <si>
    <t>Řád dešťové kanalizace</t>
  </si>
  <si>
    <t>{7ad483c2-94ed-46e5-95e1-813ec8cb73d3}</t>
  </si>
  <si>
    <t>04</t>
  </si>
  <si>
    <t>Retenční objekt dešťových vod 1</t>
  </si>
  <si>
    <t>{5cf5c51e-3ed2-479c-961e-b2d712e41dd5}</t>
  </si>
  <si>
    <t>05</t>
  </si>
  <si>
    <t>Retenční objekt dešťových vod 2 + výůstní objekt</t>
  </si>
  <si>
    <t>{47eaba82-4ed3-416f-a9e4-6e73d87712c3}</t>
  </si>
  <si>
    <t>11</t>
  </si>
  <si>
    <t>Vodovodní přípojky</t>
  </si>
  <si>
    <t>{537316bf-9795-4fde-87c8-0d2d610a7c05}</t>
  </si>
  <si>
    <t>splaškové kanalizační přípojky</t>
  </si>
  <si>
    <t>{d5c4c066-5604-4716-b912-ca54eb15cda1}</t>
  </si>
  <si>
    <t>13</t>
  </si>
  <si>
    <t>Dešťové kanalizační přípojky</t>
  </si>
  <si>
    <t>{c47e0107-0e39-49fc-8f21-70e6e23adec9}</t>
  </si>
  <si>
    <t>SO 401</t>
  </si>
  <si>
    <t>Veřejné osvětlení</t>
  </si>
  <si>
    <t>{dcd64cfb-ec37-4cfa-8051-8c0afb98f35d}</t>
  </si>
  <si>
    <t>SO 402</t>
  </si>
  <si>
    <t>Sdělovací vedení – kabelová chránička</t>
  </si>
  <si>
    <t>{ad262dd5-9440-4f7f-8587-7342d22762f9}</t>
  </si>
  <si>
    <t>SO 501</t>
  </si>
  <si>
    <t>Prodloužení NTL plynovodu + NTL přípojky</t>
  </si>
  <si>
    <t>{b6a2fc1f-cd9b-40d4-97fb-335e3a93a976}</t>
  </si>
  <si>
    <t>SO 801</t>
  </si>
  <si>
    <t>Sadové úpravy</t>
  </si>
  <si>
    <t>{60b798f9-35fd-4e22-860f-cb2a497ee91c}</t>
  </si>
  <si>
    <t>VRN</t>
  </si>
  <si>
    <t>Vedlejší a ostatní náklady</t>
  </si>
  <si>
    <t>{85ff8f18-0b0a-4c9a-a132-90fac569f887}</t>
  </si>
  <si>
    <t>A</t>
  </si>
  <si>
    <t>skladba A</t>
  </si>
  <si>
    <t>1117,41</t>
  </si>
  <si>
    <t>skladba D</t>
  </si>
  <si>
    <t>88,1</t>
  </si>
  <si>
    <t>KRYCÍ LIST SOUPISU PRACÍ</t>
  </si>
  <si>
    <t>C</t>
  </si>
  <si>
    <t>skladba C</t>
  </si>
  <si>
    <t>66,95</t>
  </si>
  <si>
    <t>Cv</t>
  </si>
  <si>
    <t>varovný pás</t>
  </si>
  <si>
    <t>2,2</t>
  </si>
  <si>
    <t>P</t>
  </si>
  <si>
    <t>zastavěná plocha</t>
  </si>
  <si>
    <t>1605,743</t>
  </si>
  <si>
    <t>R2</t>
  </si>
  <si>
    <t>dvojřádek</t>
  </si>
  <si>
    <t>30,69</t>
  </si>
  <si>
    <t>Objekt:</t>
  </si>
  <si>
    <t>Ko</t>
  </si>
  <si>
    <t>kontejnery</t>
  </si>
  <si>
    <t>21,71</t>
  </si>
  <si>
    <t>01 - Lokalita č.1</t>
  </si>
  <si>
    <t>Z</t>
  </si>
  <si>
    <t>zemina</t>
  </si>
  <si>
    <t>529,895</t>
  </si>
  <si>
    <t>Or</t>
  </si>
  <si>
    <t>zatravnění</t>
  </si>
  <si>
    <t>423,478</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</si>
  <si>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</si>
  <si>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</si>
  <si>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</si>
  <si>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</si>
  <si>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</si>
  <si>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</si>
  <si>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</si>
  <si>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</si>
  <si>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</si>
  <si>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</si>
  <si>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</si>
  <si>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</si>
  <si>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</si>
  <si>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</si>
  <si>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</si>
  <si>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</si>
  <si>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</si>
  <si>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</si>
  <si>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</si>
  <si>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</si>
  <si>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</si>
  <si>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</si>
  <si>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</si>
  <si>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</si>
  <si>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</si>
  <si>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</si>
  <si>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</si>
  <si>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</si>
  <si>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</si>
  <si>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</si>
  <si>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listnatých průměru kmene přes 100 do 300 mm</t>
  </si>
  <si>
    <t>kus</t>
  </si>
  <si>
    <t>4</t>
  </si>
  <si>
    <t>-1785763901</t>
  </si>
  <si>
    <t>VV</t>
  </si>
  <si>
    <t>5</t>
  </si>
  <si>
    <t>112251101</t>
  </si>
  <si>
    <t>Odstranění pařezů průměru přes 100 do 300 mm</t>
  </si>
  <si>
    <t>-2016893370</t>
  </si>
  <si>
    <t>3</t>
  </si>
  <si>
    <t>113107342</t>
  </si>
  <si>
    <t>Odstranění podkladu živičného tl přes 50 do 100 mm strojně pl do 50 m2</t>
  </si>
  <si>
    <t>m2</t>
  </si>
  <si>
    <t>160100571</t>
  </si>
  <si>
    <t>113154113</t>
  </si>
  <si>
    <t>Frézování živičného krytu tl 50 mm pruh š 0,5 m pl do 500 m2 bez překážek v trase</t>
  </si>
  <si>
    <t>686529913</t>
  </si>
  <si>
    <t>23,600*0,25</t>
  </si>
  <si>
    <t>121151126</t>
  </si>
  <si>
    <t>Sejmutí ornice plochy přes 500 m2 tl vrstvy přes 300 do 400 mm strojně</t>
  </si>
  <si>
    <t>-1040056883</t>
  </si>
  <si>
    <t>P*1,1</t>
  </si>
  <si>
    <t>6</t>
  </si>
  <si>
    <t>122151104</t>
  </si>
  <si>
    <t>Odkopávky a prokopávky nezapažené v hornině třídy těžitelnosti I skupiny 1 a 2 objem do 500 m3 strojně</t>
  </si>
  <si>
    <t>m3</t>
  </si>
  <si>
    <t>-1170865487</t>
  </si>
  <si>
    <t>P*1,1*0,1</t>
  </si>
  <si>
    <t>7</t>
  </si>
  <si>
    <t>122251104</t>
  </si>
  <si>
    <t>Odkopávky a prokopávky nezapažené v hornině třídy těžitelnosti I skupiny 3 objem do 500 m3 strojně</t>
  </si>
  <si>
    <t>1596193526</t>
  </si>
  <si>
    <t>"Zpevnění podloží - výměnná vrstva</t>
  </si>
  <si>
    <t>P*1,1*0,2</t>
  </si>
  <si>
    <t>8</t>
  </si>
  <si>
    <t>162201401</t>
  </si>
  <si>
    <t>Vodorovné přemístění větví stromů listnatých do 1 km D kmene přes 100 do 300 mm</t>
  </si>
  <si>
    <t>-1364175244</t>
  </si>
  <si>
    <t>9</t>
  </si>
  <si>
    <t>162201411</t>
  </si>
  <si>
    <t>Vodorovné přemístění kmenů stromů listnatých do 1 km D kmene přes 100 do 300 mm</t>
  </si>
  <si>
    <t>-182114261</t>
  </si>
  <si>
    <t>10</t>
  </si>
  <si>
    <t>162201421</t>
  </si>
  <si>
    <t>Vodorovné přemístění pařezů do 1 km D přes 100 do 300 mm</t>
  </si>
  <si>
    <t>-120456693</t>
  </si>
  <si>
    <t>162301931</t>
  </si>
  <si>
    <t>Příplatek k vodorovnému přemístění větví stromů listnatých D kmene přes 100 do 300 mm ZKD 1 km</t>
  </si>
  <si>
    <t>-484166954</t>
  </si>
  <si>
    <t>5*9 'Přepočtené koeficientem množství</t>
  </si>
  <si>
    <t>162301951</t>
  </si>
  <si>
    <t>Příplatek k vodorovnému přemístění kmenů stromů listnatých D kmene přes 100 do 300 mm ZKD 1 km</t>
  </si>
  <si>
    <t>1838590991</t>
  </si>
  <si>
    <t>162301971</t>
  </si>
  <si>
    <t>Příplatek k vodorovnému přemístění pařezů D přes 100 do 300 mm ZKD 1 km</t>
  </si>
  <si>
    <t>-602760788</t>
  </si>
  <si>
    <t>14</t>
  </si>
  <si>
    <t>162351103</t>
  </si>
  <si>
    <t>Vodorovné přemístění přes 50 do 500 m výkopku/sypaniny z horniny třídy těžitelnosti I skupiny 1 až 3</t>
  </si>
  <si>
    <t>526105971</t>
  </si>
  <si>
    <t>P*1,1*0,4 "ornice</t>
  </si>
  <si>
    <t>15</t>
  </si>
  <si>
    <t>162751117</t>
  </si>
  <si>
    <t>Vodorovné přemístění přes 9 000 do 10000 m výkopku/sypaniny z horniny třídy těžitelnosti I skupiny 1 až 3</t>
  </si>
  <si>
    <t>2036322011</t>
  </si>
  <si>
    <t>P*1,1*0,1 "odkop</t>
  </si>
  <si>
    <t>P*1,1*0,2 "výměnná vrstva</t>
  </si>
  <si>
    <t>Součet</t>
  </si>
  <si>
    <t>16</t>
  </si>
  <si>
    <t>167151111</t>
  </si>
  <si>
    <t>Nakládání výkopku z hornin třídy těžitelnosti I skupiny 1 až 3 přes 100 m3</t>
  </si>
  <si>
    <t>2019751252</t>
  </si>
  <si>
    <t>17</t>
  </si>
  <si>
    <t>171152111</t>
  </si>
  <si>
    <t>Uložení sypaniny z hornin nesoudržných a sypkých do násypů zhutněných v aktivní zóně silnic a dálnic</t>
  </si>
  <si>
    <t>-1674100734</t>
  </si>
  <si>
    <t>"Výměnná vrstva</t>
  </si>
  <si>
    <t>18</t>
  </si>
  <si>
    <t>M</t>
  </si>
  <si>
    <t>58344197</t>
  </si>
  <si>
    <t>štěrkodrť frakce 0/63</t>
  </si>
  <si>
    <t>t</t>
  </si>
  <si>
    <t>702572730</t>
  </si>
  <si>
    <t>353,263*2 'Přepočtené koeficientem množství</t>
  </si>
  <si>
    <t>19</t>
  </si>
  <si>
    <t>171201231</t>
  </si>
  <si>
    <t>Poplatek za uložení zeminy a kamení na recyklační skládce (skládkovné) kód odpadu 17 05 04</t>
  </si>
  <si>
    <t>-2111034897</t>
  </si>
  <si>
    <t>529,895*2 'Přepočtené koeficientem množství</t>
  </si>
  <si>
    <t>20</t>
  </si>
  <si>
    <t>171251101</t>
  </si>
  <si>
    <t>Uložení sypaniny do násypů nezhutněných strojně</t>
  </si>
  <si>
    <t>746851622</t>
  </si>
  <si>
    <t>P*1,1*0,4-Or*0,2</t>
  </si>
  <si>
    <t>171251201</t>
  </si>
  <si>
    <t>Uložení sypaniny na skládky nebo meziskládky</t>
  </si>
  <si>
    <t>849927704</t>
  </si>
  <si>
    <t>22</t>
  </si>
  <si>
    <t>181252305</t>
  </si>
  <si>
    <t>Úprava pláně pro silnice a dálnice na násypech se zhutněním</t>
  </si>
  <si>
    <t>1983642284</t>
  </si>
  <si>
    <t>Komunikace pozemní</t>
  </si>
  <si>
    <t>23</t>
  </si>
  <si>
    <t>564831111</t>
  </si>
  <si>
    <t>Podklad ze štěrkodrtě ŠD plochy přes 100 m2 tl 100 mm</t>
  </si>
  <si>
    <t>-1001681948</t>
  </si>
  <si>
    <t>(R2+Ko)*1,1</t>
  </si>
  <si>
    <t>24</t>
  </si>
  <si>
    <t>564851111</t>
  </si>
  <si>
    <t>Podklad ze štěrkodrtě ŠD plochy přes 100 m2 tl 150 mm</t>
  </si>
  <si>
    <t>56638013</t>
  </si>
  <si>
    <t>"frakce 0/32</t>
  </si>
  <si>
    <t>D*1,1</t>
  </si>
  <si>
    <t>25</t>
  </si>
  <si>
    <t>564861111</t>
  </si>
  <si>
    <t>Podklad ze štěrkodrtě ŠD plochy přes 100 m2 tl 200 mm</t>
  </si>
  <si>
    <t>2098204934</t>
  </si>
  <si>
    <t>"frakce 0/63</t>
  </si>
  <si>
    <t>A*1,1</t>
  </si>
  <si>
    <t>R2*1,1</t>
  </si>
  <si>
    <t>Ko*1,1</t>
  </si>
  <si>
    <t>Mezisoučet</t>
  </si>
  <si>
    <t>C*1,1</t>
  </si>
  <si>
    <t>Cv*1,1</t>
  </si>
  <si>
    <t>26</t>
  </si>
  <si>
    <t>567122112</t>
  </si>
  <si>
    <t>Podklad ze směsi stmelené cementem SC C 8/10 (KSC I) tl 130 mm</t>
  </si>
  <si>
    <t>-1987607663</t>
  </si>
  <si>
    <t>27</t>
  </si>
  <si>
    <t>573111112</t>
  </si>
  <si>
    <t>Postřik živičný infiltrační s posypem z asfaltu množství 1 kg/m2</t>
  </si>
  <si>
    <t>-2001103912</t>
  </si>
  <si>
    <t>28</t>
  </si>
  <si>
    <t>573231107</t>
  </si>
  <si>
    <t>Postřik živičný spojovací ze silniční emulze v množství 0,40 kg/m2</t>
  </si>
  <si>
    <t>-1527162353</t>
  </si>
  <si>
    <t>(A+5,9)*1,1</t>
  </si>
  <si>
    <t>29</t>
  </si>
  <si>
    <t>577134131</t>
  </si>
  <si>
    <t>Asfaltový beton vrstva obrusná ACO 11 (ABS) tl 40 mm š do 3 m z modifikovaného asfaltu</t>
  </si>
  <si>
    <t>-494760699</t>
  </si>
  <si>
    <t>"Skladba A" 1117,41</t>
  </si>
  <si>
    <t>5,9*2</t>
  </si>
  <si>
    <t>1129,21*1,1 'Přepočtené koeficientem množství</t>
  </si>
  <si>
    <t>30</t>
  </si>
  <si>
    <t>577165132</t>
  </si>
  <si>
    <t>Asfaltový beton vrstva ložní ACL 16 (ABH) tl 70 mm š do 3 m z modifikovaného asfaltu</t>
  </si>
  <si>
    <t>322865863</t>
  </si>
  <si>
    <t>A+5,9</t>
  </si>
  <si>
    <t>1123,31*1,1 'Přepočtené koeficientem množství</t>
  </si>
  <si>
    <t>31</t>
  </si>
  <si>
    <t>596212210</t>
  </si>
  <si>
    <t>Kladení zámkové dlažby pozemních komunikací ručně tl 80 mm skupiny A pl do 50 m2</t>
  </si>
  <si>
    <t>-318042358</t>
  </si>
  <si>
    <t>"Skladba C" 66,95</t>
  </si>
  <si>
    <t>"Varovný pás" 2,2</t>
  </si>
  <si>
    <t>69,15*1,1 'Přepočtené koeficientem množství</t>
  </si>
  <si>
    <t>32</t>
  </si>
  <si>
    <t>59245020</t>
  </si>
  <si>
    <t>dlažba skladebná betonová 200x100mm tl 80mm přírodní</t>
  </si>
  <si>
    <t>-1336030919</t>
  </si>
  <si>
    <t>73,645*1,03 'Přepočtené koeficientem množství</t>
  </si>
  <si>
    <t>33</t>
  </si>
  <si>
    <t>59245226</t>
  </si>
  <si>
    <t>dlažba pro nevidomé betonová 200x100mm tl 80mm barevná</t>
  </si>
  <si>
    <t>-1576820784</t>
  </si>
  <si>
    <t>2,42*1,03 'Přepočtené koeficientem množství</t>
  </si>
  <si>
    <t>34</t>
  </si>
  <si>
    <t>596412210</t>
  </si>
  <si>
    <t>Kladení dlažby z vegetačních tvárnic pozemních komunikací tl 80 mm pl do 50 m2</t>
  </si>
  <si>
    <t>1603140916</t>
  </si>
  <si>
    <t>"Skladba D" 88,1</t>
  </si>
  <si>
    <t>88,1*1,1 'Přepočtené koeficientem množství</t>
  </si>
  <si>
    <t>35</t>
  </si>
  <si>
    <t>59245035</t>
  </si>
  <si>
    <t>dlažba plošná vegetační betonová 200x200mm tl 80mm přírodní</t>
  </si>
  <si>
    <t>-535204851</t>
  </si>
  <si>
    <t>96,91*1,03 'Přepočtené koeficientem množství</t>
  </si>
  <si>
    <t>36</t>
  </si>
  <si>
    <t>596811311</t>
  </si>
  <si>
    <t>Kladení velkoformátové betonové dlažby tl do 100 mm velikosti do 0,5 m2 pl do 300 m2</t>
  </si>
  <si>
    <t>-469664436</t>
  </si>
  <si>
    <t>"pod kontejnery s odpady" 21,71</t>
  </si>
  <si>
    <t>21,71*1,1 'Přepočtené koeficientem množství</t>
  </si>
  <si>
    <t>37</t>
  </si>
  <si>
    <t>59246104</t>
  </si>
  <si>
    <t>dlažba velkoformátová betonová 600x300mm tl 80mm přírodní</t>
  </si>
  <si>
    <t>617638584</t>
  </si>
  <si>
    <t>23,881*1,03 'Přepočtené koeficientem množství</t>
  </si>
  <si>
    <t>Trubní vedení</t>
  </si>
  <si>
    <t>38</t>
  </si>
  <si>
    <t>452141112</t>
  </si>
  <si>
    <t>Osazení plastových podkladních a vyrovnávacích prstenců nebo adaptérů pro šachty a vpusti včetně zalití do DN 500 v přes 50 do 100 mm</t>
  </si>
  <si>
    <t>-480457823</t>
  </si>
  <si>
    <t>39</t>
  </si>
  <si>
    <t>28659065</t>
  </si>
  <si>
    <t>adaptér plastový obdélníkový plochý pro uliční vpusti DN 450</t>
  </si>
  <si>
    <t>-356244768</t>
  </si>
  <si>
    <t>40</t>
  </si>
  <si>
    <t>895941302</t>
  </si>
  <si>
    <t>Osazení vpusti uliční DN 450 z betonových dílců dno s kalištěm</t>
  </si>
  <si>
    <t>224784098</t>
  </si>
  <si>
    <t>41</t>
  </si>
  <si>
    <t>59224495</t>
  </si>
  <si>
    <t>vpusť uliční DN 450 kaliště nízké 450/240x50mm</t>
  </si>
  <si>
    <t>2141526845</t>
  </si>
  <si>
    <t>42</t>
  </si>
  <si>
    <t>895941314</t>
  </si>
  <si>
    <t>Osazení vpusti uliční DN 450 z betonových dílců skruž horní 570 mm</t>
  </si>
  <si>
    <t>977145285</t>
  </si>
  <si>
    <t>43</t>
  </si>
  <si>
    <t>59223858</t>
  </si>
  <si>
    <t>skruž betonová horní pro uliční vpusť 450x570x50mm</t>
  </si>
  <si>
    <t>159422086</t>
  </si>
  <si>
    <t>44</t>
  </si>
  <si>
    <t>895941332</t>
  </si>
  <si>
    <t>Osazení vpusti uliční DN 450 z betonových dílců skruž průběžná se zápachovou uzávěrkou</t>
  </si>
  <si>
    <t>-1914306704</t>
  </si>
  <si>
    <t>45</t>
  </si>
  <si>
    <t>59224493</t>
  </si>
  <si>
    <t>skruž betonová průběžná se zápachovou uzávěrkou 150mm PVC pro uliční vpusť 450x645x50mm</t>
  </si>
  <si>
    <t>1575404670</t>
  </si>
  <si>
    <t>46</t>
  </si>
  <si>
    <t>899204112</t>
  </si>
  <si>
    <t>Osazení mříží litinových včetně rámů a košů na bahno pro třídu zatížení D400, E600</t>
  </si>
  <si>
    <t>1547209383</t>
  </si>
  <si>
    <t>47</t>
  </si>
  <si>
    <t>55241043</t>
  </si>
  <si>
    <t>mříž šachtová dešťová litinová DN 425 pro třídu zatížení D400 čtverec</t>
  </si>
  <si>
    <t>1807042079</t>
  </si>
  <si>
    <t>Ostatní konstrukce a práce, bourání</t>
  </si>
  <si>
    <t>48</t>
  </si>
  <si>
    <t>914111111</t>
  </si>
  <si>
    <t>Montáž svislé dopravní značky do velikosti 1 m2 objímkami na sloupek nebo konzolu</t>
  </si>
  <si>
    <t>930429515</t>
  </si>
  <si>
    <t>49</t>
  </si>
  <si>
    <t>40445654</t>
  </si>
  <si>
    <t>informativní značky zónové IZ5 1000x750mm</t>
  </si>
  <si>
    <t>1937692740</t>
  </si>
  <si>
    <t>50</t>
  </si>
  <si>
    <t>914511112</t>
  </si>
  <si>
    <t>Montáž sloupku dopravních značek délky do 3,5 m s betonovým základem a patkou D 60 mm</t>
  </si>
  <si>
    <t>1724800892</t>
  </si>
  <si>
    <t>51</t>
  </si>
  <si>
    <t>40445225</t>
  </si>
  <si>
    <t>sloupek pro dopravní značku Zn D 60mm v 3,5m</t>
  </si>
  <si>
    <t>1015627879</t>
  </si>
  <si>
    <t>52</t>
  </si>
  <si>
    <t>916111123R1</t>
  </si>
  <si>
    <t>Osazení obruby z drobných kostek ve dvou řadách s boční opěrou do lože z betonu prostého</t>
  </si>
  <si>
    <t>m</t>
  </si>
  <si>
    <t>-1806161294</t>
  </si>
  <si>
    <t>27,9/0,2</t>
  </si>
  <si>
    <t>139,5*1,1 'Přepočtené koeficientem množství</t>
  </si>
  <si>
    <t>53</t>
  </si>
  <si>
    <t>58381007</t>
  </si>
  <si>
    <t>kostka štípaná dlažební žula drobná 8/10</t>
  </si>
  <si>
    <t>1195233794</t>
  </si>
  <si>
    <t>139,5*0,2*1,1</t>
  </si>
  <si>
    <t>30,69*1,02 'Přepočtené koeficientem množství</t>
  </si>
  <si>
    <t>54</t>
  </si>
  <si>
    <t>916131113</t>
  </si>
  <si>
    <t>Osazení silničního obrubníku betonového ležatého s boční opěrou do lože z betonu prostého</t>
  </si>
  <si>
    <t>-2101644071</t>
  </si>
  <si>
    <t>66,3+9+10</t>
  </si>
  <si>
    <t>85,3*1,1 'Přepočtené koeficientem množství</t>
  </si>
  <si>
    <t>55</t>
  </si>
  <si>
    <t>59217029</t>
  </si>
  <si>
    <t>obrubník silniční betonový nájezdový 1000x150x150mm</t>
  </si>
  <si>
    <t>-1298487994</t>
  </si>
  <si>
    <t>66,3*1,1</t>
  </si>
  <si>
    <t>72,93*1,02 'Přepočtené koeficientem množství</t>
  </si>
  <si>
    <t>56</t>
  </si>
  <si>
    <t>59217030</t>
  </si>
  <si>
    <t>obrubník silniční betonový přechodový 1000x150x150-250mm</t>
  </si>
  <si>
    <t>-1446312852</t>
  </si>
  <si>
    <t>(9+10)*1,1</t>
  </si>
  <si>
    <t>20,9*1,02 'Přepočtené koeficientem množství</t>
  </si>
  <si>
    <t>57</t>
  </si>
  <si>
    <t>916231213</t>
  </si>
  <si>
    <t>Osazení chodníkového obrubníku betonového stojatého s boční opěrou do lože z betonu prostého</t>
  </si>
  <si>
    <t>23053016</t>
  </si>
  <si>
    <t>376,67 "ABO 2-15</t>
  </si>
  <si>
    <t>63,85 "ABO 13-10</t>
  </si>
  <si>
    <t>13,89 "ABO 14-10</t>
  </si>
  <si>
    <t>454,41*1,1 'Přepočtené koeficientem množství</t>
  </si>
  <si>
    <t>58</t>
  </si>
  <si>
    <t>59217017</t>
  </si>
  <si>
    <t>obrubník betonový chodníkový 1000x100x250mm</t>
  </si>
  <si>
    <t>1626347495</t>
  </si>
  <si>
    <t>(63,85+13,89)*1,1</t>
  </si>
  <si>
    <t>85,514*1,02 'Přepočtené koeficientem množství</t>
  </si>
  <si>
    <t>59</t>
  </si>
  <si>
    <t>59217023</t>
  </si>
  <si>
    <t>obrubník betonový chodníkový 1000x150x250mm</t>
  </si>
  <si>
    <t>25070456</t>
  </si>
  <si>
    <t>376,67*1,1</t>
  </si>
  <si>
    <t>414,337*1,02 'Přepočtené koeficientem množství</t>
  </si>
  <si>
    <t>60</t>
  </si>
  <si>
    <t>916781112R1</t>
  </si>
  <si>
    <t>Zpomalovacího práh pro přejezdovou rychlost 20 km/h vč. barevného značení a ostatních nákladů na zvýšenou část vozovky</t>
  </si>
  <si>
    <t>-1086891493</t>
  </si>
  <si>
    <t>7*5,5</t>
  </si>
  <si>
    <t>61</t>
  </si>
  <si>
    <t>916991121</t>
  </si>
  <si>
    <t>Lože pod obrubníky, krajníky nebo obruby z dlažebních kostek z betonu prostého</t>
  </si>
  <si>
    <t>1652023732</t>
  </si>
  <si>
    <t>139,5+85,3+454,41</t>
  </si>
  <si>
    <t>679,21*0,033 'Přepočtené koeficientem množství</t>
  </si>
  <si>
    <t>62</t>
  </si>
  <si>
    <t>919726123</t>
  </si>
  <si>
    <t>Geotextilie pro ochranu, separaci a filtraci netkaná měrná hm přes 300 do 500 g/m2</t>
  </si>
  <si>
    <t>-832318392</t>
  </si>
  <si>
    <t>145,977</t>
  </si>
  <si>
    <t>63</t>
  </si>
  <si>
    <t>919732221</t>
  </si>
  <si>
    <t>Styčná spára napojení nového živičného povrchu na stávající za tepla š 15 mm hl 25 mm bez prořezání</t>
  </si>
  <si>
    <t>-1486681880</t>
  </si>
  <si>
    <t>64</t>
  </si>
  <si>
    <t>919735112</t>
  </si>
  <si>
    <t>Řezání stávajícího živičného krytu hl přes 50 do 100 mm</t>
  </si>
  <si>
    <t>1380136281</t>
  </si>
  <si>
    <t>998</t>
  </si>
  <si>
    <t>Přesun hmot</t>
  </si>
  <si>
    <t>65</t>
  </si>
  <si>
    <t>998225111</t>
  </si>
  <si>
    <t>Přesun hmot pro pozemní komunikace s krytem z kamene, monolitickým betonovým nebo živičným</t>
  </si>
  <si>
    <t>-1223297738</t>
  </si>
  <si>
    <t>2287,34</t>
  </si>
  <si>
    <t>657,92</t>
  </si>
  <si>
    <t>71,24</t>
  </si>
  <si>
    <t>2,4</t>
  </si>
  <si>
    <t>3803,022</t>
  </si>
  <si>
    <t>32,043</t>
  </si>
  <si>
    <t>02 - Lokalita č.2</t>
  </si>
  <si>
    <t>1254,997</t>
  </si>
  <si>
    <t>541,552</t>
  </si>
  <si>
    <t>B</t>
  </si>
  <si>
    <t>skladba B</t>
  </si>
  <si>
    <t>70,34</t>
  </si>
  <si>
    <t xml:space="preserve">    4 - Vodorovné konstrukce</t>
  </si>
  <si>
    <t>6*9 'Přepočtené koeficientem množství</t>
  </si>
  <si>
    <t>1762392169</t>
  </si>
  <si>
    <t>836,665*2 'Přepočtené koeficientem množství</t>
  </si>
  <si>
    <t>-786575629</t>
  </si>
  <si>
    <t>1254,997*2 'Přepočtené koeficientem množství</t>
  </si>
  <si>
    <t>476701776</t>
  </si>
  <si>
    <t>Vodorovné konstrukce</t>
  </si>
  <si>
    <t>451577777</t>
  </si>
  <si>
    <t>Podklad nebo lože pod dlažbu vodorovný nebo do sklonu 1:5 z kameniva těženého tl přes 30 do 100 mm</t>
  </si>
  <si>
    <t>-294071209</t>
  </si>
  <si>
    <t>B*1,1</t>
  </si>
  <si>
    <t>561121101R1</t>
  </si>
  <si>
    <t>Zřízení podkladu nebo ochranné vrstvy vozovky z mechanicky zpevněné zeminy MZ tl 60 mm</t>
  </si>
  <si>
    <t>962876129</t>
  </si>
  <si>
    <t>"Mlatový chodník" 70,34</t>
  </si>
  <si>
    <t>58331351</t>
  </si>
  <si>
    <t>kamenivo těžené drobné frakce 0/4</t>
  </si>
  <si>
    <t>381889312</t>
  </si>
  <si>
    <t>70,34*0,095 'Přepočtené koeficientem množství</t>
  </si>
  <si>
    <t>"Skladba A" 2287,34</t>
  </si>
  <si>
    <t>"Skladba C" 71,24</t>
  </si>
  <si>
    <t>"Varovný pás" 2,4</t>
  </si>
  <si>
    <t>73,64*1,1 'Přepočtené koeficientem množství</t>
  </si>
  <si>
    <t>78,364*1,03 'Přepočtené koeficientem množství</t>
  </si>
  <si>
    <t>2,64*1,03 'Přepočtené koeficientem množství</t>
  </si>
  <si>
    <t>"Skladba D" 531,2+126,72</t>
  </si>
  <si>
    <t>657,92*1,1 'Přepočtené koeficientem množství</t>
  </si>
  <si>
    <t>723,712*1,03 'Přepočtené koeficientem množství</t>
  </si>
  <si>
    <t>40445621</t>
  </si>
  <si>
    <t>informativní značky provozní IP1-IP3, IP4b-IP7, IP10a, b 500x500mm</t>
  </si>
  <si>
    <t>-719632416</t>
  </si>
  <si>
    <t>40445625</t>
  </si>
  <si>
    <t>informativní značky provozní IP8, IP9, IP11-IP13 500x700mm</t>
  </si>
  <si>
    <t>1555231127</t>
  </si>
  <si>
    <t>40445649</t>
  </si>
  <si>
    <t>dodatkové tabulky E3-E5, E8, E14-E16 500x150mm</t>
  </si>
  <si>
    <t>1357395827</t>
  </si>
  <si>
    <t>40445609</t>
  </si>
  <si>
    <t>značky upravující přednost P1, P4 900mm</t>
  </si>
  <si>
    <t>45924467</t>
  </si>
  <si>
    <t>40445619</t>
  </si>
  <si>
    <t>zákazové, příkazové dopravní značky B1-B34, C1-15 500mm</t>
  </si>
  <si>
    <t>-165130248</t>
  </si>
  <si>
    <t>29,13/0,2</t>
  </si>
  <si>
    <t>145,65*1,1 'Přepočtené koeficientem množství</t>
  </si>
  <si>
    <t>145,65*0,2*1,1</t>
  </si>
  <si>
    <t>32,043*1,02 'Přepočtené koeficientem množství</t>
  </si>
  <si>
    <t>180,19+12+11</t>
  </si>
  <si>
    <t>203,19*1,1 'Přepočtené koeficientem množství</t>
  </si>
  <si>
    <t>180,19*1,1</t>
  </si>
  <si>
    <t>198,209*1,02 'Přepočtené koeficientem množství</t>
  </si>
  <si>
    <t>(11+12)*1,1</t>
  </si>
  <si>
    <t>25,3*1,02 'Přepočtené koeficientem množství</t>
  </si>
  <si>
    <t>807,61 "ABO 2-15</t>
  </si>
  <si>
    <t>86,8 "ABO 13-10</t>
  </si>
  <si>
    <t>70,08 "ABO 14-10</t>
  </si>
  <si>
    <t>964,49*1,1 'Přepočtené koeficientem množství</t>
  </si>
  <si>
    <t>(86,8+70,08)*1,1</t>
  </si>
  <si>
    <t>172,568*1,02 'Přepočtené koeficientem množství</t>
  </si>
  <si>
    <t>807,61*1,1</t>
  </si>
  <si>
    <t>888,371*1,02 'Přepočtené koeficientem množství</t>
  </si>
  <si>
    <t>66</t>
  </si>
  <si>
    <t>6*5,5+3*6</t>
  </si>
  <si>
    <t>67</t>
  </si>
  <si>
    <t>1186809721</t>
  </si>
  <si>
    <t>145,65+203,19+964,49</t>
  </si>
  <si>
    <t>1313,33*0,033 'Přepočtené koeficientem množství</t>
  </si>
  <si>
    <t>68</t>
  </si>
  <si>
    <t>345,73</t>
  </si>
  <si>
    <t>69</t>
  </si>
  <si>
    <t>70</t>
  </si>
  <si>
    <t>71</t>
  </si>
  <si>
    <t>SO 301 - ZTI - zasíťování</t>
  </si>
  <si>
    <t>Soupis:</t>
  </si>
  <si>
    <t>01 - Vodovodní řád</t>
  </si>
  <si>
    <t>1 - Zemní práce</t>
  </si>
  <si>
    <t>5 - Komunikace</t>
  </si>
  <si>
    <t>8 - Trubní vedení</t>
  </si>
  <si>
    <t>91 - Doplňující práce na komunikaci</t>
  </si>
  <si>
    <t>97 - Přesuny suti a vybouraných hmot</t>
  </si>
  <si>
    <t>D96 - Přesuny suti a vybouraných hmot</t>
  </si>
  <si>
    <t>VN - Vedlejší náklady</t>
  </si>
  <si>
    <t>132201213R00</t>
  </si>
  <si>
    <t>Hloubení rýh š.do 200 cm hor.3 do 10000 m3,STROJNĚ</t>
  </si>
  <si>
    <t>161101101R00</t>
  </si>
  <si>
    <t>Svislé přemístění výkopku z hor.1-4 do 2,5 m</t>
  </si>
  <si>
    <t>162201102R00</t>
  </si>
  <si>
    <t>Vodorovné přemístění výkopku z hor.1-4 do 50 m</t>
  </si>
  <si>
    <t>162701105R00</t>
  </si>
  <si>
    <t>Vodorovné přemístění výkopku z hor.1-4 do 10000 m</t>
  </si>
  <si>
    <t>167101102R00</t>
  </si>
  <si>
    <t>Nakládání výkopku z hor. 1 ÷ 4 v množství nad 100 m3</t>
  </si>
  <si>
    <t>171201201R00</t>
  </si>
  <si>
    <t>Uložení sypaniny na skl.-sypanina na výšku přes 2m</t>
  </si>
  <si>
    <t>174101101R00</t>
  </si>
  <si>
    <t>Zásyp jam, rýh, šachet se zhutněním</t>
  </si>
  <si>
    <t>Poznámka k položce:
včetně strojního přemístění materiálu pro zásyp ze vzdálenosti do 10 m od okraje zásypu</t>
  </si>
  <si>
    <t>175101101RT2</t>
  </si>
  <si>
    <t>Obsyp potrubí bez prohození sypaniny, s dodáním štěrkopísku frakce 0 - 22 mm</t>
  </si>
  <si>
    <t>199000005R00</t>
  </si>
  <si>
    <t>Poplatek za skládku zeminy 1- 4, č. dle katal. odpadů 17 05 04</t>
  </si>
  <si>
    <t>Komunikace</t>
  </si>
  <si>
    <t>460030081R00</t>
  </si>
  <si>
    <t>Řezání spáry v asfaltu nebo betonu</t>
  </si>
  <si>
    <t>577000001RAB</t>
  </si>
  <si>
    <t>Komunikace s asfaltobeton. krytem D1-N-1-III-PII bez výkopových prací</t>
  </si>
  <si>
    <t>Poznámka k položce:
Skladba:
asfaltobeton ACO 11+                                    40 mm
asfaltobeton ACL 16+                                    60 mm
asfaltobeton ACP 16+                                    50 mm
mechanicky zpevněné kamenivo               170 mm
štěrkodrť                                                        150 mm</t>
  </si>
  <si>
    <t>591100031RA0</t>
  </si>
  <si>
    <t>Chodník z dlažby zámkové tl. 6 cm - oprava</t>
  </si>
  <si>
    <t>891241111R00</t>
  </si>
  <si>
    <t>Montáž vodovodních šoupátek ve výkopu DN 80</t>
  </si>
  <si>
    <t>891247111R00</t>
  </si>
  <si>
    <t>Montáž hydrantů podzemních DN 80</t>
  </si>
  <si>
    <t>892241111R00</t>
  </si>
  <si>
    <t>Tlaková zkouška vodovodního potrubí DN 80</t>
  </si>
  <si>
    <t>899731113R00</t>
  </si>
  <si>
    <t>Vodič signalizační CYY 4 mm2</t>
  </si>
  <si>
    <t>722173989R00</t>
  </si>
  <si>
    <t>Provedení spoje plastového vodovodního potrubí, elektrotvarovkami, D 90 mm</t>
  </si>
  <si>
    <t>722219104R00</t>
  </si>
  <si>
    <t>Montáž armatur vodovodních přírubových DN 80 mm</t>
  </si>
  <si>
    <t>722219191R00</t>
  </si>
  <si>
    <t>Montáž souprav zemních</t>
  </si>
  <si>
    <t>722290234R00</t>
  </si>
  <si>
    <t>Proplach a dezinfekce vodovodního potrubí DN 80 mm</t>
  </si>
  <si>
    <t>Poznámka k položce:
Včetně dodání desinfekčního prostředku.</t>
  </si>
  <si>
    <t>230220006R001</t>
  </si>
  <si>
    <t>Montáž litinového poklopu</t>
  </si>
  <si>
    <t>871251121R001</t>
  </si>
  <si>
    <t>Montáž trubek polyetylenových ve výkopu d 90 mm</t>
  </si>
  <si>
    <t>28314147R</t>
  </si>
  <si>
    <t>Fólie výstražná pro vodu š. 220 mm bílá</t>
  </si>
  <si>
    <t>28613106.MR</t>
  </si>
  <si>
    <t>Elektrospojka d 90 mm SDR 11 PE 100</t>
  </si>
  <si>
    <t>Poznámka k položce:
přechod na hydrant</t>
  </si>
  <si>
    <t>286134606R</t>
  </si>
  <si>
    <t>Trubka vodovodní  PE 100 RC, rozměr 90 x 8,2 mm, SDR 11</t>
  </si>
  <si>
    <t>638,55</t>
  </si>
  <si>
    <t>28653765R</t>
  </si>
  <si>
    <t>Nákružek lemový PE 100 d 90 mm</t>
  </si>
  <si>
    <t>286538120R</t>
  </si>
  <si>
    <t>Elektrotvarovka PE 100 SDR 11 - koleno 30°  d 90</t>
  </si>
  <si>
    <t>286538145R</t>
  </si>
  <si>
    <t>Elektrotvarovka PE 100 SDR 11 - T-kus T d 90</t>
  </si>
  <si>
    <t>28654368R</t>
  </si>
  <si>
    <t>Příruba volná k lemovému nákružku d 90/DN 80mm PPR</t>
  </si>
  <si>
    <t>42227204R</t>
  </si>
  <si>
    <t>Šoupátko přírubové, DN 80 PN 16 materiál : tvárná litina</t>
  </si>
  <si>
    <t>422737411R</t>
  </si>
  <si>
    <t>Hydrant podzemní DUO K240, DN 80, krycí hloubka 1,25 m</t>
  </si>
  <si>
    <t>422913521R</t>
  </si>
  <si>
    <t>Poklop litinový šoupátkový  samonivelační</t>
  </si>
  <si>
    <t>422914522R</t>
  </si>
  <si>
    <t>Poklop litinový hydrantový samonivelační</t>
  </si>
  <si>
    <t>422915501R</t>
  </si>
  <si>
    <t>Deska nosná šoupátkového poklopu</t>
  </si>
  <si>
    <t>42293250R</t>
  </si>
  <si>
    <t>Souprava zemní teleskopická E2/E3, DN 50 - 100, krycí hloubka 1,3 - 1,8 m</t>
  </si>
  <si>
    <t>Poznámka k položce:
jmenovitá světlost 50 - 100mm
krytí potrubí 1,3 - 1,8 m
1 zemní souprava pro více dimenzí šoupat
Chránička s integrovaným spojovacím mechanismem
Žádné další upevňovní (šroubem, kolíčkem) není již třeba
Všechny zemní soupravy (tuhé i teleskopické) jsou chráněny před vniknutím nečistot a povrchové vody.
Teleskopická zemní souprava umožňuje plynulé přizpůsobování uličnímu povrchu.
Toto se provádí roztahováním nebo zasouváním teleskopické trubky a klíčové tyče.</t>
  </si>
  <si>
    <t>422935322R</t>
  </si>
  <si>
    <t>Spojka  hrdlo - příruba DN 80 materiál : tvárna litina</t>
  </si>
  <si>
    <t>72</t>
  </si>
  <si>
    <t>Poznámka k položce:
Spojka s přírubou jištěná proti posunu pro všechny standardní materiály potrubí s velkým rozsahem vnějších průměrů potrubí a úhlovým vychýlením
PROVEDENÍ: hrdlo - příruba
dle EN 14 525
příruba a opěrný kroužek: dle EN 1092-2 PN10 (případně PN16)
tělo a přítlačný kroužek: z tvárné litny EN-GJS-400 s povrchovou úpravou vířivým slinováním
flexibilní těsnění: z elastomeru dle EN 681-1 (vhodné pro pitnou vodu)
flexibilní Synoflex kroužek: z POM sestaven z jednotlivých segmentů
jistící prvky: z nekorodující oceli na každém segmentu kroužku
šrouby a matice: z nerezové oceli s povrchovou úpravou proti zadírání
podložky: z nerezové oceli s ochrannou krytkou z elastomeru
šrbouby: lze použít i otočené o 180°
distanční objímky: z plastu
úhlové vychýlení (ČSN EN 14 525)
pro jištění tahových sil na PE potrubí doporučujeme instalaci rozpěrných pouzder (č. 6035, 6036)
Propojení na stávající potrubí vodovodní rádu DN80
Propojení na nový vodovodní řád DN80</t>
  </si>
  <si>
    <t>55251214R</t>
  </si>
  <si>
    <t>Trouba přírubová litinová FF DN 80 mm délka 300 mm</t>
  </si>
  <si>
    <t>74</t>
  </si>
  <si>
    <t>5526009702R</t>
  </si>
  <si>
    <t>Koleno přírubové s patkou Duktus N DN 80</t>
  </si>
  <si>
    <t>76</t>
  </si>
  <si>
    <t>552700800R</t>
  </si>
  <si>
    <t>Odbočka přírubová T - TT DN 80 x 80, PN 10 - 40</t>
  </si>
  <si>
    <t>78</t>
  </si>
  <si>
    <t>59223790R</t>
  </si>
  <si>
    <t>Práh podkladní betonový 30 - 40</t>
  </si>
  <si>
    <t>80</t>
  </si>
  <si>
    <t>Poznámka k položce:
podklad pod přírubové litinové T-kusy, Šoupatá, přírubové litionvé kolená</t>
  </si>
  <si>
    <t>998276101R00</t>
  </si>
  <si>
    <t>Přesun hmot, trubní vedení plastová, otevř. výkop</t>
  </si>
  <si>
    <t>82</t>
  </si>
  <si>
    <t>Poznámka k položce:
na vzdálenost 15 m od hrany výkopu nebo od okraje šachty</t>
  </si>
  <si>
    <t>998734201R00</t>
  </si>
  <si>
    <t>Přesun hmot pro armatury, výšky do 6 m</t>
  </si>
  <si>
    <t>%</t>
  </si>
  <si>
    <t>84</t>
  </si>
  <si>
    <t>06010602R</t>
  </si>
  <si>
    <t>Podružní instalační materiál pro trubní vedení a šachty</t>
  </si>
  <si>
    <t>soubor</t>
  </si>
  <si>
    <t>86</t>
  </si>
  <si>
    <t>91</t>
  </si>
  <si>
    <t>Doplňující práce na komunikaci</t>
  </si>
  <si>
    <t>113106231R00</t>
  </si>
  <si>
    <t>Rozebrání dlažeb ze zámkové dlažby v kamenivu</t>
  </si>
  <si>
    <t>88</t>
  </si>
  <si>
    <t>113108315R00</t>
  </si>
  <si>
    <t>Odstranění asfaltové vrstvy pl. do 50 m2, tl.15 cm</t>
  </si>
  <si>
    <t>90</t>
  </si>
  <si>
    <t>917832111R00</t>
  </si>
  <si>
    <t>Osazení stojatého obrubníku betonového, bez boční opěry, do lože z betonu C 12/15</t>
  </si>
  <si>
    <t>92</t>
  </si>
  <si>
    <t>113201011RAA</t>
  </si>
  <si>
    <t>Vytrhání obrubníků silničních včetně naložení a odvozu na skládku do 1 km</t>
  </si>
  <si>
    <t>94</t>
  </si>
  <si>
    <t>59217010R</t>
  </si>
  <si>
    <t>Obrubník silniční betonový 150 x 250 x 1000 mm přírodní</t>
  </si>
  <si>
    <t>96</t>
  </si>
  <si>
    <t>97</t>
  </si>
  <si>
    <t>Přesuny suti a vybouraných hmot</t>
  </si>
  <si>
    <t>979999995R00</t>
  </si>
  <si>
    <t>Poplatek za recyklaci asfaltu, kusovost do 1600 cm2, (skup.170302)</t>
  </si>
  <si>
    <t>98</t>
  </si>
  <si>
    <t>Poznámka k položce:
170 302</t>
  </si>
  <si>
    <t>D96</t>
  </si>
  <si>
    <t>979087213R00</t>
  </si>
  <si>
    <t>Nakládání vybour.hmot na dop.prostředky-komunikace</t>
  </si>
  <si>
    <t>100</t>
  </si>
  <si>
    <t>979082111R00</t>
  </si>
  <si>
    <t>Vnitrostaveništní doprava suti do 10 m</t>
  </si>
  <si>
    <t>102</t>
  </si>
  <si>
    <t>979083117R00</t>
  </si>
  <si>
    <t>Vodorovné přemístění suti na skládku do 6000 m</t>
  </si>
  <si>
    <t>104</t>
  </si>
  <si>
    <t>979093111R00</t>
  </si>
  <si>
    <t>Uložení suti na skládku bez zhutnění</t>
  </si>
  <si>
    <t>106</t>
  </si>
  <si>
    <t>VN</t>
  </si>
  <si>
    <t>Vedlejší náklady</t>
  </si>
  <si>
    <t>005111020R</t>
  </si>
  <si>
    <t>Vytyčení stavby</t>
  </si>
  <si>
    <t>Soubor</t>
  </si>
  <si>
    <t>108</t>
  </si>
  <si>
    <t>Poznámka k položce:
Geodetické zaměření rohů stavby, stabilizace bodů a sestavení laviček.
Vyhotovení protokolu o vytyčení stavby se seznamem souřadnic vytyčených bodů a jejich polohopisnými (S-JTSK) a výškopisnými (Bpv) hodnotami.</t>
  </si>
  <si>
    <t>02 - Řád splaškové kanalizace</t>
  </si>
  <si>
    <t>99 - Staveništní přesun hmot</t>
  </si>
  <si>
    <t>ON - Ostatní náklady</t>
  </si>
  <si>
    <t>575*1,8</t>
  </si>
  <si>
    <t>151101101R00</t>
  </si>
  <si>
    <t>Pažení a rozepření stěn rýh - příložné - hl.do 2 m oboustranné pažení rýhy</t>
  </si>
  <si>
    <t>307*1,6*2</t>
  </si>
  <si>
    <t>151101102R00</t>
  </si>
  <si>
    <t>Pažení a rozepření stěn rýh - příložné - hl.do 4 m oboustranné pažení rýhy</t>
  </si>
  <si>
    <t>(50+74+82+62)*2,1*2</t>
  </si>
  <si>
    <t>151101111R00</t>
  </si>
  <si>
    <t>Odstranění pažení stěn rýh - příložné - hl. do 2 m</t>
  </si>
  <si>
    <t>151101211R00</t>
  </si>
  <si>
    <t>Odstranění pažení stěn - příložné - hl. do 4 m</t>
  </si>
  <si>
    <t>2,5*1,7</t>
  </si>
  <si>
    <t>9*1,7</t>
  </si>
  <si>
    <t>2,8*2+1,7</t>
  </si>
  <si>
    <t>4,4*2+1,7</t>
  </si>
  <si>
    <t>871373121R00</t>
  </si>
  <si>
    <t>Montáž trub kanaliz. z plastu, hrdlových, DN 300</t>
  </si>
  <si>
    <t>892581111R00</t>
  </si>
  <si>
    <t>Zkouška těsnosti kanalizace DN do 300, vodou</t>
  </si>
  <si>
    <t>892855116R00</t>
  </si>
  <si>
    <t>Kontrola kanalizace TV kamerou nad 500 m</t>
  </si>
  <si>
    <t>894412313RAB</t>
  </si>
  <si>
    <t>Šachta, DN 1000 stěna 120 mm, dno přímé V max. 60 hloubka dna 2,66 m, poklop litina bez odvětrání 40 t</t>
  </si>
  <si>
    <t>Poznámka k položce:
dodávka + montáž</t>
  </si>
  <si>
    <t>0602011R</t>
  </si>
  <si>
    <t>Trubka hrdlová ultra- rib 2 DN300 x 6000 materiál PP</t>
  </si>
  <si>
    <t>Poznámka k položce:
V době osazení nových šachtových den na stávajícím řádě bude provedeno dočasné propojení  stáv. řádu mimo šachtu, pomocí trubního vedení DN300</t>
  </si>
  <si>
    <t>283141493R</t>
  </si>
  <si>
    <t>Fólie výstražná pro kanal. š. 220 mm šedá</t>
  </si>
  <si>
    <t>99</t>
  </si>
  <si>
    <t>Staveništní přesun hmot</t>
  </si>
  <si>
    <t>ON</t>
  </si>
  <si>
    <t>Ostatní náklady</t>
  </si>
  <si>
    <t>28614084R</t>
  </si>
  <si>
    <t>Chránička PEHD d 400 x 15,3</t>
  </si>
  <si>
    <t>03 - Řád dešťové kanalizace</t>
  </si>
  <si>
    <t>Pažení a rozepření stěn rýh - příložné - hl.do 2 m</t>
  </si>
  <si>
    <t>(47+133+41)*1,8*2</t>
  </si>
  <si>
    <t>2,6*2+1,5</t>
  </si>
  <si>
    <t>5,05+10,73+21,53+8,55+30+49+23,22+40,51</t>
  </si>
  <si>
    <t>16,27+5,59+29,84+19,4+19,14+5,42+48+48,9+46,7+22,7+16,36</t>
  </si>
  <si>
    <t>510,25</t>
  </si>
  <si>
    <t>721176224R00</t>
  </si>
  <si>
    <t>Potrubí KG svodné (ležaté) v zemi, D 160 x 4,0 mm</t>
  </si>
  <si>
    <t>Poznámka k položce:
Potrubí včetně tvarovek. Bez zednických výpomocí.</t>
  </si>
  <si>
    <t>Šachta, DN 1000 stěna 120 mm, dno přímé V max. 60 hloubka dna 2,66 m, poklop litina 40 t poklop s odvětráním</t>
  </si>
  <si>
    <t>510,25/6*1,2</t>
  </si>
  <si>
    <t>06010302R</t>
  </si>
  <si>
    <t>04 - Retenční objekt dešťových vod 1</t>
  </si>
  <si>
    <t>89 - Ostatní konstrukce na trubním vedení</t>
  </si>
  <si>
    <t>131201112R00</t>
  </si>
  <si>
    <t>Hloubení nezapaž. jam hor.3 do 1000 m3, STROJNĚ</t>
  </si>
  <si>
    <t>213151121R00</t>
  </si>
  <si>
    <t>Obalení vsaku geotextílií</t>
  </si>
  <si>
    <t>583426831R</t>
  </si>
  <si>
    <t>Kamenivo drcené 16/32</t>
  </si>
  <si>
    <t>67352002R</t>
  </si>
  <si>
    <t>Geotextilie netkaná 200 g/m2</t>
  </si>
  <si>
    <t>(21,6*4,8*2+21,6*1,56*2+4,8*1,56*2)*1,3</t>
  </si>
  <si>
    <t>871318111R00</t>
  </si>
  <si>
    <t>Kladení drenážního potrubí z plastických hmot</t>
  </si>
  <si>
    <t>894412313RAA</t>
  </si>
  <si>
    <t>Šachta, DN 1000 stěna 120 mm, dno přímé V max. 60 hloubka dna 2,66 m poklop litina 12,5 t s odvětráním</t>
  </si>
  <si>
    <t>Šachta, DN 1000 stěna 120 mm, dno přímé V max. 60 hloubka dna 2,66 m, poklop litina 40 t  s odvětráním</t>
  </si>
  <si>
    <t>28611212R</t>
  </si>
  <si>
    <t>Trubka PVC-U drenážní perforovaná DN200</t>
  </si>
  <si>
    <t>19,18*2+3,6*2</t>
  </si>
  <si>
    <t>28611315.AR</t>
  </si>
  <si>
    <t>Koleno 90° PVC d 200 mm pro drenážní trubky</t>
  </si>
  <si>
    <t>28611322.AR</t>
  </si>
  <si>
    <t>T-kus PVC d 200 mm pro drenážní trubky</t>
  </si>
  <si>
    <t>720300001</t>
  </si>
  <si>
    <t>ventil vírový - nerezové telo - regulace průtoku na 5l/s , osazení na výuistním potrubí v RŠ</t>
  </si>
  <si>
    <t>ks</t>
  </si>
  <si>
    <t>720300002</t>
  </si>
  <si>
    <t>bezpečnostní přepad pro potrubí DN300, osazení pod horní hranou šachty</t>
  </si>
  <si>
    <t>Poznámka k položce:
dodávka + montáž  do šachty</t>
  </si>
  <si>
    <t>06010405R</t>
  </si>
  <si>
    <t>89</t>
  </si>
  <si>
    <t>Ostatní konstrukce na trubním vedení</t>
  </si>
  <si>
    <t>06010401R</t>
  </si>
  <si>
    <t>Retenční voštinový systém vytvořen bloky 2400x1200x520mm - plastové bloky</t>
  </si>
  <si>
    <t>Poznámka k položce:
Dodávka a montáž palstových bloků retenčního systému dešťových vod
Retenční objekt dešťových vod bude vytvořen pomocí plastových boxů s rozměry 2400x1200x520mm, tyto vytvoří celkový retenční prostor s objemem 186,3m3
systém bude složen s 128ks boxů (dvě spodní řady boxy budou nahrazen štěrkovým zásypem, v kterém budou uloženy rozvodné drenážní potrubí dešťové vody.
nátok do objektu bude pomocí přívodného potrubí dn300 pp z revizní šachty. toto potrubí bude přivedeno do spodní hrany objektu a napojeno na drenážní potrubí.
bude proveden výkop, do kterého bude uložena geotextilie 200g/m2, na ní bude proveden zásyp štěrkem frakce 16/32 a následně položena spodní řada retenčních boxů, drenážní potrubí a jeho zásyp. postupně dále budou uloženy zbylé řady boxů.
po zhotovení objektu bude proveden obsyp štěrkem a opatření geotextilií a zásyp hlínou + zatravnění
odvodné potrubí z objektu bude potrubí pvc kg dn100, na kterém bude osazen vírový ventil s regulací odtoku na 5l/s.
v horní hraně šachty R4 bude osazeno přepadové potrubí dn 300 pp, které bude napojeno na odtokové potrubí zaústěno do meliioračního příkopu.
akumulační a současně vsakovací bloky voštinového typu, vyrobeny z polypropylenu - umožňují odvádět akumulovanou dešťovou vodu také v horizontálním směru. to je umožněno díky vytvořeným drážkám v povrchu bloků. tyto drážky jsou vedeny horizontálně v podélném i příčném směru a ve spojení se standardními vertikálními otvory je tak zajištěn rychlý rozptyl dešťové vody v celém retenčním prostoru akumulačního objektu.
Systém bude složen celkem ze 128ks boxů s rozměry 2400x1200x520mm
Celkový rozměrm boxů bude 14,4x7,2x2,08m
*drenážní potrubí, štérkový obsyp a geotextilie jsou ceněny samostatnými položkami.</t>
  </si>
  <si>
    <t>05 - Retenční objekt dešťových vod 2 + výůstní objekt</t>
  </si>
  <si>
    <t>2 - Základy a zvláštní zakládání</t>
  </si>
  <si>
    <t>132201212R00</t>
  </si>
  <si>
    <t>Hloubení rýh š.do 200 cm hor.3 do 1000m3,STROJNĚ</t>
  </si>
  <si>
    <t>14,8*7,6*2+2,48*(14,8*2+7,6*2)</t>
  </si>
  <si>
    <t>Základy a zvláštní zakládání</t>
  </si>
  <si>
    <t>182601112R00</t>
  </si>
  <si>
    <t>Obrovnání svahů násypů kameny</t>
  </si>
  <si>
    <t>271571112R00</t>
  </si>
  <si>
    <t>Polštář základu ze štěrkopísku netříděného</t>
  </si>
  <si>
    <t>Poznámka k položce:
tl.150mm</t>
  </si>
  <si>
    <t>12*0,1</t>
  </si>
  <si>
    <t>631310034RA0</t>
  </si>
  <si>
    <t>Mazanina z betonu C 16/20, tloušťka 15 cm</t>
  </si>
  <si>
    <t>Poznámka k položce:
Včetně vytvoření dilatačních spár v mazanině bez zaplnění.</t>
  </si>
  <si>
    <t>58380752R</t>
  </si>
  <si>
    <t>Kámen lomový upravený rigolový do 250 mm</t>
  </si>
  <si>
    <t>4*3*0,2*1,8</t>
  </si>
  <si>
    <t>721176222R00</t>
  </si>
  <si>
    <t>Potrubí KG svodné (ležaté) v zemi, D 110 x 3,2 mm</t>
  </si>
  <si>
    <t>Šachta, DN 1000 stěna 120 mm, dno přímé V max. 60 hloubka dna 2,66 m poklop litina 12,5 t  s odvětráním</t>
  </si>
  <si>
    <t>06010505</t>
  </si>
  <si>
    <t>Čerpadlo dešťové vody - AKU  - průtok 1,06 l/s  dodávka s bateriemi</t>
  </si>
  <si>
    <t>Poznámka k položce:
osazení v revizní šachtě za retenčním objektem</t>
  </si>
  <si>
    <t>Poznámka k položce:
odvodné potrubí z retenčního objektu bude začínat napojením na rš - bezpečnostní přepad - do kterého je dopojen hlavní regulovaný odtok - potrubí pvc kg dn100 (regulace vírovím ventilem na hodnotu 5l/s). odvodné potrubí bude zaůstěno do melioračního příkopu - ukončení výůstním objektem</t>
  </si>
  <si>
    <t>06010506R</t>
  </si>
  <si>
    <t>11 - Vodovodní přípojky</t>
  </si>
  <si>
    <t>733 - Rozvod potrubí</t>
  </si>
  <si>
    <t>733</t>
  </si>
  <si>
    <t>Rozvod potrubí</t>
  </si>
  <si>
    <t>871161121R00</t>
  </si>
  <si>
    <t>Montáž trubek polyetylenových ve výkopu d 32 mm</t>
  </si>
  <si>
    <t>893152111R00</t>
  </si>
  <si>
    <t>Montáž šachty vodoměrné a revizní plastové hranaté</t>
  </si>
  <si>
    <t>Poznámka k položce:
Včetně zřízení podkladního betonu v tl. 10 cm vyztuženého sítí 8/100/100.</t>
  </si>
  <si>
    <t>722173984R00</t>
  </si>
  <si>
    <t>Provedení spoje plastového vodovodního potrubí, elektrotvarovkami, D 32 mm</t>
  </si>
  <si>
    <t>722239104R00</t>
  </si>
  <si>
    <t>Montáž vodovodních armatur 2závity, G 5/4"</t>
  </si>
  <si>
    <t>28613065.MR</t>
  </si>
  <si>
    <t>elektrovarovka - T-kus odbočkový navrtávací 90 - 32 mm PE 100</t>
  </si>
  <si>
    <t>Poznámka k položce:
elektrotvarovka sedlová, otočný vývod 360 st, SDR 11,  16 bar voda
včetně spodního třmenu, řezáku a víčka, těsněného "o" kroužkem; prodloužené výstupní hrdlo</t>
  </si>
  <si>
    <t>286134601R</t>
  </si>
  <si>
    <t>Trubka vodovodní  PE 100 RC, rozměr 32 x 3,0 mm, SDR 11</t>
  </si>
  <si>
    <t>286538002R</t>
  </si>
  <si>
    <t>Elektrotvarovka PE 100 SDR 11 - spojka  d 32</t>
  </si>
  <si>
    <t>28697251R1</t>
  </si>
  <si>
    <t>Vodoměrná šachta výškově nastavitelná 115-130cm, poklop 12,5t</t>
  </si>
  <si>
    <t>Poznámka k položce:
Pro osazení vodoměru DN20
včetně vystrojení: rohový kulový kohout, zpětná klapka
Vstup: Kulový kohout DN20
Včetně vývodů potrubí PE32
rozměr šachty: 500x400mm
Poklop s nosností 12,5t
*vodoměry nejsou součástí dodávky</t>
  </si>
  <si>
    <t>42200750R</t>
  </si>
  <si>
    <t>poklop uliční šoupátkový 1750  - voda</t>
  </si>
  <si>
    <t>42228110R</t>
  </si>
  <si>
    <t>Šoupátko 2600 DN 5/4" pro dom.přípojky -voda</t>
  </si>
  <si>
    <t>42293115R</t>
  </si>
  <si>
    <t>Souprava zemní č. 9101-voda, L=1,5 m</t>
  </si>
  <si>
    <t>12 - splaškové kanalizační přípojky</t>
  </si>
  <si>
    <t>167101101R00</t>
  </si>
  <si>
    <t>Nakládání výkopku z hor. 1 ÷ 4 v množství do 100 m3</t>
  </si>
  <si>
    <t>892571111R00</t>
  </si>
  <si>
    <t>Zkouška těsnosti kanalizace DN do 200, vodou</t>
  </si>
  <si>
    <t>894431421RA0</t>
  </si>
  <si>
    <t>Šachta D 600 mm, dl.šach.roury 2,00 m, přímá</t>
  </si>
  <si>
    <t>Poznámka k položce:
Plastové dno, šachta z korugované trouby, těsnění, teleskopický adaptér, rám do teleskopu, poklop litinový B125</t>
  </si>
  <si>
    <t>2865722713R</t>
  </si>
  <si>
    <t>Odbočka sedlová  DN 300/150, pro napojení na kanalizační potrubí</t>
  </si>
  <si>
    <t>13 - Dešťové kanalizační přípojky</t>
  </si>
  <si>
    <t>SO 401 - Veřejné osvětlení</t>
  </si>
  <si>
    <t>M21-11 - Ostatní náklady</t>
  </si>
  <si>
    <t>M21-21 - Veřejné osvětlení</t>
  </si>
  <si>
    <t>M21-11</t>
  </si>
  <si>
    <t>220890202</t>
  </si>
  <si>
    <t>Revize</t>
  </si>
  <si>
    <t>h</t>
  </si>
  <si>
    <t>900</t>
  </si>
  <si>
    <t>HZS kompletační práce</t>
  </si>
  <si>
    <t>M21-21</t>
  </si>
  <si>
    <t>210100060</t>
  </si>
  <si>
    <t>Ukončení vodičů v krabici + zapoj. do 2,5 mm2</t>
  </si>
  <si>
    <t>210100064</t>
  </si>
  <si>
    <t>Ukončení vodičů v krabici + zapoj. do 16 mm2</t>
  </si>
  <si>
    <t>210202115</t>
  </si>
  <si>
    <t>Svítidlo veřejného osvětlení parkové</t>
  </si>
  <si>
    <t>210204002</t>
  </si>
  <si>
    <t>Stožár osvětlovací sadový - ocelový</t>
  </si>
  <si>
    <t>Poznámka k položce:
Montáž stožárů, jejich rozvoz po trase, postavení, vyrovnání a definitivní zajištění v základu.</t>
  </si>
  <si>
    <t>210204121</t>
  </si>
  <si>
    <t>Patice stožárová litinová pro sadové stožáry</t>
  </si>
  <si>
    <t>210204203</t>
  </si>
  <si>
    <t>Elektrovýzbroj stožáru pro 3 okruhy</t>
  </si>
  <si>
    <t>Poznámka k položce:
Montáž stožárové rozvodnice, montáže kabelu mezi rozvodnicí a vlastním svítidlem včetně jeho ukončení a zapojení v rozvodnici. U stožárů typu Ž je v položce zakalkulováno i zapojení dotykové spojky.</t>
  </si>
  <si>
    <t>210220002</t>
  </si>
  <si>
    <t>Vedení uzemňovací na povrchu FeZn D 10 mm včetně drátu FeZn 8 mm</t>
  </si>
  <si>
    <t>Poznámka k položce:
včetně montáže svorek spojovacích, odbočných, upevňovacích a spojovacího materiálu.</t>
  </si>
  <si>
    <t>28*3</t>
  </si>
  <si>
    <t>210220021</t>
  </si>
  <si>
    <t>Vedení uzemňovací v zemi FeZn do 120 mm2 vč.svorek včetně pásku FeZn 30 x 4 mm</t>
  </si>
  <si>
    <t>210220010</t>
  </si>
  <si>
    <t>Nátěr zemnicího pásku do 120 mm2</t>
  </si>
  <si>
    <t>210220302</t>
  </si>
  <si>
    <t>Svorka hromosvodová nad 2 šrouby /ST, SJ, SR, atd/ včetně dodávky svorky SP kovových částí d 3-12 mm</t>
  </si>
  <si>
    <t>210810005</t>
  </si>
  <si>
    <t>Kabel CYKY-m 750 V 3 x 1,5 mm2 volně uložený včetně dodávky kabelu</t>
  </si>
  <si>
    <t>000005</t>
  </si>
  <si>
    <t>rozvaděč RVO, včetně materiálu</t>
  </si>
  <si>
    <t>ER</t>
  </si>
  <si>
    <t>elektroměrový rozvaděč pilířovy- dvousazba</t>
  </si>
  <si>
    <t>kompelt</t>
  </si>
  <si>
    <t>RBP</t>
  </si>
  <si>
    <t>Rozvaděč RBP, včetně materiálu</t>
  </si>
  <si>
    <t>komplet</t>
  </si>
  <si>
    <t>000001</t>
  </si>
  <si>
    <t>LED veřejné osvětlení 24LED/400mA/30W/WW 2700K/rovné sklo/H60/CLI/AKZO900</t>
  </si>
  <si>
    <t>11009BI</t>
  </si>
  <si>
    <t>Hydroizolace gumoasfaltov.DISPER DN 10kg</t>
  </si>
  <si>
    <t>KS</t>
  </si>
  <si>
    <t>28611163.A</t>
  </si>
  <si>
    <t>Trubka kanalizační KGEM SN 4 PVC 315 x 7,7 x 1000 mm</t>
  </si>
  <si>
    <t>31672166.A</t>
  </si>
  <si>
    <t>Stožár stupňovitý St 2460/76 h=6,0 m horní D76 mm</t>
  </si>
  <si>
    <t>31677736</t>
  </si>
  <si>
    <t>Výložník G typ V 1G - 10  D76</t>
  </si>
  <si>
    <t>3457114703</t>
  </si>
  <si>
    <t>Trubka kabelová chránička KOPOFLEX KF 09075</t>
  </si>
  <si>
    <t>345716792</t>
  </si>
  <si>
    <t>Spojka násuvná PA 02075 pro korugované chráničky 75/2</t>
  </si>
  <si>
    <t>V3</t>
  </si>
  <si>
    <t>výzbroj pro osvětlovací stožár - napojení 3ks kabelu CYKY 5x16</t>
  </si>
  <si>
    <t>180456170400</t>
  </si>
  <si>
    <t>Montážní plošina na autopod. 13,5 m MP 13</t>
  </si>
  <si>
    <t>Sh</t>
  </si>
  <si>
    <t>222260547</t>
  </si>
  <si>
    <t>Trubka KOPOFLEX průměr 75 mm, upevněná na povrchu</t>
  </si>
  <si>
    <t>460050703</t>
  </si>
  <si>
    <t>Jáma do 2 m3 pro stožár veř.osvětlení, hor.3,ručně</t>
  </si>
  <si>
    <t>460080002</t>
  </si>
  <si>
    <t>Betonový základ do bednění</t>
  </si>
  <si>
    <t>460100001</t>
  </si>
  <si>
    <t>Pouzdrový základ 250x800 mm mimo osu trasy</t>
  </si>
  <si>
    <t>460200264</t>
  </si>
  <si>
    <t>Výkop kabelové rýhy 50/80 cm  hor.4 strojní výkop rýhy</t>
  </si>
  <si>
    <t>460200264.1</t>
  </si>
  <si>
    <t>Výkop kabelové rýhy 50/80 cm  hor.4 ruční výkop rýhy</t>
  </si>
  <si>
    <t>460200684</t>
  </si>
  <si>
    <t>Výkop kabelové rýhy 65/120 cm hor.4 strojní výkop rýhy</t>
  </si>
  <si>
    <t>460420022</t>
  </si>
  <si>
    <t>Zřízení kabelového lože v rýze š. do 65 cm z písku lože tloušťky 20 cm</t>
  </si>
  <si>
    <t>460490012</t>
  </si>
  <si>
    <t>Fólie výstražná z PVC, šířka 33 cm fólie PVC šířka 33 cm</t>
  </si>
  <si>
    <t>460570264</t>
  </si>
  <si>
    <t>Zához rýhy 50/80 cm, hornina třídy 4, se zhutněním</t>
  </si>
  <si>
    <t>460570664</t>
  </si>
  <si>
    <t>Zához rýhy 65/100 cm, hornina tř. 4, se zhutněním</t>
  </si>
  <si>
    <t>SO 402 - Sdělovací vedení – kabelová chránička</t>
  </si>
  <si>
    <t>M21-04 - Kabelové trasy</t>
  </si>
  <si>
    <t>M21-04</t>
  </si>
  <si>
    <t>Kabelové trasy</t>
  </si>
  <si>
    <t>222260549</t>
  </si>
  <si>
    <t>Trubka KOPOFLEX průměr 110 mm, upevněná na povrchu</t>
  </si>
  <si>
    <t>3457114705</t>
  </si>
  <si>
    <t>Trubka kabelová chránička KOPOFLEX KF 09110</t>
  </si>
  <si>
    <t>345716793</t>
  </si>
  <si>
    <t>Spojka násuvná PA 02110 pro korugované chráničky 110/2</t>
  </si>
  <si>
    <t>113108310</t>
  </si>
  <si>
    <t>Odstranění asfaltové vrstvy pl. do 50 m2, tl.10 cm</t>
  </si>
  <si>
    <t>162201101</t>
  </si>
  <si>
    <t>Vodorovné přemístění výkopku z hor.1-4 do 20 m</t>
  </si>
  <si>
    <t>36,75</t>
  </si>
  <si>
    <t>58,5</t>
  </si>
  <si>
    <t>567122114</t>
  </si>
  <si>
    <t>Podklad z kameniva zpev.cementem SC C8/10 tl.15 cm</t>
  </si>
  <si>
    <t>577141122</t>
  </si>
  <si>
    <t>Beton asfalt. ACL 16+ ložný, š. do 3 m, tl. 5 cm včetně napojení na stávající asfaltovou plochu</t>
  </si>
  <si>
    <t>460030081</t>
  </si>
  <si>
    <t>Řezání spáry v asfaltu nebo betonu v tloušťce vrstvy do 5-8 cm</t>
  </si>
  <si>
    <t>SO 501 - Prodloužení NTL plynovodu + NTL přípojky</t>
  </si>
  <si>
    <t>PSV - Práce a dodávky PSV</t>
  </si>
  <si>
    <t xml:space="preserve">    997 - Přesun sutě</t>
  </si>
  <si>
    <t>M - Práce a dodávky M</t>
  </si>
  <si>
    <t xml:space="preserve">    23-M - Montáže potrubí</t>
  </si>
  <si>
    <t>Ostatní - Ostatní</t>
  </si>
  <si>
    <t xml:space="preserve">    904 - HZS</t>
  </si>
  <si>
    <t>131113712</t>
  </si>
  <si>
    <t>Hloubení zapažených jam v nesoudržných horninách třídy těžitelnosti I skupiny 1 a 2 ručně</t>
  </si>
  <si>
    <t>5,8*2*1,8*2</t>
  </si>
  <si>
    <t>132112122</t>
  </si>
  <si>
    <t>Hloubení zapažených rýh šířky do 800 mm v nesoudržných horninách třídy těžitelnosti I skupiny 1 a 2 ručně</t>
  </si>
  <si>
    <t>131*0,8*1,2</t>
  </si>
  <si>
    <t>132151104</t>
  </si>
  <si>
    <t>Hloubení rýh nezapažených š do 800 mm v hornině třídy těžitelnosti I skupiny 1 a 2 objem přes 100 m3 strojně</t>
  </si>
  <si>
    <t>572*0,8*1,2</t>
  </si>
  <si>
    <t>151101101</t>
  </si>
  <si>
    <t>Zřízení příložného pažení a rozepření stěn rýh hl do 2 m</t>
  </si>
  <si>
    <t>(131+572)*1,2*2</t>
  </si>
  <si>
    <t>151101111</t>
  </si>
  <si>
    <t>Odstranění příložného pažení a rozepření stěn rýh hl do 2 m</t>
  </si>
  <si>
    <t>151101311</t>
  </si>
  <si>
    <t>Odstranění rozepření stěn při pažení příložném hl do 4 m</t>
  </si>
  <si>
    <t>151102201</t>
  </si>
  <si>
    <t>Zřízení příložného pažení stěn do 30 m2 výkopu hl do 4 m pro překopy inženýrských sítí</t>
  </si>
  <si>
    <t>15,6*1,8*2</t>
  </si>
  <si>
    <t>161111502</t>
  </si>
  <si>
    <t>Svislé přemístění výkopku z horniny třídy těžitelnosti I skupiny 1 až 3</t>
  </si>
  <si>
    <t>703*0,8*1,2</t>
  </si>
  <si>
    <t>162701105</t>
  </si>
  <si>
    <t>Vodorovné přemístění do 10000 m výkopku/sypaniny z horniny tř. 1 až 4</t>
  </si>
  <si>
    <t>703*0,8*0,4</t>
  </si>
  <si>
    <t>167101101</t>
  </si>
  <si>
    <t>Nakládání výkopku z hornin tř. 1 až 4 do 100 m3</t>
  </si>
  <si>
    <t>171201201</t>
  </si>
  <si>
    <t>Uložení sypaniny na skládky</t>
  </si>
  <si>
    <t>2014086388</t>
  </si>
  <si>
    <t>224,96*2 'Přepočtené koeficientem množství</t>
  </si>
  <si>
    <t>174111101</t>
  </si>
  <si>
    <t>Zásyp jam, šachet rýh nebo kolem objektů sypaninou se zhutněním ručně</t>
  </si>
  <si>
    <t>703*0,8*0,8</t>
  </si>
  <si>
    <t>175111109</t>
  </si>
  <si>
    <t>Příplatek k obsypání potrubí za ruční prohození sypaniny, uložené do 3 m</t>
  </si>
  <si>
    <t>58337310.0</t>
  </si>
  <si>
    <t>štěrkopísek frakce 0-4, vč. dovozu</t>
  </si>
  <si>
    <t>703*0,8*0,4*1,7</t>
  </si>
  <si>
    <t>SPC01</t>
  </si>
  <si>
    <t>Vytýčení sítí, sondy</t>
  </si>
  <si>
    <t>SPC02</t>
  </si>
  <si>
    <t>Geodetické zaměření</t>
  </si>
  <si>
    <t>SPC01.1</t>
  </si>
  <si>
    <t>Bourání živičných povrchů tl. vrstvy 5-10 cm (2x)-překop komunikace</t>
  </si>
  <si>
    <t>15*2*2</t>
  </si>
  <si>
    <t>SPC02.1</t>
  </si>
  <si>
    <t>Řezání spáry v asfaltu nebo betonuv tl. vrstvy do 8-10 cm</t>
  </si>
  <si>
    <t>SPC03</t>
  </si>
  <si>
    <t>Vyspravení vozovka,  kamenivo obal 6cm    x2</t>
  </si>
  <si>
    <t>PSV</t>
  </si>
  <si>
    <t>Práce a dodávky PSV</t>
  </si>
  <si>
    <t>997</t>
  </si>
  <si>
    <t>Přesun sutě</t>
  </si>
  <si>
    <t>997013501</t>
  </si>
  <si>
    <t>Odvoz suti a vybouraných hmot na skládku nebo meziskládku do 1 km se složením vč. naložení</t>
  </si>
  <si>
    <t>997013509</t>
  </si>
  <si>
    <t>Příplatek k odvozu suti a vybouraných hmot na skládku ZKD 1 km přes 1 km</t>
  </si>
  <si>
    <t>997013655</t>
  </si>
  <si>
    <t>Poplatek za uložení na skládce (skládkovné) zeminy a kamení kód odpadu 17 05 04</t>
  </si>
  <si>
    <t>997013873</t>
  </si>
  <si>
    <t>Poplatek za uložení stavebního odpadu na recyklační skládce (skládkovné) zeminy a kamení</t>
  </si>
  <si>
    <t>Práce a dodávky M</t>
  </si>
  <si>
    <t>23-M</t>
  </si>
  <si>
    <t>Montáže potrubí</t>
  </si>
  <si>
    <t>28613922</t>
  </si>
  <si>
    <t>potrubí plynovodní z PE 100+ opláštěné vrstvou z pěnového PE, SDR 11, 40x3,7 mm</t>
  </si>
  <si>
    <t>256</t>
  </si>
  <si>
    <t>28613902</t>
  </si>
  <si>
    <t>potrubí plynovodní PE 100RC SDR 17 PN 0,1MPa-110x6,6mm, s ochranným pláštěm (prořez 10%)</t>
  </si>
  <si>
    <t>28613962</t>
  </si>
  <si>
    <t>trubka ochranná PEHD 63x3,6mm</t>
  </si>
  <si>
    <t>28653053</t>
  </si>
  <si>
    <t>elektrokoleno 90° PE 100 D 40mm</t>
  </si>
  <si>
    <t>28615975</t>
  </si>
  <si>
    <t>elektrospojka SDR11 PE 100 PN16 D 110mm</t>
  </si>
  <si>
    <t>28614949</t>
  </si>
  <si>
    <t>elektrokoleno 45° PE 100 PN16 D 110mm</t>
  </si>
  <si>
    <t>28614961</t>
  </si>
  <si>
    <t>elektrotvarovka T-kus rovnoramenný PE 100 PN16 D 110mm</t>
  </si>
  <si>
    <t>28614588</t>
  </si>
  <si>
    <t>elektrozáslepka SDR11 PE 100 PN16 D 110mm KIT</t>
  </si>
  <si>
    <t>R01</t>
  </si>
  <si>
    <t>Závitová přechodka 40/5/4" s odvzdušňovacím uzávěrem a kulovým kohoutem 5/4"</t>
  </si>
  <si>
    <t>R04</t>
  </si>
  <si>
    <t>Napojení na stávající NTL plynovod DN200 - (2x balonovací hrdlo, 2x krycí víčko, svařovací práce, zkouška těsnosti, uzavření potrubí DN200 bal. soupr.-navrtání a uzavření, dopravné</t>
  </si>
  <si>
    <t>R05</t>
  </si>
  <si>
    <t>Signalizační vodič D+MTZ</t>
  </si>
  <si>
    <t>R23</t>
  </si>
  <si>
    <t>MTZ elektrotvarovek</t>
  </si>
  <si>
    <t>R06</t>
  </si>
  <si>
    <t>Fólie výstražná 330x1,2 mm, žlutá</t>
  </si>
  <si>
    <t>kg</t>
  </si>
  <si>
    <t>230205031</t>
  </si>
  <si>
    <t>Montáž potrubí plastového svařované na tupo nebo elektrospojkou, D 40 mm, tl. stěny 3,7 mm</t>
  </si>
  <si>
    <t>230205055</t>
  </si>
  <si>
    <t>Montáž potrubí plastového svařované na tupo nebo elektrospojkou dn 110 mm en 6,3 mm</t>
  </si>
  <si>
    <t>230230017</t>
  </si>
  <si>
    <t>Hlavní tlaková zkouška vzduchem 0,6 MPa DN 80</t>
  </si>
  <si>
    <t>R24</t>
  </si>
  <si>
    <t>Přesun hmot pro venkovní plynovod</t>
  </si>
  <si>
    <t>Ostatní</t>
  </si>
  <si>
    <t>904</t>
  </si>
  <si>
    <t>HZS</t>
  </si>
  <si>
    <t>Hzs-zkousky v ramci montaz.praci Revize plynu, tlaková zkouška</t>
  </si>
  <si>
    <t>hod</t>
  </si>
  <si>
    <t>905</t>
  </si>
  <si>
    <t>Stavební výpomoci, průrazy, bourání, apod.</t>
  </si>
  <si>
    <t>Ornice</t>
  </si>
  <si>
    <t>965,03</t>
  </si>
  <si>
    <t>SO 801 - Sadové úpravy</t>
  </si>
  <si>
    <t>181351003</t>
  </si>
  <si>
    <t>Rozprostření ornice tl vrstvy do 200 mm pl do 100 m2 v rovině nebo ve svahu do 1:5 strojně</t>
  </si>
  <si>
    <t>92473548</t>
  </si>
  <si>
    <t>384,98*1,1</t>
  </si>
  <si>
    <t>492,32*1,1</t>
  </si>
  <si>
    <t>183101214</t>
  </si>
  <si>
    <t>Jamky pro výsadbu s výměnou 50 % půdy zeminy skupiny 1 až 4 obj přes 0,05 do 0,125 m3 v rovině a svahu do 1:5</t>
  </si>
  <si>
    <t>1666629072</t>
  </si>
  <si>
    <t>10321100</t>
  </si>
  <si>
    <t>zahradní substrát pro výsadbu VL</t>
  </si>
  <si>
    <t>242960980</t>
  </si>
  <si>
    <t>24*0,0625 'Přepočtené koeficientem množství</t>
  </si>
  <si>
    <t>183101222</t>
  </si>
  <si>
    <t>Jamky pro výsadbu s výměnou 50 % půdy zeminy skupiny 1 až 4 obj přes 1 do 2 m3 v rovině a svahu do 1:5</t>
  </si>
  <si>
    <t>-1961278685</t>
  </si>
  <si>
    <t>-1425366140</t>
  </si>
  <si>
    <t>183205111</t>
  </si>
  <si>
    <t>Založení záhonu v rovině a svahu do 1:5 zemina skupiny 1 a 2</t>
  </si>
  <si>
    <t>507276864</t>
  </si>
  <si>
    <t>183403253</t>
  </si>
  <si>
    <t>Obdělání půdy hrabáním ve svahu přes 1:5 do 1:2</t>
  </si>
  <si>
    <t>39267199</t>
  </si>
  <si>
    <t>183403261</t>
  </si>
  <si>
    <t>Obdělání půdy válením ve svahu přes 1:5 do 1:2</t>
  </si>
  <si>
    <t>598092685</t>
  </si>
  <si>
    <t>183405211</t>
  </si>
  <si>
    <t>Výsev trávníku hydroosevem na ornici</t>
  </si>
  <si>
    <t>332782822</t>
  </si>
  <si>
    <t>00572410</t>
  </si>
  <si>
    <t>osivo směs travní parková</t>
  </si>
  <si>
    <t>606507664</t>
  </si>
  <si>
    <t>965,03*0,025 'Přepočtené koeficientem množství</t>
  </si>
  <si>
    <t>184102111</t>
  </si>
  <si>
    <t>Výsadba dřeviny s balem D přes 0,1 do 0,2 m do jamky se zalitím v rovině a svahu do 1:5</t>
  </si>
  <si>
    <t>1162149881</t>
  </si>
  <si>
    <t>02652023.1</t>
  </si>
  <si>
    <t xml:space="preserve">Taxus baccata </t>
  </si>
  <si>
    <t>2066598303</t>
  </si>
  <si>
    <t>02652023.2</t>
  </si>
  <si>
    <t>Ligustrum ovalifolium</t>
  </si>
  <si>
    <t>-828482153</t>
  </si>
  <si>
    <t>02652023.3</t>
  </si>
  <si>
    <t>Staphylea pinnata</t>
  </si>
  <si>
    <t>-1278510038</t>
  </si>
  <si>
    <t>02652023.4</t>
  </si>
  <si>
    <t>Lonicera xylosteum</t>
  </si>
  <si>
    <t>1264557407</t>
  </si>
  <si>
    <t>184102117</t>
  </si>
  <si>
    <t>Výsadba dřeviny s balem D přes 0,8 do 1 m do jamky se zalitím v rovině a svahu do 1:5</t>
  </si>
  <si>
    <t>-847607355</t>
  </si>
  <si>
    <t>02640445.1</t>
  </si>
  <si>
    <t xml:space="preserve">Prunus Domestica </t>
  </si>
  <si>
    <t>-495234216</t>
  </si>
  <si>
    <t>02640445.2</t>
  </si>
  <si>
    <t>Prunus Avium</t>
  </si>
  <si>
    <t>350356293</t>
  </si>
  <si>
    <t>02640445.3</t>
  </si>
  <si>
    <t>Prunus Spinosa</t>
  </si>
  <si>
    <t>-2103823739</t>
  </si>
  <si>
    <t>02640445.4</t>
  </si>
  <si>
    <t>Malus Floribunda</t>
  </si>
  <si>
    <t>-109828011</t>
  </si>
  <si>
    <t>02640445.5</t>
  </si>
  <si>
    <t>Malus Evereste</t>
  </si>
  <si>
    <t>1162439030</t>
  </si>
  <si>
    <t>184215132</t>
  </si>
  <si>
    <t>Ukotvení kmene dřevin v rovině nebo na svahu do 1:5 třemi kůly D do 0,1 m dl přes 1 do 2 m</t>
  </si>
  <si>
    <t>-672014558</t>
  </si>
  <si>
    <t>60591253</t>
  </si>
  <si>
    <t>kůl vyvazovací dřevěný impregnovaný D 8cm dl 2m</t>
  </si>
  <si>
    <t>1711466432</t>
  </si>
  <si>
    <t>46*3 'Přepočtené koeficientem množství</t>
  </si>
  <si>
    <t>184215413</t>
  </si>
  <si>
    <t>Zhotovení závlahové mísy dřevin D přes 1,0 m v rovině nebo na svahu do 1:5</t>
  </si>
  <si>
    <t>1351403159</t>
  </si>
  <si>
    <t>10391100</t>
  </si>
  <si>
    <t>kůra mulčovací VL</t>
  </si>
  <si>
    <t>-1443196912</t>
  </si>
  <si>
    <t>46*0,3 'Přepočtené koeficientem množství</t>
  </si>
  <si>
    <t>184801121</t>
  </si>
  <si>
    <t>Ošetřování vysazených dřevin soliterních v rovině a svahu do 1:5</t>
  </si>
  <si>
    <t>2113502966</t>
  </si>
  <si>
    <t>184801131</t>
  </si>
  <si>
    <t>Ošetřování vysazených dřevin ve skupinách v rovině a svahu do 1:5</t>
  </si>
  <si>
    <t>-1318858876</t>
  </si>
  <si>
    <t>184911311</t>
  </si>
  <si>
    <t>Položení mulčovací textilie v rovině a svahu do 1:5</t>
  </si>
  <si>
    <t>1119482278</t>
  </si>
  <si>
    <t>69311013</t>
  </si>
  <si>
    <t>geotextilie tkaná PES 200/50kN/m</t>
  </si>
  <si>
    <t>-798424370</t>
  </si>
  <si>
    <t>10*1,1 'Přepočtené koeficientem množství</t>
  </si>
  <si>
    <t>184911431</t>
  </si>
  <si>
    <t>Mulčování rostlin kůrou tl přes 0,1 do 0,15 m v rovině a svahu do 1:5</t>
  </si>
  <si>
    <t>852429537</t>
  </si>
  <si>
    <t>724708555</t>
  </si>
  <si>
    <t>10*0,153 'Přepočtené koeficientem množství</t>
  </si>
  <si>
    <t>185802113</t>
  </si>
  <si>
    <t>Hnojení půdy umělým hnojivem na široko v rovině a svahu do 1:5</t>
  </si>
  <si>
    <t>-849866839</t>
  </si>
  <si>
    <t>Or*0,00003</t>
  </si>
  <si>
    <t>25191155</t>
  </si>
  <si>
    <t>hnojivo průmyslové</t>
  </si>
  <si>
    <t>1328084643</t>
  </si>
  <si>
    <t>0,029*1000 'Přepočtené koeficientem množství</t>
  </si>
  <si>
    <t>185802114.1</t>
  </si>
  <si>
    <t>Hnojení půdy umělým hnojivem k jednotlivým rostlinám v rovině a svahu do 1:5</t>
  </si>
  <si>
    <t>tableta</t>
  </si>
  <si>
    <t>299177236</t>
  </si>
  <si>
    <t>24+46*4</t>
  </si>
  <si>
    <t>10390001</t>
  </si>
  <si>
    <t>hnojivo aerifikující + sorpce vody + biopreparát obsahující živné látky organického původu a biouhel</t>
  </si>
  <si>
    <t>263234913</t>
  </si>
  <si>
    <t>208*0,01 'Přepočtené koeficientem množství</t>
  </si>
  <si>
    <t>185804311</t>
  </si>
  <si>
    <t>Zalití rostlin vodou plocha do 20 m2</t>
  </si>
  <si>
    <t>1234743308</t>
  </si>
  <si>
    <t>10*0,3</t>
  </si>
  <si>
    <t>185804312</t>
  </si>
  <si>
    <t>Zalití rostlin vodou plocha přes 20 m2</t>
  </si>
  <si>
    <t>-459289557</t>
  </si>
  <si>
    <t>46*0,3</t>
  </si>
  <si>
    <t>185804514</t>
  </si>
  <si>
    <t>Odplevelení souvislých keřových skupin v rovině a svahu do 1:5</t>
  </si>
  <si>
    <t>1544847038</t>
  </si>
  <si>
    <t>189901001</t>
  </si>
  <si>
    <t>Následná rozvojová péče vegetačních úprav dle PD</t>
  </si>
  <si>
    <t>rok</t>
  </si>
  <si>
    <t>-622163232</t>
  </si>
  <si>
    <t>998231311</t>
  </si>
  <si>
    <t>Přesun hmot pro sadovnické a krajinářské úpravy vodorovně do 5000 m</t>
  </si>
  <si>
    <t>-904498212</t>
  </si>
  <si>
    <t>VRN - Vedlejší a ostatní náklady</t>
  </si>
  <si>
    <t>VRN - VRN</t>
  </si>
  <si>
    <t xml:space="preserve">    VRN11 - VEDLEJŠÍ NÁKLADY STAVBY</t>
  </si>
  <si>
    <t xml:space="preserve">    VRN91 - OSTATNÍ NÁKLADY STAVBY</t>
  </si>
  <si>
    <t>VRN11</t>
  </si>
  <si>
    <t>VEDLEJŠÍ NÁKLADY STAVBY</t>
  </si>
  <si>
    <t>R-9991101</t>
  </si>
  <si>
    <t>Příprava a vybudování zařízení staveniště</t>
  </si>
  <si>
    <t>1514209797</t>
  </si>
  <si>
    <t>"Ochrana podzemních vedení inženýrských sítí</t>
  </si>
  <si>
    <t>"Dočasné oplocení a případné zajišťovací práce a konstrukce</t>
  </si>
  <si>
    <t>"Náklady na pronájem a dopravu mobilního WC, náklady na připojení staveniště na energie"</t>
  </si>
  <si>
    <t>"Náklady na opatření k ochraně okolní zástavby a komunikace proti poškození stavebními stroji"</t>
  </si>
  <si>
    <t>"celkem" 1</t>
  </si>
  <si>
    <t>R-9991102</t>
  </si>
  <si>
    <t>Provoz zařízení staveniště</t>
  </si>
  <si>
    <t>2086396223</t>
  </si>
  <si>
    <t>"náklady na vybavení zařízení staveniště včetně nezbytných lávek a propojení stavby se zařízením staveniště</t>
  </si>
  <si>
    <t>"náklady na bezpečnost a ochranu zdraví při práci</t>
  </si>
  <si>
    <t>"náklady na úklid v prostoru staveniště a příjezdových komunikací ke staveništi apod.</t>
  </si>
  <si>
    <t>"průběžné čištění komunikací, čištění vozidel při výjezdu ze stavby</t>
  </si>
  <si>
    <t>"zajištění obslužného provozu (zásobování, svoz komunálních odpadů, záchranných složek, ..)</t>
  </si>
  <si>
    <t>"opatření k zabránění nadměrného zatěžování staveniště a jeho okolí prachem</t>
  </si>
  <si>
    <t>R-9991103</t>
  </si>
  <si>
    <t>Dočasné dopravní značení vč. aktualizace</t>
  </si>
  <si>
    <t>-1928715833</t>
  </si>
  <si>
    <t>R-9991104</t>
  </si>
  <si>
    <t>Informační tabule (vyhotovení, umístění po dobu stavby, demontáž)</t>
  </si>
  <si>
    <t>-1777559399</t>
  </si>
  <si>
    <t>R-9991105</t>
  </si>
  <si>
    <t>Odstranění zařízení staveniště</t>
  </si>
  <si>
    <t>-1439127295</t>
  </si>
  <si>
    <t xml:space="preserve">"náklady zhotovitele na odstranění zařízení staveniště, uvedení stavbou dotčených ploch </t>
  </si>
  <si>
    <t>"a ploch zařízení staveniště do původního stavu</t>
  </si>
  <si>
    <t>VRN91</t>
  </si>
  <si>
    <t>OSTATNÍ NÁKLADY STAVBY</t>
  </si>
  <si>
    <t>R-9999101</t>
  </si>
  <si>
    <t>Inženýrská činnost</t>
  </si>
  <si>
    <t>-980160470</t>
  </si>
  <si>
    <t>"Vyřízení záborů veřejných prostranství, prokopávek a ostatních povolení vč. úhrady veškerých poplatků</t>
  </si>
  <si>
    <t xml:space="preserve">"kompletní dokladová část dle SoD (revize, atesty, certifikáty, prohlášení o shodě) pro předání a převzetí dokončeného díla </t>
  </si>
  <si>
    <t>"Veškeré doklady nutné k vydání kolaudačního souhlasu</t>
  </si>
  <si>
    <t>"Zpracování fotodokumentace před, v průběhu a po dokončení stavby</t>
  </si>
  <si>
    <t>"Náklady zhotovitele na nutné konzultace se zpracovatelem PD při realizaci stavby</t>
  </si>
  <si>
    <t>R-9999102</t>
  </si>
  <si>
    <t>Náklady na projekční práce</t>
  </si>
  <si>
    <t>644008279</t>
  </si>
  <si>
    <t>Zajištění dokumentace skutečného provedení stavby (3xgrafická forma, 1xdigitální forma dle požadavků objednatele)</t>
  </si>
  <si>
    <t>"celkem odhad ( upřesní se při realizaci dle skutečnosti ! )" 150</t>
  </si>
  <si>
    <t>R-9999103</t>
  </si>
  <si>
    <t>Náklady na geodetické práce, geometrický plán</t>
  </si>
  <si>
    <t>-1197929593</t>
  </si>
  <si>
    <t xml:space="preserve">"Náklady na geodetické práce před a v průběhu stavebních prací </t>
  </si>
  <si>
    <t>"Vytýčení stavby</t>
  </si>
  <si>
    <t>"Náklady na vytýčení všech inženýrských sítí na staveništi u jednotlivých správců a majitelů, před zahájením stavebních prací</t>
  </si>
  <si>
    <t>"Geodetické zaměření skutečného provedení stavby</t>
  </si>
  <si>
    <t>"Příprava podkladů, vyhotovení žádosti pro vklad na katastrální úřad, polní práce spojené s vyhotovením geometrického plánu,</t>
  </si>
  <si>
    <t>"výpočetní a grafické kancelářské práce</t>
  </si>
  <si>
    <t>"celkem:" 1</t>
  </si>
  <si>
    <t>R-9999104</t>
  </si>
  <si>
    <t>Povinná rezerva na nepředvídatelné práce (pevná částka 3.000.000,- Kč)</t>
  </si>
  <si>
    <t>512</t>
  </si>
  <si>
    <t>1577472919</t>
  </si>
  <si>
    <t>R-9999199</t>
  </si>
  <si>
    <t>Ostatní náklady spojené s požadavky objednatele, které jsou uvedeny v jednotlivých článcích smlouvy o dílo, pokud nejsou zahrnuty v soupisech prací</t>
  </si>
  <si>
    <t>-1672880</t>
  </si>
  <si>
    <t>SEZNAM FIGUR</t>
  </si>
  <si>
    <t>Výměra</t>
  </si>
  <si>
    <t xml:space="preserve"> 01</t>
  </si>
  <si>
    <t>Použití figury:</t>
  </si>
  <si>
    <t xml:space="preserve"> 02</t>
  </si>
  <si>
    <t xml:space="preserve"> SO 801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</si>
</sst>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33"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6" fillId="0" borderId="10" xfId="0" applyNumberFormat="1" applyFont="1" applyBorder="1" applyAlignment="1" applyProtection="1">
      <alignment/>
      <protection/>
    </xf>
    <xf numFmtId="166" fontId="36" fillId="0" borderId="11"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41"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39" fillId="2" borderId="18" xfId="0" applyFont="1" applyFill="1" applyBorder="1" applyAlignment="1" applyProtection="1">
      <alignment horizontal="left" vertical="center"/>
      <protection locked="0"/>
    </xf>
    <xf numFmtId="0" fontId="39" fillId="0" borderId="19"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32"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horizontal="right" vertical="center"/>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4" borderId="21" xfId="0" applyFont="1" applyFill="1" applyBorder="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2"/>
  <sheetViews>
    <sheetView showGridLines="0" tabSelected="1" workbookViewId="0" topLeftCell="A16">
      <selection activeCell="K102" sqref="K102:AF10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9"/>
      <c r="AS2" s="319"/>
      <c r="AT2" s="319"/>
      <c r="AU2" s="319"/>
      <c r="AV2" s="319"/>
      <c r="AW2" s="319"/>
      <c r="AX2" s="319"/>
      <c r="AY2" s="319"/>
      <c r="AZ2" s="319"/>
      <c r="BA2" s="319"/>
      <c r="BB2" s="319"/>
      <c r="BC2" s="319"/>
      <c r="BD2" s="319"/>
      <c r="BE2" s="319"/>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03" t="s">
        <v>14</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23"/>
      <c r="AQ5" s="23"/>
      <c r="AR5" s="21"/>
      <c r="BE5" s="300" t="s">
        <v>15</v>
      </c>
      <c r="BS5" s="18" t="s">
        <v>6</v>
      </c>
    </row>
    <row r="6" spans="2:71" s="1" customFormat="1" ht="36.95" customHeight="1">
      <c r="B6" s="22"/>
      <c r="C6" s="23"/>
      <c r="D6" s="29" t="s">
        <v>16</v>
      </c>
      <c r="E6" s="23"/>
      <c r="F6" s="23"/>
      <c r="G6" s="23"/>
      <c r="H6" s="23"/>
      <c r="I6" s="23"/>
      <c r="J6" s="23"/>
      <c r="K6" s="305" t="s">
        <v>17</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23"/>
      <c r="AQ6" s="23"/>
      <c r="AR6" s="21"/>
      <c r="BE6" s="301"/>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301"/>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0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01"/>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301"/>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30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01"/>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301"/>
      <c r="BS13" s="18" t="s">
        <v>6</v>
      </c>
    </row>
    <row r="14" spans="2:71" ht="12.75">
      <c r="B14" s="22"/>
      <c r="C14" s="23"/>
      <c r="D14" s="23"/>
      <c r="E14" s="306" t="s">
        <v>29</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 t="s">
        <v>27</v>
      </c>
      <c r="AL14" s="23"/>
      <c r="AM14" s="23"/>
      <c r="AN14" s="32" t="s">
        <v>29</v>
      </c>
      <c r="AO14" s="23"/>
      <c r="AP14" s="23"/>
      <c r="AQ14" s="23"/>
      <c r="AR14" s="21"/>
      <c r="BE14" s="30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01"/>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301"/>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301"/>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01"/>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301"/>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301"/>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01"/>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01"/>
    </row>
    <row r="23" spans="2:57" s="1" customFormat="1" ht="16.5" customHeight="1">
      <c r="B23" s="22"/>
      <c r="C23" s="23"/>
      <c r="D23" s="23"/>
      <c r="E23" s="308" t="s">
        <v>1</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23"/>
      <c r="AP23" s="23"/>
      <c r="AQ23" s="23"/>
      <c r="AR23" s="21"/>
      <c r="BE23" s="301"/>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01"/>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01"/>
    </row>
    <row r="26" spans="1:57"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09">
        <f>ROUND(AG94,2)</f>
        <v>3000000</v>
      </c>
      <c r="AL26" s="310"/>
      <c r="AM26" s="310"/>
      <c r="AN26" s="310"/>
      <c r="AO26" s="310"/>
      <c r="AP26" s="37"/>
      <c r="AQ26" s="37"/>
      <c r="AR26" s="40"/>
      <c r="BE26" s="301"/>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01"/>
    </row>
    <row r="28" spans="1:57" s="2" customFormat="1" ht="12.75">
      <c r="A28" s="35"/>
      <c r="B28" s="36"/>
      <c r="C28" s="37"/>
      <c r="D28" s="37"/>
      <c r="E28" s="37"/>
      <c r="F28" s="37"/>
      <c r="G28" s="37"/>
      <c r="H28" s="37"/>
      <c r="I28" s="37"/>
      <c r="J28" s="37"/>
      <c r="K28" s="37"/>
      <c r="L28" s="311" t="s">
        <v>37</v>
      </c>
      <c r="M28" s="311"/>
      <c r="N28" s="311"/>
      <c r="O28" s="311"/>
      <c r="P28" s="311"/>
      <c r="Q28" s="37"/>
      <c r="R28" s="37"/>
      <c r="S28" s="37"/>
      <c r="T28" s="37"/>
      <c r="U28" s="37"/>
      <c r="V28" s="37"/>
      <c r="W28" s="311" t="s">
        <v>38</v>
      </c>
      <c r="X28" s="311"/>
      <c r="Y28" s="311"/>
      <c r="Z28" s="311"/>
      <c r="AA28" s="311"/>
      <c r="AB28" s="311"/>
      <c r="AC28" s="311"/>
      <c r="AD28" s="311"/>
      <c r="AE28" s="311"/>
      <c r="AF28" s="37"/>
      <c r="AG28" s="37"/>
      <c r="AH28" s="37"/>
      <c r="AI28" s="37"/>
      <c r="AJ28" s="37"/>
      <c r="AK28" s="311" t="s">
        <v>39</v>
      </c>
      <c r="AL28" s="311"/>
      <c r="AM28" s="311"/>
      <c r="AN28" s="311"/>
      <c r="AO28" s="311"/>
      <c r="AP28" s="37"/>
      <c r="AQ28" s="37"/>
      <c r="AR28" s="40"/>
      <c r="BE28" s="301"/>
    </row>
    <row r="29" spans="2:57" s="3" customFormat="1" ht="14.45" customHeight="1">
      <c r="B29" s="41"/>
      <c r="C29" s="42"/>
      <c r="D29" s="30" t="s">
        <v>40</v>
      </c>
      <c r="E29" s="42"/>
      <c r="F29" s="30" t="s">
        <v>41</v>
      </c>
      <c r="G29" s="42"/>
      <c r="H29" s="42"/>
      <c r="I29" s="42"/>
      <c r="J29" s="42"/>
      <c r="K29" s="42"/>
      <c r="L29" s="314">
        <v>0.21</v>
      </c>
      <c r="M29" s="313"/>
      <c r="N29" s="313"/>
      <c r="O29" s="313"/>
      <c r="P29" s="313"/>
      <c r="Q29" s="42"/>
      <c r="R29" s="42"/>
      <c r="S29" s="42"/>
      <c r="T29" s="42"/>
      <c r="U29" s="42"/>
      <c r="V29" s="42"/>
      <c r="W29" s="312">
        <f>ROUND(AZ94,2)</f>
        <v>3000000</v>
      </c>
      <c r="X29" s="313"/>
      <c r="Y29" s="313"/>
      <c r="Z29" s="313"/>
      <c r="AA29" s="313"/>
      <c r="AB29" s="313"/>
      <c r="AC29" s="313"/>
      <c r="AD29" s="313"/>
      <c r="AE29" s="313"/>
      <c r="AF29" s="42"/>
      <c r="AG29" s="42"/>
      <c r="AH29" s="42"/>
      <c r="AI29" s="42"/>
      <c r="AJ29" s="42"/>
      <c r="AK29" s="312">
        <f>ROUND(AV94,2)</f>
        <v>630000</v>
      </c>
      <c r="AL29" s="313"/>
      <c r="AM29" s="313"/>
      <c r="AN29" s="313"/>
      <c r="AO29" s="313"/>
      <c r="AP29" s="42"/>
      <c r="AQ29" s="42"/>
      <c r="AR29" s="43"/>
      <c r="BE29" s="302"/>
    </row>
    <row r="30" spans="2:57" s="3" customFormat="1" ht="14.45" customHeight="1">
      <c r="B30" s="41"/>
      <c r="C30" s="42"/>
      <c r="D30" s="42"/>
      <c r="E30" s="42"/>
      <c r="F30" s="30" t="s">
        <v>42</v>
      </c>
      <c r="G30" s="42"/>
      <c r="H30" s="42"/>
      <c r="I30" s="42"/>
      <c r="J30" s="42"/>
      <c r="K30" s="42"/>
      <c r="L30" s="314">
        <v>0.12</v>
      </c>
      <c r="M30" s="313"/>
      <c r="N30" s="313"/>
      <c r="O30" s="313"/>
      <c r="P30" s="313"/>
      <c r="Q30" s="42"/>
      <c r="R30" s="42"/>
      <c r="S30" s="42"/>
      <c r="T30" s="42"/>
      <c r="U30" s="42"/>
      <c r="V30" s="42"/>
      <c r="W30" s="312">
        <f>ROUND(BA94,2)</f>
        <v>0</v>
      </c>
      <c r="X30" s="313"/>
      <c r="Y30" s="313"/>
      <c r="Z30" s="313"/>
      <c r="AA30" s="313"/>
      <c r="AB30" s="313"/>
      <c r="AC30" s="313"/>
      <c r="AD30" s="313"/>
      <c r="AE30" s="313"/>
      <c r="AF30" s="42"/>
      <c r="AG30" s="42"/>
      <c r="AH30" s="42"/>
      <c r="AI30" s="42"/>
      <c r="AJ30" s="42"/>
      <c r="AK30" s="312">
        <f>ROUND(AW94,2)</f>
        <v>0</v>
      </c>
      <c r="AL30" s="313"/>
      <c r="AM30" s="313"/>
      <c r="AN30" s="313"/>
      <c r="AO30" s="313"/>
      <c r="AP30" s="42"/>
      <c r="AQ30" s="42"/>
      <c r="AR30" s="43"/>
      <c r="BE30" s="302"/>
    </row>
    <row r="31" spans="2:57" s="3" customFormat="1" ht="14.45" customHeight="1" hidden="1">
      <c r="B31" s="41"/>
      <c r="C31" s="42"/>
      <c r="D31" s="42"/>
      <c r="E31" s="42"/>
      <c r="F31" s="30" t="s">
        <v>43</v>
      </c>
      <c r="G31" s="42"/>
      <c r="H31" s="42"/>
      <c r="I31" s="42"/>
      <c r="J31" s="42"/>
      <c r="K31" s="42"/>
      <c r="L31" s="314">
        <v>0.21</v>
      </c>
      <c r="M31" s="313"/>
      <c r="N31" s="313"/>
      <c r="O31" s="313"/>
      <c r="P31" s="313"/>
      <c r="Q31" s="42"/>
      <c r="R31" s="42"/>
      <c r="S31" s="42"/>
      <c r="T31" s="42"/>
      <c r="U31" s="42"/>
      <c r="V31" s="42"/>
      <c r="W31" s="312">
        <f>ROUND(BB94,2)</f>
        <v>0</v>
      </c>
      <c r="X31" s="313"/>
      <c r="Y31" s="313"/>
      <c r="Z31" s="313"/>
      <c r="AA31" s="313"/>
      <c r="AB31" s="313"/>
      <c r="AC31" s="313"/>
      <c r="AD31" s="313"/>
      <c r="AE31" s="313"/>
      <c r="AF31" s="42"/>
      <c r="AG31" s="42"/>
      <c r="AH31" s="42"/>
      <c r="AI31" s="42"/>
      <c r="AJ31" s="42"/>
      <c r="AK31" s="312">
        <v>0</v>
      </c>
      <c r="AL31" s="313"/>
      <c r="AM31" s="313"/>
      <c r="AN31" s="313"/>
      <c r="AO31" s="313"/>
      <c r="AP31" s="42"/>
      <c r="AQ31" s="42"/>
      <c r="AR31" s="43"/>
      <c r="BE31" s="302"/>
    </row>
    <row r="32" spans="2:57" s="3" customFormat="1" ht="14.45" customHeight="1" hidden="1">
      <c r="B32" s="41"/>
      <c r="C32" s="42"/>
      <c r="D32" s="42"/>
      <c r="E32" s="42"/>
      <c r="F32" s="30" t="s">
        <v>44</v>
      </c>
      <c r="G32" s="42"/>
      <c r="H32" s="42"/>
      <c r="I32" s="42"/>
      <c r="J32" s="42"/>
      <c r="K32" s="42"/>
      <c r="L32" s="314">
        <v>0.12</v>
      </c>
      <c r="M32" s="313"/>
      <c r="N32" s="313"/>
      <c r="O32" s="313"/>
      <c r="P32" s="313"/>
      <c r="Q32" s="42"/>
      <c r="R32" s="42"/>
      <c r="S32" s="42"/>
      <c r="T32" s="42"/>
      <c r="U32" s="42"/>
      <c r="V32" s="42"/>
      <c r="W32" s="312">
        <f>ROUND(BC94,2)</f>
        <v>0</v>
      </c>
      <c r="X32" s="313"/>
      <c r="Y32" s="313"/>
      <c r="Z32" s="313"/>
      <c r="AA32" s="313"/>
      <c r="AB32" s="313"/>
      <c r="AC32" s="313"/>
      <c r="AD32" s="313"/>
      <c r="AE32" s="313"/>
      <c r="AF32" s="42"/>
      <c r="AG32" s="42"/>
      <c r="AH32" s="42"/>
      <c r="AI32" s="42"/>
      <c r="AJ32" s="42"/>
      <c r="AK32" s="312">
        <v>0</v>
      </c>
      <c r="AL32" s="313"/>
      <c r="AM32" s="313"/>
      <c r="AN32" s="313"/>
      <c r="AO32" s="313"/>
      <c r="AP32" s="42"/>
      <c r="AQ32" s="42"/>
      <c r="AR32" s="43"/>
      <c r="BE32" s="302"/>
    </row>
    <row r="33" spans="2:57" s="3" customFormat="1" ht="14.45" customHeight="1" hidden="1">
      <c r="B33" s="41"/>
      <c r="C33" s="42"/>
      <c r="D33" s="42"/>
      <c r="E33" s="42"/>
      <c r="F33" s="30" t="s">
        <v>45</v>
      </c>
      <c r="G33" s="42"/>
      <c r="H33" s="42"/>
      <c r="I33" s="42"/>
      <c r="J33" s="42"/>
      <c r="K33" s="42"/>
      <c r="L33" s="314">
        <v>0</v>
      </c>
      <c r="M33" s="313"/>
      <c r="N33" s="313"/>
      <c r="O33" s="313"/>
      <c r="P33" s="313"/>
      <c r="Q33" s="42"/>
      <c r="R33" s="42"/>
      <c r="S33" s="42"/>
      <c r="T33" s="42"/>
      <c r="U33" s="42"/>
      <c r="V33" s="42"/>
      <c r="W33" s="312">
        <f>ROUND(BD94,2)</f>
        <v>0</v>
      </c>
      <c r="X33" s="313"/>
      <c r="Y33" s="313"/>
      <c r="Z33" s="313"/>
      <c r="AA33" s="313"/>
      <c r="AB33" s="313"/>
      <c r="AC33" s="313"/>
      <c r="AD33" s="313"/>
      <c r="AE33" s="313"/>
      <c r="AF33" s="42"/>
      <c r="AG33" s="42"/>
      <c r="AH33" s="42"/>
      <c r="AI33" s="42"/>
      <c r="AJ33" s="42"/>
      <c r="AK33" s="312">
        <v>0</v>
      </c>
      <c r="AL33" s="313"/>
      <c r="AM33" s="313"/>
      <c r="AN33" s="313"/>
      <c r="AO33" s="313"/>
      <c r="AP33" s="42"/>
      <c r="AQ33" s="42"/>
      <c r="AR33" s="43"/>
      <c r="BE33" s="302"/>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01"/>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18" t="s">
        <v>48</v>
      </c>
      <c r="Y35" s="316"/>
      <c r="Z35" s="316"/>
      <c r="AA35" s="316"/>
      <c r="AB35" s="316"/>
      <c r="AC35" s="46"/>
      <c r="AD35" s="46"/>
      <c r="AE35" s="46"/>
      <c r="AF35" s="46"/>
      <c r="AG35" s="46"/>
      <c r="AH35" s="46"/>
      <c r="AI35" s="46"/>
      <c r="AJ35" s="46"/>
      <c r="AK35" s="315">
        <f>SUM(AK26:AK33)</f>
        <v>3630000</v>
      </c>
      <c r="AL35" s="316"/>
      <c r="AM35" s="316"/>
      <c r="AN35" s="316"/>
      <c r="AO35" s="317"/>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G240310</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97" t="str">
        <f>K6</f>
        <v>Malé Hoštice – IS lokality Sportovní</v>
      </c>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Malé Hoštice</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28" t="str">
        <f>IF(AN8="","",AN8)</f>
        <v>11. 3. 2024</v>
      </c>
      <c r="AN87" s="328"/>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Městská část Malé Hoštice, Opava</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326" t="str">
        <f>IF(E17="","",E17)</f>
        <v>PROJEKCE GUŇKA s.r.o.</v>
      </c>
      <c r="AN89" s="327"/>
      <c r="AO89" s="327"/>
      <c r="AP89" s="327"/>
      <c r="AQ89" s="37"/>
      <c r="AR89" s="40"/>
      <c r="AS89" s="330" t="s">
        <v>56</v>
      </c>
      <c r="AT89" s="331"/>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326" t="str">
        <f>IF(E20="","",E20)</f>
        <v xml:space="preserve"> </v>
      </c>
      <c r="AN90" s="327"/>
      <c r="AO90" s="327"/>
      <c r="AP90" s="327"/>
      <c r="AQ90" s="37"/>
      <c r="AR90" s="40"/>
      <c r="AS90" s="332"/>
      <c r="AT90" s="333"/>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34"/>
      <c r="AT91" s="335"/>
      <c r="AU91" s="72"/>
      <c r="AV91" s="72"/>
      <c r="AW91" s="72"/>
      <c r="AX91" s="72"/>
      <c r="AY91" s="72"/>
      <c r="AZ91" s="72"/>
      <c r="BA91" s="72"/>
      <c r="BB91" s="72"/>
      <c r="BC91" s="72"/>
      <c r="BD91" s="73"/>
      <c r="BE91" s="35"/>
    </row>
    <row r="92" spans="1:57" s="2" customFormat="1" ht="29.25" customHeight="1">
      <c r="A92" s="35"/>
      <c r="B92" s="36"/>
      <c r="C92" s="292" t="s">
        <v>57</v>
      </c>
      <c r="D92" s="293"/>
      <c r="E92" s="293"/>
      <c r="F92" s="293"/>
      <c r="G92" s="293"/>
      <c r="H92" s="74"/>
      <c r="I92" s="296" t="s">
        <v>58</v>
      </c>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322" t="s">
        <v>59</v>
      </c>
      <c r="AH92" s="293"/>
      <c r="AI92" s="293"/>
      <c r="AJ92" s="293"/>
      <c r="AK92" s="293"/>
      <c r="AL92" s="293"/>
      <c r="AM92" s="293"/>
      <c r="AN92" s="296" t="s">
        <v>60</v>
      </c>
      <c r="AO92" s="293"/>
      <c r="AP92" s="329"/>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99">
        <f>ROUND(AG95+AG96+AG97+SUM(AG106:AG110),2)</f>
        <v>3000000</v>
      </c>
      <c r="AH94" s="299"/>
      <c r="AI94" s="299"/>
      <c r="AJ94" s="299"/>
      <c r="AK94" s="299"/>
      <c r="AL94" s="299"/>
      <c r="AM94" s="299"/>
      <c r="AN94" s="336">
        <f aca="true" t="shared" si="0" ref="AN94:AN110">SUM(AG94,AT94)</f>
        <v>3630000</v>
      </c>
      <c r="AO94" s="336"/>
      <c r="AP94" s="336"/>
      <c r="AQ94" s="86" t="s">
        <v>1</v>
      </c>
      <c r="AR94" s="87"/>
      <c r="AS94" s="88">
        <f>ROUND(AS95+AS96+AS97+SUM(AS106:AS110),2)</f>
        <v>0</v>
      </c>
      <c r="AT94" s="89">
        <f aca="true" t="shared" si="1" ref="AT94:AT110">ROUND(SUM(AV94:AW94),2)</f>
        <v>630000</v>
      </c>
      <c r="AU94" s="90">
        <f>ROUND(AU95+AU96+AU97+SUM(AU106:AU110),5)</f>
        <v>0</v>
      </c>
      <c r="AV94" s="89">
        <f>ROUND(AZ94*L29,2)</f>
        <v>630000</v>
      </c>
      <c r="AW94" s="89">
        <f>ROUND(BA94*L30,2)</f>
        <v>0</v>
      </c>
      <c r="AX94" s="89">
        <f>ROUND(BB94*L29,2)</f>
        <v>0</v>
      </c>
      <c r="AY94" s="89">
        <f>ROUND(BC94*L30,2)</f>
        <v>0</v>
      </c>
      <c r="AZ94" s="89">
        <f>ROUND(AZ95+AZ96+AZ97+SUM(AZ106:AZ110),2)</f>
        <v>3000000</v>
      </c>
      <c r="BA94" s="89">
        <f>ROUND(BA95+BA96+BA97+SUM(BA106:BA110),2)</f>
        <v>0</v>
      </c>
      <c r="BB94" s="89">
        <f>ROUND(BB95+BB96+BB97+SUM(BB106:BB110),2)</f>
        <v>0</v>
      </c>
      <c r="BC94" s="89">
        <f>ROUND(BC95+BC96+BC97+SUM(BC106:BC110),2)</f>
        <v>0</v>
      </c>
      <c r="BD94" s="91">
        <f>ROUND(BD95+BD96+BD97+SUM(BD106:BD110),2)</f>
        <v>0</v>
      </c>
      <c r="BS94" s="92" t="s">
        <v>75</v>
      </c>
      <c r="BT94" s="92" t="s">
        <v>76</v>
      </c>
      <c r="BU94" s="93" t="s">
        <v>77</v>
      </c>
      <c r="BV94" s="92" t="s">
        <v>78</v>
      </c>
      <c r="BW94" s="92" t="s">
        <v>5</v>
      </c>
      <c r="BX94" s="92" t="s">
        <v>79</v>
      </c>
      <c r="CL94" s="92" t="s">
        <v>1</v>
      </c>
    </row>
    <row r="95" spans="1:91" s="7" customFormat="1" ht="16.5" customHeight="1">
      <c r="A95" s="94" t="s">
        <v>80</v>
      </c>
      <c r="B95" s="95"/>
      <c r="C95" s="96"/>
      <c r="D95" s="294" t="s">
        <v>81</v>
      </c>
      <c r="E95" s="294"/>
      <c r="F95" s="294"/>
      <c r="G95" s="294"/>
      <c r="H95" s="294"/>
      <c r="I95" s="97"/>
      <c r="J95" s="294" t="s">
        <v>82</v>
      </c>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325">
        <f>'01 - Lokalita č.1'!J30</f>
        <v>0</v>
      </c>
      <c r="AH95" s="324"/>
      <c r="AI95" s="324"/>
      <c r="AJ95" s="324"/>
      <c r="AK95" s="324"/>
      <c r="AL95" s="324"/>
      <c r="AM95" s="324"/>
      <c r="AN95" s="325">
        <f t="shared" si="0"/>
        <v>0</v>
      </c>
      <c r="AO95" s="324"/>
      <c r="AP95" s="324"/>
      <c r="AQ95" s="98" t="s">
        <v>83</v>
      </c>
      <c r="AR95" s="99"/>
      <c r="AS95" s="100">
        <v>0</v>
      </c>
      <c r="AT95" s="101">
        <f t="shared" si="1"/>
        <v>0</v>
      </c>
      <c r="AU95" s="102">
        <f>'01 - Lokalita č.1'!P122</f>
        <v>0</v>
      </c>
      <c r="AV95" s="101">
        <f>'01 - Lokalita č.1'!J33</f>
        <v>0</v>
      </c>
      <c r="AW95" s="101">
        <f>'01 - Lokalita č.1'!J34</f>
        <v>0</v>
      </c>
      <c r="AX95" s="101">
        <f>'01 - Lokalita č.1'!J35</f>
        <v>0</v>
      </c>
      <c r="AY95" s="101">
        <f>'01 - Lokalita č.1'!J36</f>
        <v>0</v>
      </c>
      <c r="AZ95" s="101">
        <f>'01 - Lokalita č.1'!F33</f>
        <v>0</v>
      </c>
      <c r="BA95" s="101">
        <f>'01 - Lokalita č.1'!F34</f>
        <v>0</v>
      </c>
      <c r="BB95" s="101">
        <f>'01 - Lokalita č.1'!F35</f>
        <v>0</v>
      </c>
      <c r="BC95" s="101">
        <f>'01 - Lokalita č.1'!F36</f>
        <v>0</v>
      </c>
      <c r="BD95" s="103">
        <f>'01 - Lokalita č.1'!F37</f>
        <v>0</v>
      </c>
      <c r="BT95" s="104" t="s">
        <v>84</v>
      </c>
      <c r="BV95" s="104" t="s">
        <v>78</v>
      </c>
      <c r="BW95" s="104" t="s">
        <v>85</v>
      </c>
      <c r="BX95" s="104" t="s">
        <v>5</v>
      </c>
      <c r="CL95" s="104" t="s">
        <v>1</v>
      </c>
      <c r="CM95" s="104" t="s">
        <v>86</v>
      </c>
    </row>
    <row r="96" spans="1:91" s="7" customFormat="1" ht="16.5" customHeight="1">
      <c r="A96" s="94" t="s">
        <v>80</v>
      </c>
      <c r="B96" s="95"/>
      <c r="C96" s="96"/>
      <c r="D96" s="294" t="s">
        <v>87</v>
      </c>
      <c r="E96" s="294"/>
      <c r="F96" s="294"/>
      <c r="G96" s="294"/>
      <c r="H96" s="294"/>
      <c r="I96" s="97"/>
      <c r="J96" s="294" t="s">
        <v>88</v>
      </c>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325">
        <f>'02 - Lokalita č.2'!J30</f>
        <v>0</v>
      </c>
      <c r="AH96" s="324"/>
      <c r="AI96" s="324"/>
      <c r="AJ96" s="324"/>
      <c r="AK96" s="324"/>
      <c r="AL96" s="324"/>
      <c r="AM96" s="324"/>
      <c r="AN96" s="325">
        <f t="shared" si="0"/>
        <v>0</v>
      </c>
      <c r="AO96" s="324"/>
      <c r="AP96" s="324"/>
      <c r="AQ96" s="98" t="s">
        <v>83</v>
      </c>
      <c r="AR96" s="99"/>
      <c r="AS96" s="100">
        <v>0</v>
      </c>
      <c r="AT96" s="101">
        <f t="shared" si="1"/>
        <v>0</v>
      </c>
      <c r="AU96" s="102">
        <f>'02 - Lokalita č.2'!P123</f>
        <v>0</v>
      </c>
      <c r="AV96" s="101">
        <f>'02 - Lokalita č.2'!J33</f>
        <v>0</v>
      </c>
      <c r="AW96" s="101">
        <f>'02 - Lokalita č.2'!J34</f>
        <v>0</v>
      </c>
      <c r="AX96" s="101">
        <f>'02 - Lokalita č.2'!J35</f>
        <v>0</v>
      </c>
      <c r="AY96" s="101">
        <f>'02 - Lokalita č.2'!J36</f>
        <v>0</v>
      </c>
      <c r="AZ96" s="101">
        <f>'02 - Lokalita č.2'!F33</f>
        <v>0</v>
      </c>
      <c r="BA96" s="101">
        <f>'02 - Lokalita č.2'!F34</f>
        <v>0</v>
      </c>
      <c r="BB96" s="101">
        <f>'02 - Lokalita č.2'!F35</f>
        <v>0</v>
      </c>
      <c r="BC96" s="101">
        <f>'02 - Lokalita č.2'!F36</f>
        <v>0</v>
      </c>
      <c r="BD96" s="103">
        <f>'02 - Lokalita č.2'!F37</f>
        <v>0</v>
      </c>
      <c r="BT96" s="104" t="s">
        <v>84</v>
      </c>
      <c r="BV96" s="104" t="s">
        <v>78</v>
      </c>
      <c r="BW96" s="104" t="s">
        <v>89</v>
      </c>
      <c r="BX96" s="104" t="s">
        <v>5</v>
      </c>
      <c r="CL96" s="104" t="s">
        <v>1</v>
      </c>
      <c r="CM96" s="104" t="s">
        <v>86</v>
      </c>
    </row>
    <row r="97" spans="2:91" s="7" customFormat="1" ht="16.5" customHeight="1">
      <c r="B97" s="95"/>
      <c r="C97" s="96"/>
      <c r="D97" s="294" t="s">
        <v>90</v>
      </c>
      <c r="E97" s="294"/>
      <c r="F97" s="294"/>
      <c r="G97" s="294"/>
      <c r="H97" s="294"/>
      <c r="I97" s="97"/>
      <c r="J97" s="294" t="s">
        <v>91</v>
      </c>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323">
        <f>ROUND(SUM(AG98:AG105),2)</f>
        <v>0</v>
      </c>
      <c r="AH97" s="324"/>
      <c r="AI97" s="324"/>
      <c r="AJ97" s="324"/>
      <c r="AK97" s="324"/>
      <c r="AL97" s="324"/>
      <c r="AM97" s="324"/>
      <c r="AN97" s="325">
        <f t="shared" si="0"/>
        <v>0</v>
      </c>
      <c r="AO97" s="324"/>
      <c r="AP97" s="324"/>
      <c r="AQ97" s="98" t="s">
        <v>83</v>
      </c>
      <c r="AR97" s="99"/>
      <c r="AS97" s="100">
        <f>ROUND(SUM(AS98:AS105),2)</f>
        <v>0</v>
      </c>
      <c r="AT97" s="101">
        <f t="shared" si="1"/>
        <v>0</v>
      </c>
      <c r="AU97" s="102">
        <f>ROUND(SUM(AU98:AU105),5)</f>
        <v>0</v>
      </c>
      <c r="AV97" s="101">
        <f>ROUND(AZ97*L29,2)</f>
        <v>0</v>
      </c>
      <c r="AW97" s="101">
        <f>ROUND(BA97*L30,2)</f>
        <v>0</v>
      </c>
      <c r="AX97" s="101">
        <f>ROUND(BB97*L29,2)</f>
        <v>0</v>
      </c>
      <c r="AY97" s="101">
        <f>ROUND(BC97*L30,2)</f>
        <v>0</v>
      </c>
      <c r="AZ97" s="101">
        <f>ROUND(SUM(AZ98:AZ105),2)</f>
        <v>0</v>
      </c>
      <c r="BA97" s="101">
        <f>ROUND(SUM(BA98:BA105),2)</f>
        <v>0</v>
      </c>
      <c r="BB97" s="101">
        <f>ROUND(SUM(BB98:BB105),2)</f>
        <v>0</v>
      </c>
      <c r="BC97" s="101">
        <f>ROUND(SUM(BC98:BC105),2)</f>
        <v>0</v>
      </c>
      <c r="BD97" s="103">
        <f>ROUND(SUM(BD98:BD105),2)</f>
        <v>0</v>
      </c>
      <c r="BS97" s="104" t="s">
        <v>75</v>
      </c>
      <c r="BT97" s="104" t="s">
        <v>84</v>
      </c>
      <c r="BU97" s="104" t="s">
        <v>77</v>
      </c>
      <c r="BV97" s="104" t="s">
        <v>78</v>
      </c>
      <c r="BW97" s="104" t="s">
        <v>92</v>
      </c>
      <c r="BX97" s="104" t="s">
        <v>5</v>
      </c>
      <c r="CL97" s="104" t="s">
        <v>1</v>
      </c>
      <c r="CM97" s="104" t="s">
        <v>86</v>
      </c>
    </row>
    <row r="98" spans="1:90" s="4" customFormat="1" ht="16.5" customHeight="1">
      <c r="A98" s="94" t="s">
        <v>80</v>
      </c>
      <c r="B98" s="59"/>
      <c r="C98" s="105"/>
      <c r="D98" s="105"/>
      <c r="E98" s="295" t="s">
        <v>81</v>
      </c>
      <c r="F98" s="295"/>
      <c r="G98" s="295"/>
      <c r="H98" s="295"/>
      <c r="I98" s="295"/>
      <c r="J98" s="105"/>
      <c r="K98" s="295" t="s">
        <v>93</v>
      </c>
      <c r="L98" s="295"/>
      <c r="M98" s="295"/>
      <c r="N98" s="295"/>
      <c r="O98" s="295"/>
      <c r="P98" s="295"/>
      <c r="Q98" s="295"/>
      <c r="R98" s="295"/>
      <c r="S98" s="295"/>
      <c r="T98" s="295"/>
      <c r="U98" s="295"/>
      <c r="V98" s="295"/>
      <c r="W98" s="295"/>
      <c r="X98" s="295"/>
      <c r="Y98" s="295"/>
      <c r="Z98" s="295"/>
      <c r="AA98" s="295"/>
      <c r="AB98" s="295"/>
      <c r="AC98" s="295"/>
      <c r="AD98" s="295"/>
      <c r="AE98" s="295"/>
      <c r="AF98" s="295"/>
      <c r="AG98" s="320">
        <f>'01 - Vodovodní řád'!J32</f>
        <v>0</v>
      </c>
      <c r="AH98" s="321"/>
      <c r="AI98" s="321"/>
      <c r="AJ98" s="321"/>
      <c r="AK98" s="321"/>
      <c r="AL98" s="321"/>
      <c r="AM98" s="321"/>
      <c r="AN98" s="320">
        <f t="shared" si="0"/>
        <v>0</v>
      </c>
      <c r="AO98" s="321"/>
      <c r="AP98" s="321"/>
      <c r="AQ98" s="106" t="s">
        <v>94</v>
      </c>
      <c r="AR98" s="61"/>
      <c r="AS98" s="107">
        <v>0</v>
      </c>
      <c r="AT98" s="108">
        <f t="shared" si="1"/>
        <v>0</v>
      </c>
      <c r="AU98" s="109">
        <f>'01 - Vodovodní řád'!P127</f>
        <v>0</v>
      </c>
      <c r="AV98" s="108">
        <f>'01 - Vodovodní řád'!J35</f>
        <v>0</v>
      </c>
      <c r="AW98" s="108">
        <f>'01 - Vodovodní řád'!J36</f>
        <v>0</v>
      </c>
      <c r="AX98" s="108">
        <f>'01 - Vodovodní řád'!J37</f>
        <v>0</v>
      </c>
      <c r="AY98" s="108">
        <f>'01 - Vodovodní řád'!J38</f>
        <v>0</v>
      </c>
      <c r="AZ98" s="108">
        <f>'01 - Vodovodní řád'!F35</f>
        <v>0</v>
      </c>
      <c r="BA98" s="108">
        <f>'01 - Vodovodní řád'!F36</f>
        <v>0</v>
      </c>
      <c r="BB98" s="108">
        <f>'01 - Vodovodní řád'!F37</f>
        <v>0</v>
      </c>
      <c r="BC98" s="108">
        <f>'01 - Vodovodní řád'!F38</f>
        <v>0</v>
      </c>
      <c r="BD98" s="110">
        <f>'01 - Vodovodní řád'!F39</f>
        <v>0</v>
      </c>
      <c r="BT98" s="111" t="s">
        <v>86</v>
      </c>
      <c r="BV98" s="111" t="s">
        <v>78</v>
      </c>
      <c r="BW98" s="111" t="s">
        <v>95</v>
      </c>
      <c r="BX98" s="111" t="s">
        <v>92</v>
      </c>
      <c r="CL98" s="111" t="s">
        <v>1</v>
      </c>
    </row>
    <row r="99" spans="1:90" s="4" customFormat="1" ht="16.5" customHeight="1">
      <c r="A99" s="94" t="s">
        <v>80</v>
      </c>
      <c r="B99" s="59"/>
      <c r="C99" s="105"/>
      <c r="D99" s="105"/>
      <c r="E99" s="295" t="s">
        <v>87</v>
      </c>
      <c r="F99" s="295"/>
      <c r="G99" s="295"/>
      <c r="H99" s="295"/>
      <c r="I99" s="295"/>
      <c r="J99" s="105"/>
      <c r="K99" s="295" t="s">
        <v>96</v>
      </c>
      <c r="L99" s="295"/>
      <c r="M99" s="295"/>
      <c r="N99" s="295"/>
      <c r="O99" s="295"/>
      <c r="P99" s="295"/>
      <c r="Q99" s="295"/>
      <c r="R99" s="295"/>
      <c r="S99" s="295"/>
      <c r="T99" s="295"/>
      <c r="U99" s="295"/>
      <c r="V99" s="295"/>
      <c r="W99" s="295"/>
      <c r="X99" s="295"/>
      <c r="Y99" s="295"/>
      <c r="Z99" s="295"/>
      <c r="AA99" s="295"/>
      <c r="AB99" s="295"/>
      <c r="AC99" s="295"/>
      <c r="AD99" s="295"/>
      <c r="AE99" s="295"/>
      <c r="AF99" s="295"/>
      <c r="AG99" s="320">
        <f>'02 - Řád splaškové kanali...'!J32</f>
        <v>0</v>
      </c>
      <c r="AH99" s="321"/>
      <c r="AI99" s="321"/>
      <c r="AJ99" s="321"/>
      <c r="AK99" s="321"/>
      <c r="AL99" s="321"/>
      <c r="AM99" s="321"/>
      <c r="AN99" s="320">
        <f t="shared" si="0"/>
        <v>0</v>
      </c>
      <c r="AO99" s="321"/>
      <c r="AP99" s="321"/>
      <c r="AQ99" s="106" t="s">
        <v>94</v>
      </c>
      <c r="AR99" s="61"/>
      <c r="AS99" s="107">
        <v>0</v>
      </c>
      <c r="AT99" s="108">
        <f t="shared" si="1"/>
        <v>0</v>
      </c>
      <c r="AU99" s="109">
        <f>'02 - Řád splaškové kanali...'!P128</f>
        <v>0</v>
      </c>
      <c r="AV99" s="108">
        <f>'02 - Řád splaškové kanali...'!J35</f>
        <v>0</v>
      </c>
      <c r="AW99" s="108">
        <f>'02 - Řád splaškové kanali...'!J36</f>
        <v>0</v>
      </c>
      <c r="AX99" s="108">
        <f>'02 - Řád splaškové kanali...'!J37</f>
        <v>0</v>
      </c>
      <c r="AY99" s="108">
        <f>'02 - Řád splaškové kanali...'!J38</f>
        <v>0</v>
      </c>
      <c r="AZ99" s="108">
        <f>'02 - Řád splaškové kanali...'!F35</f>
        <v>0</v>
      </c>
      <c r="BA99" s="108">
        <f>'02 - Řád splaškové kanali...'!F36</f>
        <v>0</v>
      </c>
      <c r="BB99" s="108">
        <f>'02 - Řád splaškové kanali...'!F37</f>
        <v>0</v>
      </c>
      <c r="BC99" s="108">
        <f>'02 - Řád splaškové kanali...'!F38</f>
        <v>0</v>
      </c>
      <c r="BD99" s="110">
        <f>'02 - Řád splaškové kanali...'!F39</f>
        <v>0</v>
      </c>
      <c r="BT99" s="111" t="s">
        <v>86</v>
      </c>
      <c r="BV99" s="111" t="s">
        <v>78</v>
      </c>
      <c r="BW99" s="111" t="s">
        <v>97</v>
      </c>
      <c r="BX99" s="111" t="s">
        <v>92</v>
      </c>
      <c r="CL99" s="111" t="s">
        <v>1</v>
      </c>
    </row>
    <row r="100" spans="1:90" s="4" customFormat="1" ht="16.5" customHeight="1">
      <c r="A100" s="94" t="s">
        <v>80</v>
      </c>
      <c r="B100" s="59"/>
      <c r="C100" s="105"/>
      <c r="D100" s="105"/>
      <c r="E100" s="295" t="s">
        <v>98</v>
      </c>
      <c r="F100" s="295"/>
      <c r="G100" s="295"/>
      <c r="H100" s="295"/>
      <c r="I100" s="295"/>
      <c r="J100" s="105"/>
      <c r="K100" s="295" t="s">
        <v>99</v>
      </c>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320">
        <f>'03 - Řád dešťové kanalizace'!J32</f>
        <v>0</v>
      </c>
      <c r="AH100" s="321"/>
      <c r="AI100" s="321"/>
      <c r="AJ100" s="321"/>
      <c r="AK100" s="321"/>
      <c r="AL100" s="321"/>
      <c r="AM100" s="321"/>
      <c r="AN100" s="320">
        <f t="shared" si="0"/>
        <v>0</v>
      </c>
      <c r="AO100" s="321"/>
      <c r="AP100" s="321"/>
      <c r="AQ100" s="106" t="s">
        <v>94</v>
      </c>
      <c r="AR100" s="61"/>
      <c r="AS100" s="107">
        <v>0</v>
      </c>
      <c r="AT100" s="108">
        <f t="shared" si="1"/>
        <v>0</v>
      </c>
      <c r="AU100" s="109">
        <f>'03 - Řád dešťové kanalizace'!P127</f>
        <v>0</v>
      </c>
      <c r="AV100" s="108">
        <f>'03 - Řád dešťové kanalizace'!J35</f>
        <v>0</v>
      </c>
      <c r="AW100" s="108">
        <f>'03 - Řád dešťové kanalizace'!J36</f>
        <v>0</v>
      </c>
      <c r="AX100" s="108">
        <f>'03 - Řád dešťové kanalizace'!J37</f>
        <v>0</v>
      </c>
      <c r="AY100" s="108">
        <f>'03 - Řád dešťové kanalizace'!J38</f>
        <v>0</v>
      </c>
      <c r="AZ100" s="108">
        <f>'03 - Řád dešťové kanalizace'!F35</f>
        <v>0</v>
      </c>
      <c r="BA100" s="108">
        <f>'03 - Řád dešťové kanalizace'!F36</f>
        <v>0</v>
      </c>
      <c r="BB100" s="108">
        <f>'03 - Řád dešťové kanalizace'!F37</f>
        <v>0</v>
      </c>
      <c r="BC100" s="108">
        <f>'03 - Řád dešťové kanalizace'!F38</f>
        <v>0</v>
      </c>
      <c r="BD100" s="110">
        <f>'03 - Řád dešťové kanalizace'!F39</f>
        <v>0</v>
      </c>
      <c r="BT100" s="111" t="s">
        <v>86</v>
      </c>
      <c r="BV100" s="111" t="s">
        <v>78</v>
      </c>
      <c r="BW100" s="111" t="s">
        <v>100</v>
      </c>
      <c r="BX100" s="111" t="s">
        <v>92</v>
      </c>
      <c r="CL100" s="111" t="s">
        <v>1</v>
      </c>
    </row>
    <row r="101" spans="1:90" s="4" customFormat="1" ht="16.5" customHeight="1">
      <c r="A101" s="94" t="s">
        <v>80</v>
      </c>
      <c r="B101" s="59"/>
      <c r="C101" s="105"/>
      <c r="D101" s="105"/>
      <c r="E101" s="295" t="s">
        <v>101</v>
      </c>
      <c r="F101" s="295"/>
      <c r="G101" s="295"/>
      <c r="H101" s="295"/>
      <c r="I101" s="295"/>
      <c r="J101" s="105"/>
      <c r="K101" s="295" t="s">
        <v>102</v>
      </c>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320">
        <f>'04 - Retenční objekt dešť...'!J32</f>
        <v>0</v>
      </c>
      <c r="AH101" s="321"/>
      <c r="AI101" s="321"/>
      <c r="AJ101" s="321"/>
      <c r="AK101" s="321"/>
      <c r="AL101" s="321"/>
      <c r="AM101" s="321"/>
      <c r="AN101" s="320">
        <f t="shared" si="0"/>
        <v>0</v>
      </c>
      <c r="AO101" s="321"/>
      <c r="AP101" s="321"/>
      <c r="AQ101" s="106" t="s">
        <v>94</v>
      </c>
      <c r="AR101" s="61"/>
      <c r="AS101" s="107">
        <v>0</v>
      </c>
      <c r="AT101" s="108">
        <f t="shared" si="1"/>
        <v>0</v>
      </c>
      <c r="AU101" s="109">
        <f>'04 - Retenční objekt dešť...'!P123</f>
        <v>0</v>
      </c>
      <c r="AV101" s="108">
        <f>'04 - Retenční objekt dešť...'!J35</f>
        <v>0</v>
      </c>
      <c r="AW101" s="108">
        <f>'04 - Retenční objekt dešť...'!J36</f>
        <v>0</v>
      </c>
      <c r="AX101" s="108">
        <f>'04 - Retenční objekt dešť...'!J37</f>
        <v>0</v>
      </c>
      <c r="AY101" s="108">
        <f>'04 - Retenční objekt dešť...'!J38</f>
        <v>0</v>
      </c>
      <c r="AZ101" s="108">
        <f>'04 - Retenční objekt dešť...'!F35</f>
        <v>0</v>
      </c>
      <c r="BA101" s="108">
        <f>'04 - Retenční objekt dešť...'!F36</f>
        <v>0</v>
      </c>
      <c r="BB101" s="108">
        <f>'04 - Retenční objekt dešť...'!F37</f>
        <v>0</v>
      </c>
      <c r="BC101" s="108">
        <f>'04 - Retenční objekt dešť...'!F38</f>
        <v>0</v>
      </c>
      <c r="BD101" s="110">
        <f>'04 - Retenční objekt dešť...'!F39</f>
        <v>0</v>
      </c>
      <c r="BT101" s="111" t="s">
        <v>86</v>
      </c>
      <c r="BV101" s="111" t="s">
        <v>78</v>
      </c>
      <c r="BW101" s="111" t="s">
        <v>103</v>
      </c>
      <c r="BX101" s="111" t="s">
        <v>92</v>
      </c>
      <c r="CL101" s="111" t="s">
        <v>1</v>
      </c>
    </row>
    <row r="102" spans="1:90" s="4" customFormat="1" ht="23.25" customHeight="1">
      <c r="A102" s="94" t="s">
        <v>80</v>
      </c>
      <c r="B102" s="59"/>
      <c r="C102" s="105"/>
      <c r="D102" s="105"/>
      <c r="E102" s="295" t="s">
        <v>104</v>
      </c>
      <c r="F102" s="295"/>
      <c r="G102" s="295"/>
      <c r="H102" s="295"/>
      <c r="I102" s="295"/>
      <c r="J102" s="105"/>
      <c r="K102" s="295" t="s">
        <v>105</v>
      </c>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320">
        <f>'05 - Retenční objekt dešť...'!J32</f>
        <v>0</v>
      </c>
      <c r="AH102" s="321"/>
      <c r="AI102" s="321"/>
      <c r="AJ102" s="321"/>
      <c r="AK102" s="321"/>
      <c r="AL102" s="321"/>
      <c r="AM102" s="321"/>
      <c r="AN102" s="320">
        <f t="shared" si="0"/>
        <v>0</v>
      </c>
      <c r="AO102" s="321"/>
      <c r="AP102" s="321"/>
      <c r="AQ102" s="106" t="s">
        <v>94</v>
      </c>
      <c r="AR102" s="61"/>
      <c r="AS102" s="107">
        <v>0</v>
      </c>
      <c r="AT102" s="108">
        <f t="shared" si="1"/>
        <v>0</v>
      </c>
      <c r="AU102" s="109">
        <f>'05 - Retenční objekt dešť...'!P124</f>
        <v>0</v>
      </c>
      <c r="AV102" s="108">
        <f>'05 - Retenční objekt dešť...'!J35</f>
        <v>0</v>
      </c>
      <c r="AW102" s="108">
        <f>'05 - Retenční objekt dešť...'!J36</f>
        <v>0</v>
      </c>
      <c r="AX102" s="108">
        <f>'05 - Retenční objekt dešť...'!J37</f>
        <v>0</v>
      </c>
      <c r="AY102" s="108">
        <f>'05 - Retenční objekt dešť...'!J38</f>
        <v>0</v>
      </c>
      <c r="AZ102" s="108">
        <f>'05 - Retenční objekt dešť...'!F35</f>
        <v>0</v>
      </c>
      <c r="BA102" s="108">
        <f>'05 - Retenční objekt dešť...'!F36</f>
        <v>0</v>
      </c>
      <c r="BB102" s="108">
        <f>'05 - Retenční objekt dešť...'!F37</f>
        <v>0</v>
      </c>
      <c r="BC102" s="108">
        <f>'05 - Retenční objekt dešť...'!F38</f>
        <v>0</v>
      </c>
      <c r="BD102" s="110">
        <f>'05 - Retenční objekt dešť...'!F39</f>
        <v>0</v>
      </c>
      <c r="BT102" s="111" t="s">
        <v>86</v>
      </c>
      <c r="BV102" s="111" t="s">
        <v>78</v>
      </c>
      <c r="BW102" s="111" t="s">
        <v>106</v>
      </c>
      <c r="BX102" s="111" t="s">
        <v>92</v>
      </c>
      <c r="CL102" s="111" t="s">
        <v>1</v>
      </c>
    </row>
    <row r="103" spans="1:90" s="4" customFormat="1" ht="16.5" customHeight="1">
      <c r="A103" s="94" t="s">
        <v>80</v>
      </c>
      <c r="B103" s="59"/>
      <c r="C103" s="105"/>
      <c r="D103" s="105"/>
      <c r="E103" s="295" t="s">
        <v>107</v>
      </c>
      <c r="F103" s="295"/>
      <c r="G103" s="295"/>
      <c r="H103" s="295"/>
      <c r="I103" s="295"/>
      <c r="J103" s="105"/>
      <c r="K103" s="295" t="s">
        <v>108</v>
      </c>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320">
        <f>'11 - Vodovodní přípojky'!J32</f>
        <v>0</v>
      </c>
      <c r="AH103" s="321"/>
      <c r="AI103" s="321"/>
      <c r="AJ103" s="321"/>
      <c r="AK103" s="321"/>
      <c r="AL103" s="321"/>
      <c r="AM103" s="321"/>
      <c r="AN103" s="320">
        <f t="shared" si="0"/>
        <v>0</v>
      </c>
      <c r="AO103" s="321"/>
      <c r="AP103" s="321"/>
      <c r="AQ103" s="106" t="s">
        <v>94</v>
      </c>
      <c r="AR103" s="61"/>
      <c r="AS103" s="107">
        <v>0</v>
      </c>
      <c r="AT103" s="108">
        <f t="shared" si="1"/>
        <v>0</v>
      </c>
      <c r="AU103" s="109">
        <f>'11 - Vodovodní přípojky'!P122</f>
        <v>0</v>
      </c>
      <c r="AV103" s="108">
        <f>'11 - Vodovodní přípojky'!J35</f>
        <v>0</v>
      </c>
      <c r="AW103" s="108">
        <f>'11 - Vodovodní přípojky'!J36</f>
        <v>0</v>
      </c>
      <c r="AX103" s="108">
        <f>'11 - Vodovodní přípojky'!J37</f>
        <v>0</v>
      </c>
      <c r="AY103" s="108">
        <f>'11 - Vodovodní přípojky'!J38</f>
        <v>0</v>
      </c>
      <c r="AZ103" s="108">
        <f>'11 - Vodovodní přípojky'!F35</f>
        <v>0</v>
      </c>
      <c r="BA103" s="108">
        <f>'11 - Vodovodní přípojky'!F36</f>
        <v>0</v>
      </c>
      <c r="BB103" s="108">
        <f>'11 - Vodovodní přípojky'!F37</f>
        <v>0</v>
      </c>
      <c r="BC103" s="108">
        <f>'11 - Vodovodní přípojky'!F38</f>
        <v>0</v>
      </c>
      <c r="BD103" s="110">
        <f>'11 - Vodovodní přípojky'!F39</f>
        <v>0</v>
      </c>
      <c r="BT103" s="111" t="s">
        <v>86</v>
      </c>
      <c r="BV103" s="111" t="s">
        <v>78</v>
      </c>
      <c r="BW103" s="111" t="s">
        <v>109</v>
      </c>
      <c r="BX103" s="111" t="s">
        <v>92</v>
      </c>
      <c r="CL103" s="111" t="s">
        <v>1</v>
      </c>
    </row>
    <row r="104" spans="1:90" s="4" customFormat="1" ht="16.5" customHeight="1">
      <c r="A104" s="94" t="s">
        <v>80</v>
      </c>
      <c r="B104" s="59"/>
      <c r="C104" s="105"/>
      <c r="D104" s="105"/>
      <c r="E104" s="295" t="s">
        <v>8</v>
      </c>
      <c r="F104" s="295"/>
      <c r="G104" s="295"/>
      <c r="H104" s="295"/>
      <c r="I104" s="295"/>
      <c r="J104" s="105"/>
      <c r="K104" s="295" t="s">
        <v>110</v>
      </c>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320">
        <f>'12 - splaškové kanalizačn...'!J32</f>
        <v>0</v>
      </c>
      <c r="AH104" s="321"/>
      <c r="AI104" s="321"/>
      <c r="AJ104" s="321"/>
      <c r="AK104" s="321"/>
      <c r="AL104" s="321"/>
      <c r="AM104" s="321"/>
      <c r="AN104" s="320">
        <f t="shared" si="0"/>
        <v>0</v>
      </c>
      <c r="AO104" s="321"/>
      <c r="AP104" s="321"/>
      <c r="AQ104" s="106" t="s">
        <v>94</v>
      </c>
      <c r="AR104" s="61"/>
      <c r="AS104" s="107">
        <v>0</v>
      </c>
      <c r="AT104" s="108">
        <f t="shared" si="1"/>
        <v>0</v>
      </c>
      <c r="AU104" s="109">
        <f>'12 - splaškové kanalizačn...'!P123</f>
        <v>0</v>
      </c>
      <c r="AV104" s="108">
        <f>'12 - splaškové kanalizačn...'!J35</f>
        <v>0</v>
      </c>
      <c r="AW104" s="108">
        <f>'12 - splaškové kanalizačn...'!J36</f>
        <v>0</v>
      </c>
      <c r="AX104" s="108">
        <f>'12 - splaškové kanalizačn...'!J37</f>
        <v>0</v>
      </c>
      <c r="AY104" s="108">
        <f>'12 - splaškové kanalizačn...'!J38</f>
        <v>0</v>
      </c>
      <c r="AZ104" s="108">
        <f>'12 - splaškové kanalizačn...'!F35</f>
        <v>0</v>
      </c>
      <c r="BA104" s="108">
        <f>'12 - splaškové kanalizačn...'!F36</f>
        <v>0</v>
      </c>
      <c r="BB104" s="108">
        <f>'12 - splaškové kanalizačn...'!F37</f>
        <v>0</v>
      </c>
      <c r="BC104" s="108">
        <f>'12 - splaškové kanalizačn...'!F38</f>
        <v>0</v>
      </c>
      <c r="BD104" s="110">
        <f>'12 - splaškové kanalizačn...'!F39</f>
        <v>0</v>
      </c>
      <c r="BT104" s="111" t="s">
        <v>86</v>
      </c>
      <c r="BV104" s="111" t="s">
        <v>78</v>
      </c>
      <c r="BW104" s="111" t="s">
        <v>111</v>
      </c>
      <c r="BX104" s="111" t="s">
        <v>92</v>
      </c>
      <c r="CL104" s="111" t="s">
        <v>1</v>
      </c>
    </row>
    <row r="105" spans="1:90" s="4" customFormat="1" ht="16.5" customHeight="1">
      <c r="A105" s="94" t="s">
        <v>80</v>
      </c>
      <c r="B105" s="59"/>
      <c r="C105" s="105"/>
      <c r="D105" s="105"/>
      <c r="E105" s="295" t="s">
        <v>112</v>
      </c>
      <c r="F105" s="295"/>
      <c r="G105" s="295"/>
      <c r="H105" s="295"/>
      <c r="I105" s="295"/>
      <c r="J105" s="105"/>
      <c r="K105" s="295" t="s">
        <v>113</v>
      </c>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320">
        <f>'13 - Dešťové kanalizační ...'!J32</f>
        <v>0</v>
      </c>
      <c r="AH105" s="321"/>
      <c r="AI105" s="321"/>
      <c r="AJ105" s="321"/>
      <c r="AK105" s="321"/>
      <c r="AL105" s="321"/>
      <c r="AM105" s="321"/>
      <c r="AN105" s="320">
        <f t="shared" si="0"/>
        <v>0</v>
      </c>
      <c r="AO105" s="321"/>
      <c r="AP105" s="321"/>
      <c r="AQ105" s="106" t="s">
        <v>94</v>
      </c>
      <c r="AR105" s="61"/>
      <c r="AS105" s="107">
        <v>0</v>
      </c>
      <c r="AT105" s="108">
        <f t="shared" si="1"/>
        <v>0</v>
      </c>
      <c r="AU105" s="109">
        <f>'13 - Dešťové kanalizační ...'!P123</f>
        <v>0</v>
      </c>
      <c r="AV105" s="108">
        <f>'13 - Dešťové kanalizační ...'!J35</f>
        <v>0</v>
      </c>
      <c r="AW105" s="108">
        <f>'13 - Dešťové kanalizační ...'!J36</f>
        <v>0</v>
      </c>
      <c r="AX105" s="108">
        <f>'13 - Dešťové kanalizační ...'!J37</f>
        <v>0</v>
      </c>
      <c r="AY105" s="108">
        <f>'13 - Dešťové kanalizační ...'!J38</f>
        <v>0</v>
      </c>
      <c r="AZ105" s="108">
        <f>'13 - Dešťové kanalizační ...'!F35</f>
        <v>0</v>
      </c>
      <c r="BA105" s="108">
        <f>'13 - Dešťové kanalizační ...'!F36</f>
        <v>0</v>
      </c>
      <c r="BB105" s="108">
        <f>'13 - Dešťové kanalizační ...'!F37</f>
        <v>0</v>
      </c>
      <c r="BC105" s="108">
        <f>'13 - Dešťové kanalizační ...'!F38</f>
        <v>0</v>
      </c>
      <c r="BD105" s="110">
        <f>'13 - Dešťové kanalizační ...'!F39</f>
        <v>0</v>
      </c>
      <c r="BT105" s="111" t="s">
        <v>86</v>
      </c>
      <c r="BV105" s="111" t="s">
        <v>78</v>
      </c>
      <c r="BW105" s="111" t="s">
        <v>114</v>
      </c>
      <c r="BX105" s="111" t="s">
        <v>92</v>
      </c>
      <c r="CL105" s="111" t="s">
        <v>1</v>
      </c>
    </row>
    <row r="106" spans="1:91" s="7" customFormat="1" ht="16.5" customHeight="1">
      <c r="A106" s="94" t="s">
        <v>80</v>
      </c>
      <c r="B106" s="95"/>
      <c r="C106" s="96"/>
      <c r="D106" s="294" t="s">
        <v>115</v>
      </c>
      <c r="E106" s="294"/>
      <c r="F106" s="294"/>
      <c r="G106" s="294"/>
      <c r="H106" s="294"/>
      <c r="I106" s="97"/>
      <c r="J106" s="294" t="s">
        <v>116</v>
      </c>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325">
        <f>'SO 401 - Veřejné osvětlení'!J30</f>
        <v>0</v>
      </c>
      <c r="AH106" s="324"/>
      <c r="AI106" s="324"/>
      <c r="AJ106" s="324"/>
      <c r="AK106" s="324"/>
      <c r="AL106" s="324"/>
      <c r="AM106" s="324"/>
      <c r="AN106" s="325">
        <f t="shared" si="0"/>
        <v>0</v>
      </c>
      <c r="AO106" s="324"/>
      <c r="AP106" s="324"/>
      <c r="AQ106" s="98" t="s">
        <v>83</v>
      </c>
      <c r="AR106" s="99"/>
      <c r="AS106" s="100">
        <v>0</v>
      </c>
      <c r="AT106" s="101">
        <f t="shared" si="1"/>
        <v>0</v>
      </c>
      <c r="AU106" s="102">
        <f>'SO 401 - Veřejné osvětlení'!P118</f>
        <v>0</v>
      </c>
      <c r="AV106" s="101">
        <f>'SO 401 - Veřejné osvětlení'!J33</f>
        <v>0</v>
      </c>
      <c r="AW106" s="101">
        <f>'SO 401 - Veřejné osvětlení'!J34</f>
        <v>0</v>
      </c>
      <c r="AX106" s="101">
        <f>'SO 401 - Veřejné osvětlení'!J35</f>
        <v>0</v>
      </c>
      <c r="AY106" s="101">
        <f>'SO 401 - Veřejné osvětlení'!J36</f>
        <v>0</v>
      </c>
      <c r="AZ106" s="101">
        <f>'SO 401 - Veřejné osvětlení'!F33</f>
        <v>0</v>
      </c>
      <c r="BA106" s="101">
        <f>'SO 401 - Veřejné osvětlení'!F34</f>
        <v>0</v>
      </c>
      <c r="BB106" s="101">
        <f>'SO 401 - Veřejné osvětlení'!F35</f>
        <v>0</v>
      </c>
      <c r="BC106" s="101">
        <f>'SO 401 - Veřejné osvětlení'!F36</f>
        <v>0</v>
      </c>
      <c r="BD106" s="103">
        <f>'SO 401 - Veřejné osvětlení'!F37</f>
        <v>0</v>
      </c>
      <c r="BT106" s="104" t="s">
        <v>84</v>
      </c>
      <c r="BV106" s="104" t="s">
        <v>78</v>
      </c>
      <c r="BW106" s="104" t="s">
        <v>117</v>
      </c>
      <c r="BX106" s="104" t="s">
        <v>5</v>
      </c>
      <c r="CL106" s="104" t="s">
        <v>1</v>
      </c>
      <c r="CM106" s="104" t="s">
        <v>86</v>
      </c>
    </row>
    <row r="107" spans="1:91" s="7" customFormat="1" ht="16.5" customHeight="1">
      <c r="A107" s="94" t="s">
        <v>80</v>
      </c>
      <c r="B107" s="95"/>
      <c r="C107" s="96"/>
      <c r="D107" s="294" t="s">
        <v>118</v>
      </c>
      <c r="E107" s="294"/>
      <c r="F107" s="294"/>
      <c r="G107" s="294"/>
      <c r="H107" s="294"/>
      <c r="I107" s="97"/>
      <c r="J107" s="294" t="s">
        <v>119</v>
      </c>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325">
        <f>'SO 402 - Sdělovací vedení...'!J30</f>
        <v>0</v>
      </c>
      <c r="AH107" s="324"/>
      <c r="AI107" s="324"/>
      <c r="AJ107" s="324"/>
      <c r="AK107" s="324"/>
      <c r="AL107" s="324"/>
      <c r="AM107" s="324"/>
      <c r="AN107" s="325">
        <f t="shared" si="0"/>
        <v>0</v>
      </c>
      <c r="AO107" s="324"/>
      <c r="AP107" s="324"/>
      <c r="AQ107" s="98" t="s">
        <v>83</v>
      </c>
      <c r="AR107" s="99"/>
      <c r="AS107" s="100">
        <v>0</v>
      </c>
      <c r="AT107" s="101">
        <f t="shared" si="1"/>
        <v>0</v>
      </c>
      <c r="AU107" s="102">
        <f>'SO 402 - Sdělovací vedení...'!P117</f>
        <v>0</v>
      </c>
      <c r="AV107" s="101">
        <f>'SO 402 - Sdělovací vedení...'!J33</f>
        <v>0</v>
      </c>
      <c r="AW107" s="101">
        <f>'SO 402 - Sdělovací vedení...'!J34</f>
        <v>0</v>
      </c>
      <c r="AX107" s="101">
        <f>'SO 402 - Sdělovací vedení...'!J35</f>
        <v>0</v>
      </c>
      <c r="AY107" s="101">
        <f>'SO 402 - Sdělovací vedení...'!J36</f>
        <v>0</v>
      </c>
      <c r="AZ107" s="101">
        <f>'SO 402 - Sdělovací vedení...'!F33</f>
        <v>0</v>
      </c>
      <c r="BA107" s="101">
        <f>'SO 402 - Sdělovací vedení...'!F34</f>
        <v>0</v>
      </c>
      <c r="BB107" s="101">
        <f>'SO 402 - Sdělovací vedení...'!F35</f>
        <v>0</v>
      </c>
      <c r="BC107" s="101">
        <f>'SO 402 - Sdělovací vedení...'!F36</f>
        <v>0</v>
      </c>
      <c r="BD107" s="103">
        <f>'SO 402 - Sdělovací vedení...'!F37</f>
        <v>0</v>
      </c>
      <c r="BT107" s="104" t="s">
        <v>84</v>
      </c>
      <c r="BV107" s="104" t="s">
        <v>78</v>
      </c>
      <c r="BW107" s="104" t="s">
        <v>120</v>
      </c>
      <c r="BX107" s="104" t="s">
        <v>5</v>
      </c>
      <c r="CL107" s="104" t="s">
        <v>1</v>
      </c>
      <c r="CM107" s="104" t="s">
        <v>86</v>
      </c>
    </row>
    <row r="108" spans="1:91" s="7" customFormat="1" ht="24.75" customHeight="1">
      <c r="A108" s="94" t="s">
        <v>80</v>
      </c>
      <c r="B108" s="95"/>
      <c r="C108" s="96"/>
      <c r="D108" s="294" t="s">
        <v>121</v>
      </c>
      <c r="E108" s="294"/>
      <c r="F108" s="294"/>
      <c r="G108" s="294"/>
      <c r="H108" s="294"/>
      <c r="I108" s="97"/>
      <c r="J108" s="294" t="s">
        <v>122</v>
      </c>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325">
        <f>'SO 501 - Prodloužení NTL ...'!J30</f>
        <v>0</v>
      </c>
      <c r="AH108" s="324"/>
      <c r="AI108" s="324"/>
      <c r="AJ108" s="324"/>
      <c r="AK108" s="324"/>
      <c r="AL108" s="324"/>
      <c r="AM108" s="324"/>
      <c r="AN108" s="325">
        <f t="shared" si="0"/>
        <v>0</v>
      </c>
      <c r="AO108" s="324"/>
      <c r="AP108" s="324"/>
      <c r="AQ108" s="98" t="s">
        <v>83</v>
      </c>
      <c r="AR108" s="99"/>
      <c r="AS108" s="100">
        <v>0</v>
      </c>
      <c r="AT108" s="101">
        <f t="shared" si="1"/>
        <v>0</v>
      </c>
      <c r="AU108" s="102">
        <f>'SO 501 - Prodloužení NTL ...'!P124</f>
        <v>0</v>
      </c>
      <c r="AV108" s="101">
        <f>'SO 501 - Prodloužení NTL ...'!J33</f>
        <v>0</v>
      </c>
      <c r="AW108" s="101">
        <f>'SO 501 - Prodloužení NTL ...'!J34</f>
        <v>0</v>
      </c>
      <c r="AX108" s="101">
        <f>'SO 501 - Prodloužení NTL ...'!J35</f>
        <v>0</v>
      </c>
      <c r="AY108" s="101">
        <f>'SO 501 - Prodloužení NTL ...'!J36</f>
        <v>0</v>
      </c>
      <c r="AZ108" s="101">
        <f>'SO 501 - Prodloužení NTL ...'!F33</f>
        <v>0</v>
      </c>
      <c r="BA108" s="101">
        <f>'SO 501 - Prodloužení NTL ...'!F34</f>
        <v>0</v>
      </c>
      <c r="BB108" s="101">
        <f>'SO 501 - Prodloužení NTL ...'!F35</f>
        <v>0</v>
      </c>
      <c r="BC108" s="101">
        <f>'SO 501 - Prodloužení NTL ...'!F36</f>
        <v>0</v>
      </c>
      <c r="BD108" s="103">
        <f>'SO 501 - Prodloužení NTL ...'!F37</f>
        <v>0</v>
      </c>
      <c r="BT108" s="104" t="s">
        <v>84</v>
      </c>
      <c r="BV108" s="104" t="s">
        <v>78</v>
      </c>
      <c r="BW108" s="104" t="s">
        <v>123</v>
      </c>
      <c r="BX108" s="104" t="s">
        <v>5</v>
      </c>
      <c r="CL108" s="104" t="s">
        <v>1</v>
      </c>
      <c r="CM108" s="104" t="s">
        <v>86</v>
      </c>
    </row>
    <row r="109" spans="1:91" s="7" customFormat="1" ht="16.5" customHeight="1">
      <c r="A109" s="94" t="s">
        <v>80</v>
      </c>
      <c r="B109" s="95"/>
      <c r="C109" s="96"/>
      <c r="D109" s="294" t="s">
        <v>124</v>
      </c>
      <c r="E109" s="294"/>
      <c r="F109" s="294"/>
      <c r="G109" s="294"/>
      <c r="H109" s="294"/>
      <c r="I109" s="97"/>
      <c r="J109" s="294" t="s">
        <v>125</v>
      </c>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325">
        <f>'SO 801 - Sadové úpravy'!J30</f>
        <v>0</v>
      </c>
      <c r="AH109" s="324"/>
      <c r="AI109" s="324"/>
      <c r="AJ109" s="324"/>
      <c r="AK109" s="324"/>
      <c r="AL109" s="324"/>
      <c r="AM109" s="324"/>
      <c r="AN109" s="325">
        <f t="shared" si="0"/>
        <v>0</v>
      </c>
      <c r="AO109" s="324"/>
      <c r="AP109" s="324"/>
      <c r="AQ109" s="98" t="s">
        <v>83</v>
      </c>
      <c r="AR109" s="99"/>
      <c r="AS109" s="100">
        <v>0</v>
      </c>
      <c r="AT109" s="101">
        <f t="shared" si="1"/>
        <v>0</v>
      </c>
      <c r="AU109" s="102">
        <f>'SO 801 - Sadové úpravy'!P119</f>
        <v>0</v>
      </c>
      <c r="AV109" s="101">
        <f>'SO 801 - Sadové úpravy'!J33</f>
        <v>0</v>
      </c>
      <c r="AW109" s="101">
        <f>'SO 801 - Sadové úpravy'!J34</f>
        <v>0</v>
      </c>
      <c r="AX109" s="101">
        <f>'SO 801 - Sadové úpravy'!J35</f>
        <v>0</v>
      </c>
      <c r="AY109" s="101">
        <f>'SO 801 - Sadové úpravy'!J36</f>
        <v>0</v>
      </c>
      <c r="AZ109" s="101">
        <f>'SO 801 - Sadové úpravy'!F33</f>
        <v>0</v>
      </c>
      <c r="BA109" s="101">
        <f>'SO 801 - Sadové úpravy'!F34</f>
        <v>0</v>
      </c>
      <c r="BB109" s="101">
        <f>'SO 801 - Sadové úpravy'!F35</f>
        <v>0</v>
      </c>
      <c r="BC109" s="101">
        <f>'SO 801 - Sadové úpravy'!F36</f>
        <v>0</v>
      </c>
      <c r="BD109" s="103">
        <f>'SO 801 - Sadové úpravy'!F37</f>
        <v>0</v>
      </c>
      <c r="BT109" s="104" t="s">
        <v>84</v>
      </c>
      <c r="BV109" s="104" t="s">
        <v>78</v>
      </c>
      <c r="BW109" s="104" t="s">
        <v>126</v>
      </c>
      <c r="BX109" s="104" t="s">
        <v>5</v>
      </c>
      <c r="CL109" s="104" t="s">
        <v>1</v>
      </c>
      <c r="CM109" s="104" t="s">
        <v>86</v>
      </c>
    </row>
    <row r="110" spans="1:91" s="7" customFormat="1" ht="16.5" customHeight="1">
      <c r="A110" s="94" t="s">
        <v>80</v>
      </c>
      <c r="B110" s="95"/>
      <c r="C110" s="96"/>
      <c r="D110" s="294" t="s">
        <v>127</v>
      </c>
      <c r="E110" s="294"/>
      <c r="F110" s="294"/>
      <c r="G110" s="294"/>
      <c r="H110" s="294"/>
      <c r="I110" s="97"/>
      <c r="J110" s="294" t="s">
        <v>128</v>
      </c>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325">
        <f>'VRN - Vedlejší a ostatní ...'!J30</f>
        <v>3000000</v>
      </c>
      <c r="AH110" s="324"/>
      <c r="AI110" s="324"/>
      <c r="AJ110" s="324"/>
      <c r="AK110" s="324"/>
      <c r="AL110" s="324"/>
      <c r="AM110" s="324"/>
      <c r="AN110" s="325">
        <f t="shared" si="0"/>
        <v>3630000</v>
      </c>
      <c r="AO110" s="324"/>
      <c r="AP110" s="324"/>
      <c r="AQ110" s="98" t="s">
        <v>83</v>
      </c>
      <c r="AR110" s="99"/>
      <c r="AS110" s="112">
        <v>0</v>
      </c>
      <c r="AT110" s="113">
        <f t="shared" si="1"/>
        <v>630000</v>
      </c>
      <c r="AU110" s="114">
        <f>'VRN - Vedlejší a ostatní ...'!P119</f>
        <v>0</v>
      </c>
      <c r="AV110" s="113">
        <f>'VRN - Vedlejší a ostatní ...'!J33</f>
        <v>630000</v>
      </c>
      <c r="AW110" s="113">
        <f>'VRN - Vedlejší a ostatní ...'!J34</f>
        <v>0</v>
      </c>
      <c r="AX110" s="113">
        <f>'VRN - Vedlejší a ostatní ...'!J35</f>
        <v>0</v>
      </c>
      <c r="AY110" s="113">
        <f>'VRN - Vedlejší a ostatní ...'!J36</f>
        <v>0</v>
      </c>
      <c r="AZ110" s="113">
        <f>'VRN - Vedlejší a ostatní ...'!F33</f>
        <v>3000000</v>
      </c>
      <c r="BA110" s="113">
        <f>'VRN - Vedlejší a ostatní ...'!F34</f>
        <v>0</v>
      </c>
      <c r="BB110" s="113">
        <f>'VRN - Vedlejší a ostatní ...'!F35</f>
        <v>0</v>
      </c>
      <c r="BC110" s="113">
        <f>'VRN - Vedlejší a ostatní ...'!F36</f>
        <v>0</v>
      </c>
      <c r="BD110" s="115">
        <f>'VRN - Vedlejší a ostatní ...'!F37</f>
        <v>0</v>
      </c>
      <c r="BT110" s="104" t="s">
        <v>84</v>
      </c>
      <c r="BV110" s="104" t="s">
        <v>78</v>
      </c>
      <c r="BW110" s="104" t="s">
        <v>129</v>
      </c>
      <c r="BX110" s="104" t="s">
        <v>5</v>
      </c>
      <c r="CL110" s="104" t="s">
        <v>1</v>
      </c>
      <c r="CM110" s="104" t="s">
        <v>86</v>
      </c>
    </row>
    <row r="111" spans="1:57" s="2" customFormat="1" ht="30" customHeight="1">
      <c r="A111" s="35"/>
      <c r="B111" s="36"/>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40"/>
      <c r="AS111" s="35"/>
      <c r="AT111" s="35"/>
      <c r="AU111" s="35"/>
      <c r="AV111" s="35"/>
      <c r="AW111" s="35"/>
      <c r="AX111" s="35"/>
      <c r="AY111" s="35"/>
      <c r="AZ111" s="35"/>
      <c r="BA111" s="35"/>
      <c r="BB111" s="35"/>
      <c r="BC111" s="35"/>
      <c r="BD111" s="35"/>
      <c r="BE111" s="35"/>
    </row>
    <row r="112" spans="1:57" s="2" customFormat="1" ht="6.95" customHeight="1">
      <c r="A112" s="35"/>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40"/>
      <c r="AS112" s="35"/>
      <c r="AT112" s="35"/>
      <c r="AU112" s="35"/>
      <c r="AV112" s="35"/>
      <c r="AW112" s="35"/>
      <c r="AX112" s="35"/>
      <c r="AY112" s="35"/>
      <c r="AZ112" s="35"/>
      <c r="BA112" s="35"/>
      <c r="BB112" s="35"/>
      <c r="BC112" s="35"/>
      <c r="BD112" s="35"/>
      <c r="BE112" s="35"/>
    </row>
  </sheetData>
  <sheetProtection algorithmName="SHA-512" hashValue="aE42c33YMbMRnJAn8Ccd8yv4W8chPC/vEavDLZ1UUbZkyncRauzv9eZGKL+81SjVkYq8QtxEsEo3VKdxtkWR0Q==" saltValue="WblZ+7EV3Rh+wJiFov3L5OhEW99nspdFx8tvISR3SZVHfGQqmP6PKCc+zsw3PV4I7DlsJpnBzpwws7oI3ZBP2A==" spinCount="100000" sheet="1" objects="1" scenarios="1" formatColumns="0" formatRows="0"/>
  <mergeCells count="102">
    <mergeCell ref="AN109:AP109"/>
    <mergeCell ref="AG109:AM109"/>
    <mergeCell ref="AN110:AP110"/>
    <mergeCell ref="AG110:AM110"/>
    <mergeCell ref="AN94:AP94"/>
    <mergeCell ref="AS89:AT91"/>
    <mergeCell ref="AN105:AP105"/>
    <mergeCell ref="AG105:AM105"/>
    <mergeCell ref="AN106:AP106"/>
    <mergeCell ref="AG106:AM106"/>
    <mergeCell ref="AN107:AP107"/>
    <mergeCell ref="AG107:AM107"/>
    <mergeCell ref="AN108:AP108"/>
    <mergeCell ref="AG108:AM108"/>
    <mergeCell ref="L32:P32"/>
    <mergeCell ref="W32:AE32"/>
    <mergeCell ref="AK33:AO33"/>
    <mergeCell ref="L33:P33"/>
    <mergeCell ref="W33:AE33"/>
    <mergeCell ref="AK35:AO35"/>
    <mergeCell ref="X35:AB35"/>
    <mergeCell ref="AR2:BE2"/>
    <mergeCell ref="AG101:AM101"/>
    <mergeCell ref="AG92:AM92"/>
    <mergeCell ref="AG97:AM97"/>
    <mergeCell ref="AG100:AM100"/>
    <mergeCell ref="AG99:AM99"/>
    <mergeCell ref="AG95:AM95"/>
    <mergeCell ref="AG96:AM96"/>
    <mergeCell ref="AG98:AM98"/>
    <mergeCell ref="AM89:AP89"/>
    <mergeCell ref="AM90:AP90"/>
    <mergeCell ref="AM87:AN87"/>
    <mergeCell ref="AN92:AP92"/>
    <mergeCell ref="AN97:AP97"/>
    <mergeCell ref="AN101:AP101"/>
    <mergeCell ref="AN100:AP100"/>
    <mergeCell ref="AN95:AP95"/>
    <mergeCell ref="D109:H109"/>
    <mergeCell ref="J109:AF109"/>
    <mergeCell ref="D110:H110"/>
    <mergeCell ref="J110:AF110"/>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85:AO85"/>
    <mergeCell ref="E105:I105"/>
    <mergeCell ref="K105:AF105"/>
    <mergeCell ref="D106:H106"/>
    <mergeCell ref="J106:AF106"/>
    <mergeCell ref="D107:H107"/>
    <mergeCell ref="J107:AF107"/>
    <mergeCell ref="D108:H108"/>
    <mergeCell ref="J108:AF108"/>
    <mergeCell ref="AG103:AM103"/>
    <mergeCell ref="AG104:AM104"/>
    <mergeCell ref="AG102:AM102"/>
    <mergeCell ref="AN104:AP104"/>
    <mergeCell ref="AN103:AP103"/>
    <mergeCell ref="AN99:AP99"/>
    <mergeCell ref="AN96:AP96"/>
    <mergeCell ref="AN102:AP102"/>
    <mergeCell ref="AN98:AP98"/>
    <mergeCell ref="C92:G92"/>
    <mergeCell ref="D97:H97"/>
    <mergeCell ref="D95:H95"/>
    <mergeCell ref="D96:H96"/>
    <mergeCell ref="E104:I104"/>
    <mergeCell ref="E103:I103"/>
    <mergeCell ref="E102:I102"/>
    <mergeCell ref="E98:I98"/>
    <mergeCell ref="E101:I101"/>
    <mergeCell ref="E100:I100"/>
    <mergeCell ref="E99:I99"/>
    <mergeCell ref="I92:AF92"/>
    <mergeCell ref="J96:AF96"/>
    <mergeCell ref="J97:AF97"/>
    <mergeCell ref="J95:AF95"/>
    <mergeCell ref="K98:AF98"/>
    <mergeCell ref="K100:AF100"/>
    <mergeCell ref="K101:AF101"/>
    <mergeCell ref="K102:AF102"/>
    <mergeCell ref="K103:AF103"/>
    <mergeCell ref="K99:AF99"/>
    <mergeCell ref="K104:AF104"/>
  </mergeCells>
  <hyperlinks>
    <hyperlink ref="A95" location="'01 - Lokalita č.1'!C2" display="/"/>
    <hyperlink ref="A96" location="'02 - Lokalita č.2'!C2" display="/"/>
    <hyperlink ref="A98" location="'01 - Vodovodní řád'!C2" display="/"/>
    <hyperlink ref="A99" location="'02 - Řád splaškové kanali...'!C2" display="/"/>
    <hyperlink ref="A100" location="'03 - Řád dešťové kanalizace'!C2" display="/"/>
    <hyperlink ref="A101" location="'04 - Retenční objekt dešť...'!C2" display="/"/>
    <hyperlink ref="A102" location="'05 - Retenční objekt dešť...'!C2" display="/"/>
    <hyperlink ref="A103" location="'11 - Vodovodní přípojky'!C2" display="/"/>
    <hyperlink ref="A104" location="'12 - splaškové kanalizačn...'!C2" display="/"/>
    <hyperlink ref="A105" location="'13 - Dešťové kanalizační ...'!C2" display="/"/>
    <hyperlink ref="A106" location="'SO 401 - Veřejné osvětlení'!C2" display="/"/>
    <hyperlink ref="A107" location="'SO 402 - Sdělovací vedení...'!C2" display="/"/>
    <hyperlink ref="A108" location="'SO 501 - Prodloužení NTL ...'!C2" display="/"/>
    <hyperlink ref="A109" location="'SO 801 - Sadové úpravy'!C2" display="/"/>
    <hyperlink ref="A110" location="'VR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111</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902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ROUND((SUM(BE123:BE146)),2)</f>
        <v>0</v>
      </c>
      <c r="G35" s="35"/>
      <c r="H35" s="35"/>
      <c r="I35" s="132">
        <v>0.21</v>
      </c>
      <c r="J35" s="131">
        <f>ROUND(((SUM(BE123:BE146))*I35),2)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ROUND((SUM(BF123:BF146)),2)</f>
        <v>0</v>
      </c>
      <c r="G36" s="35"/>
      <c r="H36" s="35"/>
      <c r="I36" s="132">
        <v>0.12</v>
      </c>
      <c r="J36" s="131">
        <f>ROUND(((SUM(BF123:BF146))*I36),2)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12 - splaškové kanalizační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762</v>
      </c>
      <c r="E101" s="158"/>
      <c r="F101" s="158"/>
      <c r="G101" s="158"/>
      <c r="H101" s="158"/>
      <c r="I101" s="158"/>
      <c r="J101" s="159">
        <f>J144</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12 - splaškové kanalizační přípojky</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11. 3. 2024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P124+P135+P144</f>
        <v>0</v>
      </c>
      <c r="Q123" s="80"/>
      <c r="R123" s="175">
        <f>R124+R135+R144</f>
        <v>0</v>
      </c>
      <c r="S123" s="80"/>
      <c r="T123" s="176">
        <f>T124+T135+T144</f>
        <v>0</v>
      </c>
      <c r="U123" s="35"/>
      <c r="V123" s="35"/>
      <c r="W123" s="35"/>
      <c r="X123" s="35"/>
      <c r="Y123" s="35"/>
      <c r="Z123" s="35"/>
      <c r="AA123" s="35"/>
      <c r="AB123" s="35"/>
      <c r="AC123" s="35"/>
      <c r="AD123" s="35"/>
      <c r="AE123" s="35"/>
      <c r="AT123" s="18" t="s">
        <v>75</v>
      </c>
      <c r="AU123" s="18" t="s">
        <v>163</v>
      </c>
      <c r="BK123" s="177">
        <f>BK124+BK135+BK144</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849</v>
      </c>
      <c r="F125" s="196" t="s">
        <v>850</v>
      </c>
      <c r="G125" s="197" t="s">
        <v>214</v>
      </c>
      <c r="H125" s="198">
        <v>94.034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122.244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122.244</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35.779</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903</v>
      </c>
      <c r="F129" s="196" t="s">
        <v>904</v>
      </c>
      <c r="G129" s="197" t="s">
        <v>214</v>
      </c>
      <c r="H129" s="198">
        <v>35.779</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122.244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66.512</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27.522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60.824</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SUM(P136:P143)</f>
        <v>0</v>
      </c>
      <c r="Q135" s="186"/>
      <c r="R135" s="187">
        <f>SUM(R136:R143)</f>
        <v>0</v>
      </c>
      <c r="S135" s="186"/>
      <c r="T135" s="188">
        <f>SUM(T136:T143)</f>
        <v>0</v>
      </c>
      <c r="AR135" s="189" t="s">
        <v>84</v>
      </c>
      <c r="AT135" s="190" t="s">
        <v>75</v>
      </c>
      <c r="AU135" s="190" t="s">
        <v>76</v>
      </c>
      <c r="AY135" s="189" t="s">
        <v>185</v>
      </c>
      <c r="BK135" s="191">
        <f>SUM(BK136:BK143)</f>
        <v>0</v>
      </c>
    </row>
    <row r="136" spans="1:65" s="2" customFormat="1" ht="16.5" customHeight="1">
      <c r="A136" s="35"/>
      <c r="B136" s="36"/>
      <c r="C136" s="194" t="s">
        <v>231</v>
      </c>
      <c r="D136" s="194" t="s">
        <v>187</v>
      </c>
      <c r="E136" s="195" t="s">
        <v>905</v>
      </c>
      <c r="F136" s="196" t="s">
        <v>906</v>
      </c>
      <c r="G136" s="197" t="s">
        <v>439</v>
      </c>
      <c r="H136" s="198">
        <v>76.45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806</v>
      </c>
      <c r="F137" s="196" t="s">
        <v>807</v>
      </c>
      <c r="G137" s="197" t="s">
        <v>439</v>
      </c>
      <c r="H137" s="198">
        <v>76.45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808</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907</v>
      </c>
      <c r="F139" s="196" t="s">
        <v>908</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909</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16.5" customHeight="1">
      <c r="A141" s="35"/>
      <c r="B141" s="36"/>
      <c r="C141" s="241" t="s">
        <v>112</v>
      </c>
      <c r="D141" s="241" t="s">
        <v>267</v>
      </c>
      <c r="E141" s="242" t="s">
        <v>791</v>
      </c>
      <c r="F141" s="243" t="s">
        <v>792</v>
      </c>
      <c r="G141" s="244" t="s">
        <v>439</v>
      </c>
      <c r="H141" s="245">
        <v>76.45</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1:65" s="2" customFormat="1" ht="24.2" customHeight="1">
      <c r="A142" s="35"/>
      <c r="B142" s="36"/>
      <c r="C142" s="241" t="s">
        <v>245</v>
      </c>
      <c r="D142" s="241" t="s">
        <v>267</v>
      </c>
      <c r="E142" s="242" t="s">
        <v>910</v>
      </c>
      <c r="F142" s="243" t="s">
        <v>911</v>
      </c>
      <c r="G142" s="244" t="s">
        <v>190</v>
      </c>
      <c r="H142" s="245">
        <v>25</v>
      </c>
      <c r="I142" s="246"/>
      <c r="J142" s="247">
        <f>ROUND(I142*H142,2)</f>
        <v>0</v>
      </c>
      <c r="K142" s="248"/>
      <c r="L142" s="249"/>
      <c r="M142" s="250" t="s">
        <v>1</v>
      </c>
      <c r="N142" s="251"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223</v>
      </c>
      <c r="AT142" s="206" t="s">
        <v>267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321</v>
      </c>
    </row>
    <row r="143" spans="1:65" s="2" customFormat="1" ht="21.75" customHeight="1">
      <c r="A143" s="35"/>
      <c r="B143" s="36"/>
      <c r="C143" s="194" t="s">
        <v>250</v>
      </c>
      <c r="D143" s="194" t="s">
        <v>187</v>
      </c>
      <c r="E143" s="195" t="s">
        <v>714</v>
      </c>
      <c r="F143" s="196" t="s">
        <v>715</v>
      </c>
      <c r="G143" s="197" t="s">
        <v>716</v>
      </c>
      <c r="H143" s="198">
        <v>1</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333</v>
      </c>
    </row>
    <row r="144" spans="2:63" s="12" customFormat="1" ht="25.9" customHeight="1">
      <c r="B144" s="178"/>
      <c r="C144" s="179"/>
      <c r="D144" s="180" t="s">
        <v>75</v>
      </c>
      <c r="E144" s="181" t="s">
        <v>793</v>
      </c>
      <c r="F144" s="181" t="s">
        <v>794</v>
      </c>
      <c r="G144" s="179"/>
      <c r="H144" s="179"/>
      <c r="I144" s="182"/>
      <c r="J144" s="183">
        <f>BK144</f>
        <v>0</v>
      </c>
      <c r="K144" s="179"/>
      <c r="L144" s="184"/>
      <c r="M144" s="185"/>
      <c r="N144" s="186"/>
      <c r="O144" s="186"/>
      <c r="P144" s="187">
        <f>SUM(P145:P146)</f>
        <v>0</v>
      </c>
      <c r="Q144" s="186"/>
      <c r="R144" s="187">
        <f>SUM(R145:R146)</f>
        <v>0</v>
      </c>
      <c r="S144" s="186"/>
      <c r="T144" s="188">
        <f>SUM(T145:T146)</f>
        <v>0</v>
      </c>
      <c r="AR144" s="189" t="s">
        <v>84</v>
      </c>
      <c r="AT144" s="190" t="s">
        <v>75</v>
      </c>
      <c r="AU144" s="190" t="s">
        <v>76</v>
      </c>
      <c r="AY144" s="189" t="s">
        <v>185</v>
      </c>
      <c r="BK144" s="191">
        <f>SUM(BK145:BK146)</f>
        <v>0</v>
      </c>
    </row>
    <row r="145" spans="1:65" s="2" customFormat="1" ht="16.5" customHeight="1">
      <c r="A145" s="35"/>
      <c r="B145" s="36"/>
      <c r="C145" s="194" t="s">
        <v>257</v>
      </c>
      <c r="D145" s="194" t="s">
        <v>187</v>
      </c>
      <c r="E145" s="195" t="s">
        <v>706</v>
      </c>
      <c r="F145" s="196" t="s">
        <v>707</v>
      </c>
      <c r="G145" s="197" t="s">
        <v>270</v>
      </c>
      <c r="H145" s="198">
        <v>47.122</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346</v>
      </c>
    </row>
    <row r="146" spans="1:47" s="2" customFormat="1" ht="19.5">
      <c r="A146" s="35"/>
      <c r="B146" s="36"/>
      <c r="C146" s="37"/>
      <c r="D146" s="210" t="s">
        <v>142</v>
      </c>
      <c r="E146" s="37"/>
      <c r="F146" s="268" t="s">
        <v>709</v>
      </c>
      <c r="G146" s="37"/>
      <c r="H146" s="37"/>
      <c r="I146" s="269"/>
      <c r="J146" s="37"/>
      <c r="K146" s="37"/>
      <c r="L146" s="40"/>
      <c r="M146" s="273"/>
      <c r="N146" s="274"/>
      <c r="O146" s="265"/>
      <c r="P146" s="265"/>
      <c r="Q146" s="265"/>
      <c r="R146" s="265"/>
      <c r="S146" s="265"/>
      <c r="T146" s="275"/>
      <c r="U146" s="35"/>
      <c r="V146" s="35"/>
      <c r="W146" s="35"/>
      <c r="X146" s="35"/>
      <c r="Y146" s="35"/>
      <c r="Z146" s="35"/>
      <c r="AA146" s="35"/>
      <c r="AB146" s="35"/>
      <c r="AC146" s="35"/>
      <c r="AD146" s="35"/>
      <c r="AE146" s="35"/>
      <c r="AT146" s="18" t="s">
        <v>142</v>
      </c>
      <c r="AU146" s="18" t="s">
        <v>84</v>
      </c>
    </row>
    <row r="147" spans="1:31" s="2" customFormat="1" ht="6.95" customHeight="1">
      <c r="A147" s="35"/>
      <c r="B147" s="55"/>
      <c r="C147" s="56"/>
      <c r="D147" s="56"/>
      <c r="E147" s="56"/>
      <c r="F147" s="56"/>
      <c r="G147" s="56"/>
      <c r="H147" s="56"/>
      <c r="I147" s="56"/>
      <c r="J147" s="56"/>
      <c r="K147" s="56"/>
      <c r="L147" s="40"/>
      <c r="M147" s="35"/>
      <c r="O147" s="35"/>
      <c r="P147" s="35"/>
      <c r="Q147" s="35"/>
      <c r="R147" s="35"/>
      <c r="S147" s="35"/>
      <c r="T147" s="35"/>
      <c r="U147" s="35"/>
      <c r="V147" s="35"/>
      <c r="W147" s="35"/>
      <c r="X147" s="35"/>
      <c r="Y147" s="35"/>
      <c r="Z147" s="35"/>
      <c r="AA147" s="35"/>
      <c r="AB147" s="35"/>
      <c r="AC147" s="35"/>
      <c r="AD147" s="35"/>
      <c r="AE147" s="35"/>
    </row>
  </sheetData>
  <sheetProtection algorithmName="SHA-512" hashValue="vU+0ossy2MvHJe/TefQDqW6nlwBW/4CwmymU90V9ll8pEt+pFxhqZeKe+opZs4pyodIaPWjxA949BLsxktqJnQ==" saltValue="EFX7Xtq3xLD83sytKkJvxMUD8HTh0xq06YXQKurmVFT/zb8RlD5D8iWh2NpOaVYZOhgXLTyJoKMY7wlUpDbB9Q==" spinCount="100000" sheet="1" objects="1" scenarios="1" formatColumns="0" formatRows="0" autoFilter="0"/>
  <autoFilter ref="C122:K146"/>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114</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912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ROUND((SUM(BE123:BE148)),2)</f>
        <v>0</v>
      </c>
      <c r="G35" s="35"/>
      <c r="H35" s="35"/>
      <c r="I35" s="132">
        <v>0.21</v>
      </c>
      <c r="J35" s="131">
        <f>ROUND(((SUM(BE123:BE148))*I35),2)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ROUND((SUM(BF123:BF148)),2)</f>
        <v>0</v>
      </c>
      <c r="G36" s="35"/>
      <c r="H36" s="35"/>
      <c r="I36" s="132">
        <v>0.12</v>
      </c>
      <c r="J36" s="131">
        <f>ROUND(((SUM(BF123:BF148))*I36),2)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ROUND((SUM(BG123:BG148)),2)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ROUND((SUM(BH123:BH148)),2)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ROUND((SUM(BI123:BI148)),2)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13 - Dešťové kanalizační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J135</f>
        <v>0</v>
      </c>
      <c r="K100" s="156"/>
      <c r="L100" s="160"/>
    </row>
    <row r="101" spans="2:12" s="9" customFormat="1" ht="24.95" customHeight="1">
      <c r="B101" s="155"/>
      <c r="C101" s="156"/>
      <c r="D101" s="157" t="s">
        <v>762</v>
      </c>
      <c r="E101" s="158"/>
      <c r="F101" s="158"/>
      <c r="G101" s="158"/>
      <c r="H101" s="158"/>
      <c r="I101" s="158"/>
      <c r="J101" s="159">
        <f>J146</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13 - Dešťové kanalizační přípojky</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11. 3. 2024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P124+P135+P146</f>
        <v>0</v>
      </c>
      <c r="Q123" s="80"/>
      <c r="R123" s="175">
        <f>R124+R135+R146</f>
        <v>0</v>
      </c>
      <c r="S123" s="80"/>
      <c r="T123" s="176">
        <f>T124+T135+T146</f>
        <v>0</v>
      </c>
      <c r="U123" s="35"/>
      <c r="V123" s="35"/>
      <c r="W123" s="35"/>
      <c r="X123" s="35"/>
      <c r="Y123" s="35"/>
      <c r="Z123" s="35"/>
      <c r="AA123" s="35"/>
      <c r="AB123" s="35"/>
      <c r="AC123" s="35"/>
      <c r="AD123" s="35"/>
      <c r="AE123" s="35"/>
      <c r="AT123" s="18" t="s">
        <v>75</v>
      </c>
      <c r="AU123" s="18" t="s">
        <v>163</v>
      </c>
      <c r="BK123" s="177">
        <f>BK124+BK135+BK146</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SUM(P125:P134)</f>
        <v>0</v>
      </c>
      <c r="Q124" s="186"/>
      <c r="R124" s="187">
        <f>SUM(R125:R134)</f>
        <v>0</v>
      </c>
      <c r="S124" s="186"/>
      <c r="T124" s="188">
        <f>SUM(T125:T134)</f>
        <v>0</v>
      </c>
      <c r="AR124" s="189" t="s">
        <v>84</v>
      </c>
      <c r="AT124" s="190" t="s">
        <v>75</v>
      </c>
      <c r="AU124" s="190" t="s">
        <v>76</v>
      </c>
      <c r="AY124" s="189" t="s">
        <v>185</v>
      </c>
      <c r="BK124" s="191">
        <f>SUM(BK125:BK134)</f>
        <v>0</v>
      </c>
    </row>
    <row r="125" spans="1:65" s="2" customFormat="1" ht="21.75" customHeight="1">
      <c r="A125" s="35"/>
      <c r="B125" s="36"/>
      <c r="C125" s="194" t="s">
        <v>84</v>
      </c>
      <c r="D125" s="194" t="s">
        <v>187</v>
      </c>
      <c r="E125" s="195" t="s">
        <v>849</v>
      </c>
      <c r="F125" s="196" t="s">
        <v>850</v>
      </c>
      <c r="G125" s="197" t="s">
        <v>214</v>
      </c>
      <c r="H125" s="198">
        <v>92.124</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119.761</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119.761</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35.928</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903</v>
      </c>
      <c r="F129" s="196" t="s">
        <v>904</v>
      </c>
      <c r="G129" s="197" t="s">
        <v>214</v>
      </c>
      <c r="H129" s="198">
        <v>35.928</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119.761</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64.487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27.637</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61.078</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2:63" s="12" customFormat="1" ht="25.9" customHeight="1">
      <c r="B135" s="178"/>
      <c r="C135" s="179"/>
      <c r="D135" s="180" t="s">
        <v>75</v>
      </c>
      <c r="E135" s="181" t="s">
        <v>223</v>
      </c>
      <c r="F135" s="181" t="s">
        <v>378</v>
      </c>
      <c r="G135" s="179"/>
      <c r="H135" s="179"/>
      <c r="I135" s="182"/>
      <c r="J135" s="183">
        <f>BK135</f>
        <v>0</v>
      </c>
      <c r="K135" s="179"/>
      <c r="L135" s="184"/>
      <c r="M135" s="185"/>
      <c r="N135" s="186"/>
      <c r="O135" s="186"/>
      <c r="P135" s="187">
        <f>SUM(P136:P145)</f>
        <v>0</v>
      </c>
      <c r="Q135" s="186"/>
      <c r="R135" s="187">
        <f>SUM(R136:R145)</f>
        <v>0</v>
      </c>
      <c r="S135" s="186"/>
      <c r="T135" s="188">
        <f>SUM(T136:T145)</f>
        <v>0</v>
      </c>
      <c r="AR135" s="189" t="s">
        <v>84</v>
      </c>
      <c r="AT135" s="190" t="s">
        <v>75</v>
      </c>
      <c r="AU135" s="190" t="s">
        <v>76</v>
      </c>
      <c r="AY135" s="189" t="s">
        <v>185</v>
      </c>
      <c r="BK135" s="191">
        <f>SUM(BK136:BK145)</f>
        <v>0</v>
      </c>
    </row>
    <row r="136" spans="1:65" s="2" customFormat="1" ht="16.5" customHeight="1">
      <c r="A136" s="35"/>
      <c r="B136" s="36"/>
      <c r="C136" s="194" t="s">
        <v>231</v>
      </c>
      <c r="D136" s="194" t="s">
        <v>187</v>
      </c>
      <c r="E136" s="195" t="s">
        <v>905</v>
      </c>
      <c r="F136" s="196" t="s">
        <v>906</v>
      </c>
      <c r="G136" s="197" t="s">
        <v>439</v>
      </c>
      <c r="H136" s="198">
        <v>76.77</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21.75" customHeight="1">
      <c r="A137" s="35"/>
      <c r="B137" s="36"/>
      <c r="C137" s="194" t="s">
        <v>107</v>
      </c>
      <c r="D137" s="194" t="s">
        <v>187</v>
      </c>
      <c r="E137" s="195" t="s">
        <v>806</v>
      </c>
      <c r="F137" s="196" t="s">
        <v>807</v>
      </c>
      <c r="G137" s="197" t="s">
        <v>439</v>
      </c>
      <c r="H137" s="198">
        <v>76.77</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19.5">
      <c r="A138" s="35"/>
      <c r="B138" s="36"/>
      <c r="C138" s="37"/>
      <c r="D138" s="210" t="s">
        <v>142</v>
      </c>
      <c r="E138" s="37"/>
      <c r="F138" s="268" t="s">
        <v>808</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8</v>
      </c>
      <c r="D139" s="194" t="s">
        <v>187</v>
      </c>
      <c r="E139" s="195" t="s">
        <v>907</v>
      </c>
      <c r="F139" s="196" t="s">
        <v>908</v>
      </c>
      <c r="G139" s="197" t="s">
        <v>190</v>
      </c>
      <c r="H139" s="198">
        <v>25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84</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296</v>
      </c>
    </row>
    <row r="140" spans="1:47" s="2" customFormat="1" ht="29.25">
      <c r="A140" s="35"/>
      <c r="B140" s="36"/>
      <c r="C140" s="37"/>
      <c r="D140" s="210" t="s">
        <v>142</v>
      </c>
      <c r="E140" s="37"/>
      <c r="F140" s="268" t="s">
        <v>909</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2:51" s="13" customFormat="1" ht="11.25">
      <c r="B141" s="208"/>
      <c r="C141" s="209"/>
      <c r="D141" s="210" t="s">
        <v>193</v>
      </c>
      <c r="E141" s="211" t="s">
        <v>1</v>
      </c>
      <c r="F141" s="212" t="s">
        <v>302</v>
      </c>
      <c r="G141" s="209"/>
      <c r="H141" s="213">
        <v>25</v>
      </c>
      <c r="I141" s="214"/>
      <c r="J141" s="209"/>
      <c r="K141" s="209"/>
      <c r="L141" s="215"/>
      <c r="M141" s="216"/>
      <c r="N141" s="217"/>
      <c r="O141" s="217"/>
      <c r="P141" s="217"/>
      <c r="Q141" s="217"/>
      <c r="R141" s="217"/>
      <c r="S141" s="217"/>
      <c r="T141" s="218"/>
      <c r="AT141" s="219" t="s">
        <v>193</v>
      </c>
      <c r="AU141" s="219" t="s">
        <v>84</v>
      </c>
      <c r="AV141" s="13" t="s">
        <v>86</v>
      </c>
      <c r="AW141" s="13" t="s">
        <v>32</v>
      </c>
      <c r="AX141" s="13" t="s">
        <v>76</v>
      </c>
      <c r="AY141" s="219" t="s">
        <v>185</v>
      </c>
    </row>
    <row r="142" spans="2:51" s="15" customFormat="1" ht="11.25">
      <c r="B142" s="230"/>
      <c r="C142" s="231"/>
      <c r="D142" s="210" t="s">
        <v>193</v>
      </c>
      <c r="E142" s="232" t="s">
        <v>1</v>
      </c>
      <c r="F142" s="233" t="s">
        <v>256</v>
      </c>
      <c r="G142" s="231"/>
      <c r="H142" s="234">
        <v>25</v>
      </c>
      <c r="I142" s="235"/>
      <c r="J142" s="231"/>
      <c r="K142" s="231"/>
      <c r="L142" s="236"/>
      <c r="M142" s="237"/>
      <c r="N142" s="238"/>
      <c r="O142" s="238"/>
      <c r="P142" s="238"/>
      <c r="Q142" s="238"/>
      <c r="R142" s="238"/>
      <c r="S142" s="238"/>
      <c r="T142" s="239"/>
      <c r="AT142" s="240" t="s">
        <v>193</v>
      </c>
      <c r="AU142" s="240" t="s">
        <v>84</v>
      </c>
      <c r="AV142" s="15" t="s">
        <v>191</v>
      </c>
      <c r="AW142" s="15" t="s">
        <v>32</v>
      </c>
      <c r="AX142" s="15" t="s">
        <v>84</v>
      </c>
      <c r="AY142" s="240" t="s">
        <v>185</v>
      </c>
    </row>
    <row r="143" spans="1:65" s="2" customFormat="1" ht="16.5" customHeight="1">
      <c r="A143" s="35"/>
      <c r="B143" s="36"/>
      <c r="C143" s="241" t="s">
        <v>112</v>
      </c>
      <c r="D143" s="241" t="s">
        <v>267</v>
      </c>
      <c r="E143" s="242" t="s">
        <v>791</v>
      </c>
      <c r="F143" s="243" t="s">
        <v>792</v>
      </c>
      <c r="G143" s="244" t="s">
        <v>439</v>
      </c>
      <c r="H143" s="245">
        <v>76.77</v>
      </c>
      <c r="I143" s="246"/>
      <c r="J143" s="247">
        <f>ROUND(I143*H143,2)</f>
        <v>0</v>
      </c>
      <c r="K143" s="248"/>
      <c r="L143" s="249"/>
      <c r="M143" s="250" t="s">
        <v>1</v>
      </c>
      <c r="N143" s="251"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223</v>
      </c>
      <c r="AT143" s="206" t="s">
        <v>267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313</v>
      </c>
    </row>
    <row r="144" spans="1:65" s="2" customFormat="1" ht="24.2" customHeight="1">
      <c r="A144" s="35"/>
      <c r="B144" s="36"/>
      <c r="C144" s="241" t="s">
        <v>245</v>
      </c>
      <c r="D144" s="241" t="s">
        <v>267</v>
      </c>
      <c r="E144" s="242" t="s">
        <v>910</v>
      </c>
      <c r="F144" s="243" t="s">
        <v>911</v>
      </c>
      <c r="G144" s="244" t="s">
        <v>190</v>
      </c>
      <c r="H144" s="245">
        <v>25</v>
      </c>
      <c r="I144" s="246"/>
      <c r="J144" s="247">
        <f>ROUND(I144*H144,2)</f>
        <v>0</v>
      </c>
      <c r="K144" s="248"/>
      <c r="L144" s="249"/>
      <c r="M144" s="250" t="s">
        <v>1</v>
      </c>
      <c r="N144" s="251"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223</v>
      </c>
      <c r="AT144" s="206" t="s">
        <v>267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321</v>
      </c>
    </row>
    <row r="145" spans="1:65" s="2" customFormat="1" ht="21.75" customHeight="1">
      <c r="A145" s="35"/>
      <c r="B145" s="36"/>
      <c r="C145" s="194" t="s">
        <v>250</v>
      </c>
      <c r="D145" s="194" t="s">
        <v>187</v>
      </c>
      <c r="E145" s="195" t="s">
        <v>714</v>
      </c>
      <c r="F145" s="196" t="s">
        <v>715</v>
      </c>
      <c r="G145" s="197" t="s">
        <v>716</v>
      </c>
      <c r="H145" s="198">
        <v>1</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333</v>
      </c>
    </row>
    <row r="146" spans="2:63" s="12" customFormat="1" ht="25.9" customHeight="1">
      <c r="B146" s="178"/>
      <c r="C146" s="179"/>
      <c r="D146" s="180" t="s">
        <v>75</v>
      </c>
      <c r="E146" s="181" t="s">
        <v>793</v>
      </c>
      <c r="F146" s="181" t="s">
        <v>794</v>
      </c>
      <c r="G146" s="179"/>
      <c r="H146" s="179"/>
      <c r="I146" s="182"/>
      <c r="J146" s="183">
        <f>BK146</f>
        <v>0</v>
      </c>
      <c r="K146" s="179"/>
      <c r="L146" s="184"/>
      <c r="M146" s="185"/>
      <c r="N146" s="186"/>
      <c r="O146" s="186"/>
      <c r="P146" s="187">
        <f>SUM(P147:P148)</f>
        <v>0</v>
      </c>
      <c r="Q146" s="186"/>
      <c r="R146" s="187">
        <f>SUM(R147:R148)</f>
        <v>0</v>
      </c>
      <c r="S146" s="186"/>
      <c r="T146" s="188">
        <f>SUM(T147:T148)</f>
        <v>0</v>
      </c>
      <c r="AR146" s="189" t="s">
        <v>84</v>
      </c>
      <c r="AT146" s="190" t="s">
        <v>75</v>
      </c>
      <c r="AU146" s="190" t="s">
        <v>76</v>
      </c>
      <c r="AY146" s="189" t="s">
        <v>185</v>
      </c>
      <c r="BK146" s="191">
        <f>SUM(BK147:BK148)</f>
        <v>0</v>
      </c>
    </row>
    <row r="147" spans="1:65" s="2" customFormat="1" ht="16.5" customHeight="1">
      <c r="A147" s="35"/>
      <c r="B147" s="36"/>
      <c r="C147" s="194" t="s">
        <v>257</v>
      </c>
      <c r="D147" s="194" t="s">
        <v>187</v>
      </c>
      <c r="E147" s="195" t="s">
        <v>706</v>
      </c>
      <c r="F147" s="196" t="s">
        <v>707</v>
      </c>
      <c r="G147" s="197" t="s">
        <v>270</v>
      </c>
      <c r="H147" s="198">
        <v>47.319</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346</v>
      </c>
    </row>
    <row r="148" spans="1:47" s="2" customFormat="1" ht="19.5">
      <c r="A148" s="35"/>
      <c r="B148" s="36"/>
      <c r="C148" s="37"/>
      <c r="D148" s="210" t="s">
        <v>142</v>
      </c>
      <c r="E148" s="37"/>
      <c r="F148" s="268" t="s">
        <v>709</v>
      </c>
      <c r="G148" s="37"/>
      <c r="H148" s="37"/>
      <c r="I148" s="269"/>
      <c r="J148" s="37"/>
      <c r="K148" s="37"/>
      <c r="L148" s="40"/>
      <c r="M148" s="273"/>
      <c r="N148" s="274"/>
      <c r="O148" s="265"/>
      <c r="P148" s="265"/>
      <c r="Q148" s="265"/>
      <c r="R148" s="265"/>
      <c r="S148" s="265"/>
      <c r="T148" s="275"/>
      <c r="U148" s="35"/>
      <c r="V148" s="35"/>
      <c r="W148" s="35"/>
      <c r="X148" s="35"/>
      <c r="Y148" s="35"/>
      <c r="Z148" s="35"/>
      <c r="AA148" s="35"/>
      <c r="AB148" s="35"/>
      <c r="AC148" s="35"/>
      <c r="AD148" s="35"/>
      <c r="AE148" s="35"/>
      <c r="AT148" s="18" t="s">
        <v>142</v>
      </c>
      <c r="AU148" s="18" t="s">
        <v>84</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E0a3ipuUBlutmN2YbfXglzDTCBvprmLi6JSEpib84yajzr2R5gW8MVDBJNsHlbd97rlC6F9MV4YwbADf3pXYEw==" saltValue="cJcaz3ZRbT9szLFmHoDBNQdAoAiPQn49J7CAk2X0yb00vWB3lIIvN6nuE0R/ceQ7QF+/p+TwIbPfvW4X9X5yvg==" spinCount="100000" sheet="1" objects="1" scenarios="1" formatColumns="0" formatRows="0" autoFilter="0"/>
  <autoFilter ref="C122:K148"/>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117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913</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ROUND(J118,2)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ROUND((SUM(BE118:BE163)),2)</f>
        <v>0</v>
      </c>
      <c r="G33" s="35"/>
      <c r="H33" s="35"/>
      <c r="I33" s="132">
        <v>0.21</v>
      </c>
      <c r="J33" s="131">
        <f>ROUND(((SUM(BE118:BE163))*I33),2)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ROUND((SUM(BF118:BF163)),2)</f>
        <v>0</v>
      </c>
      <c r="G34" s="35"/>
      <c r="H34" s="35"/>
      <c r="I34" s="132">
        <v>0.12</v>
      </c>
      <c r="J34" s="131">
        <f>ROUND(((SUM(BF118:BF163))*I34),2)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ROUND((SUM(BG118:BG163)),2)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ROUND((SUM(BH118:BH163)),2)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ROUND((SUM(BI118:BI163)),2)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401 - Veřejné osvětlení</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J118</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914</v>
      </c>
      <c r="E97" s="158"/>
      <c r="F97" s="158"/>
      <c r="G97" s="158"/>
      <c r="H97" s="158"/>
      <c r="I97" s="158"/>
      <c r="J97" s="159">
        <f>J119</f>
        <v>0</v>
      </c>
      <c r="K97" s="156"/>
      <c r="L97" s="160"/>
    </row>
    <row r="98" spans="2:12" s="9" customFormat="1" ht="24.95" customHeight="1">
      <c r="B98" s="155"/>
      <c r="C98" s="156"/>
      <c r="D98" s="157" t="s">
        <v>915</v>
      </c>
      <c r="E98" s="158"/>
      <c r="F98" s="158"/>
      <c r="G98" s="158"/>
      <c r="H98" s="158"/>
      <c r="I98" s="158"/>
      <c r="J98" s="159">
        <f>J122</f>
        <v>0</v>
      </c>
      <c r="K98" s="156"/>
      <c r="L98" s="160"/>
    </row>
    <row r="99" spans="1:31" s="2" customFormat="1" ht="21.75" customHeight="1">
      <c r="A99" s="35"/>
      <c r="B99" s="36"/>
      <c r="C99" s="37"/>
      <c r="D99" s="37"/>
      <c r="E99" s="37"/>
      <c r="F99" s="37"/>
      <c r="G99" s="37"/>
      <c r="H99" s="37"/>
      <c r="I99" s="37"/>
      <c r="J99" s="37"/>
      <c r="K99" s="37"/>
      <c r="L99" s="52"/>
      <c r="S99" s="35"/>
      <c r="T99" s="35"/>
      <c r="U99" s="35"/>
      <c r="V99" s="35"/>
      <c r="W99" s="35"/>
      <c r="X99" s="35"/>
      <c r="Y99" s="35"/>
      <c r="Z99" s="35"/>
      <c r="AA99" s="35"/>
      <c r="AB99" s="35"/>
      <c r="AC99" s="35"/>
      <c r="AD99" s="35"/>
      <c r="AE99" s="35"/>
    </row>
    <row r="100" spans="1:31" s="2" customFormat="1" ht="6.95" customHeight="1">
      <c r="A100" s="35"/>
      <c r="B100" s="55"/>
      <c r="C100" s="56"/>
      <c r="D100" s="56"/>
      <c r="E100" s="56"/>
      <c r="F100" s="56"/>
      <c r="G100" s="56"/>
      <c r="H100" s="56"/>
      <c r="I100" s="56"/>
      <c r="J100" s="56"/>
      <c r="K100" s="56"/>
      <c r="L100" s="52"/>
      <c r="S100" s="35"/>
      <c r="T100" s="35"/>
      <c r="U100" s="35"/>
      <c r="V100" s="35"/>
      <c r="W100" s="35"/>
      <c r="X100" s="35"/>
      <c r="Y100" s="35"/>
      <c r="Z100" s="35"/>
      <c r="AA100" s="35"/>
      <c r="AB100" s="35"/>
      <c r="AC100" s="35"/>
      <c r="AD100" s="35"/>
      <c r="AE100" s="35"/>
    </row>
    <row r="104" spans="1:31" s="2" customFormat="1" ht="6.95" customHeight="1">
      <c r="A104" s="35"/>
      <c r="B104" s="57"/>
      <c r="C104" s="58"/>
      <c r="D104" s="58"/>
      <c r="E104" s="58"/>
      <c r="F104" s="58"/>
      <c r="G104" s="58"/>
      <c r="H104" s="58"/>
      <c r="I104" s="58"/>
      <c r="J104" s="58"/>
      <c r="K104" s="58"/>
      <c r="L104" s="52"/>
      <c r="S104" s="35"/>
      <c r="T104" s="35"/>
      <c r="U104" s="35"/>
      <c r="V104" s="35"/>
      <c r="W104" s="35"/>
      <c r="X104" s="35"/>
      <c r="Y104" s="35"/>
      <c r="Z104" s="35"/>
      <c r="AA104" s="35"/>
      <c r="AB104" s="35"/>
      <c r="AC104" s="35"/>
      <c r="AD104" s="35"/>
      <c r="AE104" s="35"/>
    </row>
    <row r="105" spans="1:31" s="2" customFormat="1" ht="24.95" customHeight="1">
      <c r="A105" s="35"/>
      <c r="B105" s="36"/>
      <c r="C105" s="24" t="s">
        <v>170</v>
      </c>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2" customHeight="1">
      <c r="A107" s="35"/>
      <c r="B107" s="36"/>
      <c r="C107" s="30" t="s">
        <v>16</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6.5" customHeight="1">
      <c r="A108" s="35"/>
      <c r="B108" s="36"/>
      <c r="C108" s="37"/>
      <c r="D108" s="37"/>
      <c r="E108" s="344" t="str">
        <f>E7</f>
        <v>Malé Hoštice – IS lokality Sportovní</v>
      </c>
      <c r="F108" s="345"/>
      <c r="G108" s="345"/>
      <c r="H108" s="345"/>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148</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297" t="str">
        <f>E9</f>
        <v>SO 401 - Veřejné osvětlení</v>
      </c>
      <c r="F110" s="346"/>
      <c r="G110" s="346"/>
      <c r="H110" s="346"/>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20</v>
      </c>
      <c r="D112" s="37"/>
      <c r="E112" s="37"/>
      <c r="F112" s="28" t="str">
        <f>F12</f>
        <v>Malé Hoštice</v>
      </c>
      <c r="G112" s="37"/>
      <c r="H112" s="37"/>
      <c r="I112" s="30" t="s">
        <v>22</v>
      </c>
      <c r="J112" s="67" t="str">
        <f>IF(J12="","",J12)</f>
        <v>11. 3. 2024</v>
      </c>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25.7" customHeight="1">
      <c r="A114" s="35"/>
      <c r="B114" s="36"/>
      <c r="C114" s="30" t="s">
        <v>24</v>
      </c>
      <c r="D114" s="37"/>
      <c r="E114" s="37"/>
      <c r="F114" s="28" t="str">
        <f>E15</f>
        <v>Městská část Malé Hoštice, Opava</v>
      </c>
      <c r="G114" s="37"/>
      <c r="H114" s="37"/>
      <c r="I114" s="30" t="s">
        <v>30</v>
      </c>
      <c r="J114" s="33" t="str">
        <f>E21</f>
        <v>PROJEKCE GUŇKA s.r.o.</v>
      </c>
      <c r="K114" s="37"/>
      <c r="L114" s="52"/>
      <c r="S114" s="35"/>
      <c r="T114" s="35"/>
      <c r="U114" s="35"/>
      <c r="V114" s="35"/>
      <c r="W114" s="35"/>
      <c r="X114" s="35"/>
      <c r="Y114" s="35"/>
      <c r="Z114" s="35"/>
      <c r="AA114" s="35"/>
      <c r="AB114" s="35"/>
      <c r="AC114" s="35"/>
      <c r="AD114" s="35"/>
      <c r="AE114" s="35"/>
    </row>
    <row r="115" spans="1:31" s="2" customFormat="1" ht="15.2" customHeight="1">
      <c r="A115" s="35"/>
      <c r="B115" s="36"/>
      <c r="C115" s="30" t="s">
        <v>28</v>
      </c>
      <c r="D115" s="37"/>
      <c r="E115" s="37"/>
      <c r="F115" s="28" t="str">
        <f>IF(E18="","",E18)</f>
        <v>Vyplň údaj</v>
      </c>
      <c r="G115" s="37"/>
      <c r="H115" s="37"/>
      <c r="I115" s="30" t="s">
        <v>33</v>
      </c>
      <c r="J115" s="33" t="str">
        <f>E24</f>
        <v xml:space="preserve"> </v>
      </c>
      <c r="K115" s="37"/>
      <c r="L115" s="52"/>
      <c r="S115" s="35"/>
      <c r="T115" s="35"/>
      <c r="U115" s="35"/>
      <c r="V115" s="35"/>
      <c r="W115" s="35"/>
      <c r="X115" s="35"/>
      <c r="Y115" s="35"/>
      <c r="Z115" s="35"/>
      <c r="AA115" s="35"/>
      <c r="AB115" s="35"/>
      <c r="AC115" s="35"/>
      <c r="AD115" s="35"/>
      <c r="AE115" s="35"/>
    </row>
    <row r="116" spans="1:31" s="2" customFormat="1" ht="10.3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11" customFormat="1" ht="29.25" customHeight="1">
      <c r="A117" s="166"/>
      <c r="B117" s="167"/>
      <c r="C117" s="168" t="s">
        <v>171</v>
      </c>
      <c r="D117" s="169" t="s">
        <v>61</v>
      </c>
      <c r="E117" s="169" t="s">
        <v>57</v>
      </c>
      <c r="F117" s="169" t="s">
        <v>58</v>
      </c>
      <c r="G117" s="169" t="s">
        <v>172</v>
      </c>
      <c r="H117" s="169" t="s">
        <v>173</v>
      </c>
      <c r="I117" s="169" t="s">
        <v>174</v>
      </c>
      <c r="J117" s="170" t="s">
        <v>161</v>
      </c>
      <c r="K117" s="171" t="s">
        <v>175</v>
      </c>
      <c r="L117" s="172"/>
      <c r="M117" s="76" t="s">
        <v>1</v>
      </c>
      <c r="N117" s="77" t="s">
        <v>40</v>
      </c>
      <c r="O117" s="77" t="s">
        <v>176</v>
      </c>
      <c r="P117" s="77" t="s">
        <v>177</v>
      </c>
      <c r="Q117" s="77" t="s">
        <v>178</v>
      </c>
      <c r="R117" s="77" t="s">
        <v>179</v>
      </c>
      <c r="S117" s="77" t="s">
        <v>180</v>
      </c>
      <c r="T117" s="78" t="s">
        <v>181</v>
      </c>
      <c r="U117" s="166"/>
      <c r="V117" s="166"/>
      <c r="W117" s="166"/>
      <c r="X117" s="166"/>
      <c r="Y117" s="166"/>
      <c r="Z117" s="166"/>
      <c r="AA117" s="166"/>
      <c r="AB117" s="166"/>
      <c r="AC117" s="166"/>
      <c r="AD117" s="166"/>
      <c r="AE117" s="166"/>
    </row>
    <row r="118" spans="1:63" s="2" customFormat="1" ht="22.9" customHeight="1">
      <c r="A118" s="35"/>
      <c r="B118" s="36"/>
      <c r="C118" s="83" t="s">
        <v>182</v>
      </c>
      <c r="D118" s="37"/>
      <c r="E118" s="37"/>
      <c r="F118" s="37"/>
      <c r="G118" s="37"/>
      <c r="H118" s="37"/>
      <c r="I118" s="37"/>
      <c r="J118" s="173">
        <f>BK118</f>
        <v>0</v>
      </c>
      <c r="K118" s="37"/>
      <c r="L118" s="40"/>
      <c r="M118" s="79"/>
      <c r="N118" s="174"/>
      <c r="O118" s="80"/>
      <c r="P118" s="175">
        <f>P119+P122</f>
        <v>0</v>
      </c>
      <c r="Q118" s="80"/>
      <c r="R118" s="175">
        <f>R119+R122</f>
        <v>0</v>
      </c>
      <c r="S118" s="80"/>
      <c r="T118" s="176">
        <f>T119+T122</f>
        <v>0</v>
      </c>
      <c r="U118" s="35"/>
      <c r="V118" s="35"/>
      <c r="W118" s="35"/>
      <c r="X118" s="35"/>
      <c r="Y118" s="35"/>
      <c r="Z118" s="35"/>
      <c r="AA118" s="35"/>
      <c r="AB118" s="35"/>
      <c r="AC118" s="35"/>
      <c r="AD118" s="35"/>
      <c r="AE118" s="35"/>
      <c r="AT118" s="18" t="s">
        <v>75</v>
      </c>
      <c r="AU118" s="18" t="s">
        <v>163</v>
      </c>
      <c r="BK118" s="177">
        <f>BK119+BK122</f>
        <v>0</v>
      </c>
    </row>
    <row r="119" spans="2:63" s="12" customFormat="1" ht="25.9" customHeight="1">
      <c r="B119" s="178"/>
      <c r="C119" s="179"/>
      <c r="D119" s="180" t="s">
        <v>75</v>
      </c>
      <c r="E119" s="181" t="s">
        <v>916</v>
      </c>
      <c r="F119" s="181" t="s">
        <v>796</v>
      </c>
      <c r="G119" s="179"/>
      <c r="H119" s="179"/>
      <c r="I119" s="182"/>
      <c r="J119" s="183">
        <f>BK119</f>
        <v>0</v>
      </c>
      <c r="K119" s="179"/>
      <c r="L119" s="184"/>
      <c r="M119" s="185"/>
      <c r="N119" s="186"/>
      <c r="O119" s="186"/>
      <c r="P119" s="187">
        <f>SUM(P120:P121)</f>
        <v>0</v>
      </c>
      <c r="Q119" s="186"/>
      <c r="R119" s="187">
        <f>SUM(R120:R121)</f>
        <v>0</v>
      </c>
      <c r="S119" s="186"/>
      <c r="T119" s="188">
        <f>SUM(T120:T121)</f>
        <v>0</v>
      </c>
      <c r="AR119" s="189" t="s">
        <v>84</v>
      </c>
      <c r="AT119" s="190" t="s">
        <v>75</v>
      </c>
      <c r="AU119" s="190" t="s">
        <v>76</v>
      </c>
      <c r="AY119" s="189" t="s">
        <v>185</v>
      </c>
      <c r="BK119" s="191">
        <f>SUM(BK120:BK121)</f>
        <v>0</v>
      </c>
    </row>
    <row r="120" spans="1:65" s="2" customFormat="1" ht="16.5" customHeight="1">
      <c r="A120" s="35"/>
      <c r="B120" s="36"/>
      <c r="C120" s="194" t="s">
        <v>84</v>
      </c>
      <c r="D120" s="194" t="s">
        <v>187</v>
      </c>
      <c r="E120" s="195" t="s">
        <v>917</v>
      </c>
      <c r="F120" s="196" t="s">
        <v>918</v>
      </c>
      <c r="G120" s="197" t="s">
        <v>919</v>
      </c>
      <c r="H120" s="198">
        <v>24</v>
      </c>
      <c r="I120" s="199"/>
      <c r="J120" s="200">
        <f>ROUND(I120*H120,2)</f>
        <v>0</v>
      </c>
      <c r="K120" s="201"/>
      <c r="L120" s="40"/>
      <c r="M120" s="202" t="s">
        <v>1</v>
      </c>
      <c r="N120" s="203" t="s">
        <v>41</v>
      </c>
      <c r="O120" s="72"/>
      <c r="P120" s="204">
        <f>O120*H120</f>
        <v>0</v>
      </c>
      <c r="Q120" s="204">
        <v>0</v>
      </c>
      <c r="R120" s="204">
        <f>Q120*H120</f>
        <v>0</v>
      </c>
      <c r="S120" s="204">
        <v>0</v>
      </c>
      <c r="T120" s="205">
        <f>S120*H120</f>
        <v>0</v>
      </c>
      <c r="U120" s="35"/>
      <c r="V120" s="35"/>
      <c r="W120" s="35"/>
      <c r="X120" s="35"/>
      <c r="Y120" s="35"/>
      <c r="Z120" s="35"/>
      <c r="AA120" s="35"/>
      <c r="AB120" s="35"/>
      <c r="AC120" s="35"/>
      <c r="AD120" s="35"/>
      <c r="AE120" s="35"/>
      <c r="AR120" s="206" t="s">
        <v>191</v>
      </c>
      <c r="AT120" s="206" t="s">
        <v>187</v>
      </c>
      <c r="AU120" s="206" t="s">
        <v>84</v>
      </c>
      <c r="AY120" s="18" t="s">
        <v>185</v>
      </c>
      <c r="BE120" s="207">
        <f>IF(N120="základní",J120,0)</f>
        <v>0</v>
      </c>
      <c r="BF120" s="207">
        <f>IF(N120="snížená",J120,0)</f>
        <v>0</v>
      </c>
      <c r="BG120" s="207">
        <f>IF(N120="zákl. přenesená",J120,0)</f>
        <v>0</v>
      </c>
      <c r="BH120" s="207">
        <f>IF(N120="sníž. přenesená",J120,0)</f>
        <v>0</v>
      </c>
      <c r="BI120" s="207">
        <f>IF(N120="nulová",J120,0)</f>
        <v>0</v>
      </c>
      <c r="BJ120" s="18" t="s">
        <v>84</v>
      </c>
      <c r="BK120" s="207">
        <f>ROUND(I120*H120,2)</f>
        <v>0</v>
      </c>
      <c r="BL120" s="18" t="s">
        <v>191</v>
      </c>
      <c r="BM120" s="206" t="s">
        <v>86</v>
      </c>
    </row>
    <row r="121" spans="1:65" s="2" customFormat="1" ht="16.5" customHeight="1">
      <c r="A121" s="35"/>
      <c r="B121" s="36"/>
      <c r="C121" s="194" t="s">
        <v>86</v>
      </c>
      <c r="D121" s="194" t="s">
        <v>187</v>
      </c>
      <c r="E121" s="195" t="s">
        <v>920</v>
      </c>
      <c r="F121" s="196" t="s">
        <v>921</v>
      </c>
      <c r="G121" s="197" t="s">
        <v>919</v>
      </c>
      <c r="H121" s="198">
        <v>40</v>
      </c>
      <c r="I121" s="199"/>
      <c r="J121" s="200">
        <f>ROUND(I121*H121,2)</f>
        <v>0</v>
      </c>
      <c r="K121" s="201"/>
      <c r="L121" s="40"/>
      <c r="M121" s="202" t="s">
        <v>1</v>
      </c>
      <c r="N121" s="203" t="s">
        <v>41</v>
      </c>
      <c r="O121" s="72"/>
      <c r="P121" s="204">
        <f>O121*H121</f>
        <v>0</v>
      </c>
      <c r="Q121" s="204">
        <v>0</v>
      </c>
      <c r="R121" s="204">
        <f>Q121*H121</f>
        <v>0</v>
      </c>
      <c r="S121" s="204">
        <v>0</v>
      </c>
      <c r="T121" s="205">
        <f>S121*H121</f>
        <v>0</v>
      </c>
      <c r="U121" s="35"/>
      <c r="V121" s="35"/>
      <c r="W121" s="35"/>
      <c r="X121" s="35"/>
      <c r="Y121" s="35"/>
      <c r="Z121" s="35"/>
      <c r="AA121" s="35"/>
      <c r="AB121" s="35"/>
      <c r="AC121" s="35"/>
      <c r="AD121" s="35"/>
      <c r="AE121" s="35"/>
      <c r="AR121" s="206" t="s">
        <v>191</v>
      </c>
      <c r="AT121" s="206" t="s">
        <v>187</v>
      </c>
      <c r="AU121" s="206" t="s">
        <v>84</v>
      </c>
      <c r="AY121" s="18" t="s">
        <v>185</v>
      </c>
      <c r="BE121" s="207">
        <f>IF(N121="základní",J121,0)</f>
        <v>0</v>
      </c>
      <c r="BF121" s="207">
        <f>IF(N121="snížená",J121,0)</f>
        <v>0</v>
      </c>
      <c r="BG121" s="207">
        <f>IF(N121="zákl. přenesená",J121,0)</f>
        <v>0</v>
      </c>
      <c r="BH121" s="207">
        <f>IF(N121="sníž. přenesená",J121,0)</f>
        <v>0</v>
      </c>
      <c r="BI121" s="207">
        <f>IF(N121="nulová",J121,0)</f>
        <v>0</v>
      </c>
      <c r="BJ121" s="18" t="s">
        <v>84</v>
      </c>
      <c r="BK121" s="207">
        <f>ROUND(I121*H121,2)</f>
        <v>0</v>
      </c>
      <c r="BL121" s="18" t="s">
        <v>191</v>
      </c>
      <c r="BM121" s="206" t="s">
        <v>191</v>
      </c>
    </row>
    <row r="122" spans="2:63" s="12" customFormat="1" ht="25.9" customHeight="1">
      <c r="B122" s="178"/>
      <c r="C122" s="179"/>
      <c r="D122" s="180" t="s">
        <v>75</v>
      </c>
      <c r="E122" s="181" t="s">
        <v>922</v>
      </c>
      <c r="F122" s="181" t="s">
        <v>116</v>
      </c>
      <c r="G122" s="179"/>
      <c r="H122" s="179"/>
      <c r="I122" s="182"/>
      <c r="J122" s="183">
        <f>BK122</f>
        <v>0</v>
      </c>
      <c r="K122" s="179"/>
      <c r="L122" s="184"/>
      <c r="M122" s="185"/>
      <c r="N122" s="186"/>
      <c r="O122" s="186"/>
      <c r="P122" s="187">
        <f>SUM(P123:P163)</f>
        <v>0</v>
      </c>
      <c r="Q122" s="186"/>
      <c r="R122" s="187">
        <f>SUM(R123:R163)</f>
        <v>0</v>
      </c>
      <c r="S122" s="186"/>
      <c r="T122" s="188">
        <f>SUM(T123:T163)</f>
        <v>0</v>
      </c>
      <c r="AR122" s="189" t="s">
        <v>84</v>
      </c>
      <c r="AT122" s="190" t="s">
        <v>75</v>
      </c>
      <c r="AU122" s="190" t="s">
        <v>76</v>
      </c>
      <c r="AY122" s="189" t="s">
        <v>185</v>
      </c>
      <c r="BK122" s="191">
        <f>SUM(BK123:BK163)</f>
        <v>0</v>
      </c>
    </row>
    <row r="123" spans="1:65" s="2" customFormat="1" ht="16.5" customHeight="1">
      <c r="A123" s="35"/>
      <c r="B123" s="36"/>
      <c r="C123" s="194" t="s">
        <v>198</v>
      </c>
      <c r="D123" s="194" t="s">
        <v>187</v>
      </c>
      <c r="E123" s="195" t="s">
        <v>923</v>
      </c>
      <c r="F123" s="196" t="s">
        <v>924</v>
      </c>
      <c r="G123" s="197" t="s">
        <v>190</v>
      </c>
      <c r="H123" s="198">
        <v>81</v>
      </c>
      <c r="I123" s="199"/>
      <c r="J123" s="200">
        <f>ROUND(I123*H123,2)</f>
        <v>0</v>
      </c>
      <c r="K123" s="201"/>
      <c r="L123" s="40"/>
      <c r="M123" s="202" t="s">
        <v>1</v>
      </c>
      <c r="N123" s="203" t="s">
        <v>41</v>
      </c>
      <c r="O123" s="72"/>
      <c r="P123" s="204">
        <f>O123*H123</f>
        <v>0</v>
      </c>
      <c r="Q123" s="204">
        <v>0</v>
      </c>
      <c r="R123" s="204">
        <f>Q123*H123</f>
        <v>0</v>
      </c>
      <c r="S123" s="204">
        <v>0</v>
      </c>
      <c r="T123" s="205">
        <f>S123*H123</f>
        <v>0</v>
      </c>
      <c r="U123" s="35"/>
      <c r="V123" s="35"/>
      <c r="W123" s="35"/>
      <c r="X123" s="35"/>
      <c r="Y123" s="35"/>
      <c r="Z123" s="35"/>
      <c r="AA123" s="35"/>
      <c r="AB123" s="35"/>
      <c r="AC123" s="35"/>
      <c r="AD123" s="35"/>
      <c r="AE123" s="35"/>
      <c r="AR123" s="206" t="s">
        <v>191</v>
      </c>
      <c r="AT123" s="206" t="s">
        <v>187</v>
      </c>
      <c r="AU123" s="206" t="s">
        <v>84</v>
      </c>
      <c r="AY123" s="18" t="s">
        <v>185</v>
      </c>
      <c r="BE123" s="207">
        <f>IF(N123="základní",J123,0)</f>
        <v>0</v>
      </c>
      <c r="BF123" s="207">
        <f>IF(N123="snížená",J123,0)</f>
        <v>0</v>
      </c>
      <c r="BG123" s="207">
        <f>IF(N123="zákl. přenesená",J123,0)</f>
        <v>0</v>
      </c>
      <c r="BH123" s="207">
        <f>IF(N123="sníž. přenesená",J123,0)</f>
        <v>0</v>
      </c>
      <c r="BI123" s="207">
        <f>IF(N123="nulová",J123,0)</f>
        <v>0</v>
      </c>
      <c r="BJ123" s="18" t="s">
        <v>84</v>
      </c>
      <c r="BK123" s="207">
        <f>ROUND(I123*H123,2)</f>
        <v>0</v>
      </c>
      <c r="BL123" s="18" t="s">
        <v>191</v>
      </c>
      <c r="BM123" s="206" t="s">
        <v>211</v>
      </c>
    </row>
    <row r="124" spans="1:65" s="2" customFormat="1" ht="16.5" customHeight="1">
      <c r="A124" s="35"/>
      <c r="B124" s="36"/>
      <c r="C124" s="194" t="s">
        <v>191</v>
      </c>
      <c r="D124" s="194" t="s">
        <v>187</v>
      </c>
      <c r="E124" s="195" t="s">
        <v>925</v>
      </c>
      <c r="F124" s="196" t="s">
        <v>926</v>
      </c>
      <c r="G124" s="197" t="s">
        <v>190</v>
      </c>
      <c r="H124" s="198">
        <v>260</v>
      </c>
      <c r="I124" s="199"/>
      <c r="J124" s="200">
        <f>ROUND(I124*H124,2)</f>
        <v>0</v>
      </c>
      <c r="K124" s="201"/>
      <c r="L124" s="40"/>
      <c r="M124" s="202" t="s">
        <v>1</v>
      </c>
      <c r="N124" s="203" t="s">
        <v>41</v>
      </c>
      <c r="O124" s="72"/>
      <c r="P124" s="204">
        <f>O124*H124</f>
        <v>0</v>
      </c>
      <c r="Q124" s="204">
        <v>0</v>
      </c>
      <c r="R124" s="204">
        <f>Q124*H124</f>
        <v>0</v>
      </c>
      <c r="S124" s="204">
        <v>0</v>
      </c>
      <c r="T124" s="205">
        <f>S124*H124</f>
        <v>0</v>
      </c>
      <c r="U124" s="35"/>
      <c r="V124" s="35"/>
      <c r="W124" s="35"/>
      <c r="X124" s="35"/>
      <c r="Y124" s="35"/>
      <c r="Z124" s="35"/>
      <c r="AA124" s="35"/>
      <c r="AB124" s="35"/>
      <c r="AC124" s="35"/>
      <c r="AD124" s="35"/>
      <c r="AE124" s="35"/>
      <c r="AR124" s="206" t="s">
        <v>191</v>
      </c>
      <c r="AT124" s="206" t="s">
        <v>187</v>
      </c>
      <c r="AU124" s="206" t="s">
        <v>84</v>
      </c>
      <c r="AY124" s="18" t="s">
        <v>185</v>
      </c>
      <c r="BE124" s="207">
        <f>IF(N124="základní",J124,0)</f>
        <v>0</v>
      </c>
      <c r="BF124" s="207">
        <f>IF(N124="snížená",J124,0)</f>
        <v>0</v>
      </c>
      <c r="BG124" s="207">
        <f>IF(N124="zákl. přenesená",J124,0)</f>
        <v>0</v>
      </c>
      <c r="BH124" s="207">
        <f>IF(N124="sníž. přenesená",J124,0)</f>
        <v>0</v>
      </c>
      <c r="BI124" s="207">
        <f>IF(N124="nulová",J124,0)</f>
        <v>0</v>
      </c>
      <c r="BJ124" s="18" t="s">
        <v>84</v>
      </c>
      <c r="BK124" s="207">
        <f>ROUND(I124*H124,2)</f>
        <v>0</v>
      </c>
      <c r="BL124" s="18" t="s">
        <v>191</v>
      </c>
      <c r="BM124" s="206" t="s">
        <v>223</v>
      </c>
    </row>
    <row r="125" spans="1:65" s="2" customFormat="1" ht="16.5" customHeight="1">
      <c r="A125" s="35"/>
      <c r="B125" s="36"/>
      <c r="C125" s="194" t="s">
        <v>194</v>
      </c>
      <c r="D125" s="194" t="s">
        <v>187</v>
      </c>
      <c r="E125" s="195" t="s">
        <v>927</v>
      </c>
      <c r="F125" s="196" t="s">
        <v>928</v>
      </c>
      <c r="G125" s="197" t="s">
        <v>190</v>
      </c>
      <c r="H125" s="198">
        <v>27</v>
      </c>
      <c r="I125" s="199"/>
      <c r="J125" s="200">
        <f>ROUND(I125*H125,2)</f>
        <v>0</v>
      </c>
      <c r="K125" s="201"/>
      <c r="L125" s="40"/>
      <c r="M125" s="202" t="s">
        <v>1</v>
      </c>
      <c r="N125" s="203" t="s">
        <v>41</v>
      </c>
      <c r="O125" s="72"/>
      <c r="P125" s="204">
        <f>O125*H125</f>
        <v>0</v>
      </c>
      <c r="Q125" s="204">
        <v>0</v>
      </c>
      <c r="R125" s="204">
        <f>Q125*H125</f>
        <v>0</v>
      </c>
      <c r="S125" s="204">
        <v>0</v>
      </c>
      <c r="T125" s="205">
        <f>S125*H125</f>
        <v>0</v>
      </c>
      <c r="U125" s="35"/>
      <c r="V125" s="35"/>
      <c r="W125" s="35"/>
      <c r="X125" s="35"/>
      <c r="Y125" s="35"/>
      <c r="Z125" s="35"/>
      <c r="AA125" s="35"/>
      <c r="AB125" s="35"/>
      <c r="AC125" s="35"/>
      <c r="AD125" s="35"/>
      <c r="AE125" s="35"/>
      <c r="AR125" s="206" t="s">
        <v>191</v>
      </c>
      <c r="AT125" s="206" t="s">
        <v>187</v>
      </c>
      <c r="AU125" s="206" t="s">
        <v>84</v>
      </c>
      <c r="AY125" s="18" t="s">
        <v>185</v>
      </c>
      <c r="BE125" s="207">
        <f>IF(N125="základní",J125,0)</f>
        <v>0</v>
      </c>
      <c r="BF125" s="207">
        <f>IF(N125="snížená",J125,0)</f>
        <v>0</v>
      </c>
      <c r="BG125" s="207">
        <f>IF(N125="zákl. přenesená",J125,0)</f>
        <v>0</v>
      </c>
      <c r="BH125" s="207">
        <f>IF(N125="sníž. přenesená",J125,0)</f>
        <v>0</v>
      </c>
      <c r="BI125" s="207">
        <f>IF(N125="nulová",J125,0)</f>
        <v>0</v>
      </c>
      <c r="BJ125" s="18" t="s">
        <v>84</v>
      </c>
      <c r="BK125" s="207">
        <f>ROUND(I125*H125,2)</f>
        <v>0</v>
      </c>
      <c r="BL125" s="18" t="s">
        <v>191</v>
      </c>
      <c r="BM125" s="206" t="s">
        <v>231</v>
      </c>
    </row>
    <row r="126" spans="1:65" s="2" customFormat="1" ht="16.5" customHeight="1">
      <c r="A126" s="35"/>
      <c r="B126" s="36"/>
      <c r="C126" s="194" t="s">
        <v>211</v>
      </c>
      <c r="D126" s="194" t="s">
        <v>187</v>
      </c>
      <c r="E126" s="195" t="s">
        <v>929</v>
      </c>
      <c r="F126" s="196" t="s">
        <v>930</v>
      </c>
      <c r="G126" s="197" t="s">
        <v>190</v>
      </c>
      <c r="H126" s="198">
        <v>27</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84</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8</v>
      </c>
    </row>
    <row r="127" spans="1:47" s="2" customFormat="1" ht="29.25">
      <c r="A127" s="35"/>
      <c r="B127" s="36"/>
      <c r="C127" s="37"/>
      <c r="D127" s="210" t="s">
        <v>142</v>
      </c>
      <c r="E127" s="37"/>
      <c r="F127" s="268" t="s">
        <v>931</v>
      </c>
      <c r="G127" s="37"/>
      <c r="H127" s="37"/>
      <c r="I127" s="269"/>
      <c r="J127" s="37"/>
      <c r="K127" s="37"/>
      <c r="L127" s="40"/>
      <c r="M127" s="270"/>
      <c r="N127" s="271"/>
      <c r="O127" s="72"/>
      <c r="P127" s="72"/>
      <c r="Q127" s="72"/>
      <c r="R127" s="72"/>
      <c r="S127" s="72"/>
      <c r="T127" s="73"/>
      <c r="U127" s="35"/>
      <c r="V127" s="35"/>
      <c r="W127" s="35"/>
      <c r="X127" s="35"/>
      <c r="Y127" s="35"/>
      <c r="Z127" s="35"/>
      <c r="AA127" s="35"/>
      <c r="AB127" s="35"/>
      <c r="AC127" s="35"/>
      <c r="AD127" s="35"/>
      <c r="AE127" s="35"/>
      <c r="AT127" s="18" t="s">
        <v>142</v>
      </c>
      <c r="AU127" s="18" t="s">
        <v>84</v>
      </c>
    </row>
    <row r="128" spans="1:65" s="2" customFormat="1" ht="16.5" customHeight="1">
      <c r="A128" s="35"/>
      <c r="B128" s="36"/>
      <c r="C128" s="194" t="s">
        <v>217</v>
      </c>
      <c r="D128" s="194" t="s">
        <v>187</v>
      </c>
      <c r="E128" s="195" t="s">
        <v>932</v>
      </c>
      <c r="F128" s="196" t="s">
        <v>933</v>
      </c>
      <c r="G128" s="197" t="s">
        <v>190</v>
      </c>
      <c r="H128" s="198">
        <v>27</v>
      </c>
      <c r="I128" s="199"/>
      <c r="J128" s="200">
        <f>ROUND(I128*H128,2)</f>
        <v>0</v>
      </c>
      <c r="K128" s="201"/>
      <c r="L128" s="40"/>
      <c r="M128" s="202" t="s">
        <v>1</v>
      </c>
      <c r="N128" s="203" t="s">
        <v>41</v>
      </c>
      <c r="O128" s="72"/>
      <c r="P128" s="204">
        <f>O128*H128</f>
        <v>0</v>
      </c>
      <c r="Q128" s="204">
        <v>0</v>
      </c>
      <c r="R128" s="204">
        <f>Q128*H128</f>
        <v>0</v>
      </c>
      <c r="S128" s="204">
        <v>0</v>
      </c>
      <c r="T128" s="205">
        <f>S128*H128</f>
        <v>0</v>
      </c>
      <c r="U128" s="35"/>
      <c r="V128" s="35"/>
      <c r="W128" s="35"/>
      <c r="X128" s="35"/>
      <c r="Y128" s="35"/>
      <c r="Z128" s="35"/>
      <c r="AA128" s="35"/>
      <c r="AB128" s="35"/>
      <c r="AC128" s="35"/>
      <c r="AD128" s="35"/>
      <c r="AE128" s="35"/>
      <c r="AR128" s="206" t="s">
        <v>191</v>
      </c>
      <c r="AT128" s="206" t="s">
        <v>187</v>
      </c>
      <c r="AU128" s="206" t="s">
        <v>84</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245</v>
      </c>
    </row>
    <row r="129" spans="1:65" s="2" customFormat="1" ht="16.5" customHeight="1">
      <c r="A129" s="35"/>
      <c r="B129" s="36"/>
      <c r="C129" s="194" t="s">
        <v>223</v>
      </c>
      <c r="D129" s="194" t="s">
        <v>187</v>
      </c>
      <c r="E129" s="195" t="s">
        <v>934</v>
      </c>
      <c r="F129" s="196" t="s">
        <v>935</v>
      </c>
      <c r="G129" s="197" t="s">
        <v>190</v>
      </c>
      <c r="H129" s="198">
        <v>27</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84</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257</v>
      </c>
    </row>
    <row r="130" spans="1:47" s="2" customFormat="1" ht="48.75">
      <c r="A130" s="35"/>
      <c r="B130" s="36"/>
      <c r="C130" s="37"/>
      <c r="D130" s="210" t="s">
        <v>142</v>
      </c>
      <c r="E130" s="37"/>
      <c r="F130" s="268" t="s">
        <v>936</v>
      </c>
      <c r="G130" s="37"/>
      <c r="H130" s="37"/>
      <c r="I130" s="269"/>
      <c r="J130" s="37"/>
      <c r="K130" s="37"/>
      <c r="L130" s="40"/>
      <c r="M130" s="270"/>
      <c r="N130" s="271"/>
      <c r="O130" s="72"/>
      <c r="P130" s="72"/>
      <c r="Q130" s="72"/>
      <c r="R130" s="72"/>
      <c r="S130" s="72"/>
      <c r="T130" s="73"/>
      <c r="U130" s="35"/>
      <c r="V130" s="35"/>
      <c r="W130" s="35"/>
      <c r="X130" s="35"/>
      <c r="Y130" s="35"/>
      <c r="Z130" s="35"/>
      <c r="AA130" s="35"/>
      <c r="AB130" s="35"/>
      <c r="AC130" s="35"/>
      <c r="AD130" s="35"/>
      <c r="AE130" s="35"/>
      <c r="AT130" s="18" t="s">
        <v>142</v>
      </c>
      <c r="AU130" s="18" t="s">
        <v>84</v>
      </c>
    </row>
    <row r="131" spans="1:65" s="2" customFormat="1" ht="24.2" customHeight="1">
      <c r="A131" s="35"/>
      <c r="B131" s="36"/>
      <c r="C131" s="194" t="s">
        <v>227</v>
      </c>
      <c r="D131" s="194" t="s">
        <v>187</v>
      </c>
      <c r="E131" s="195" t="s">
        <v>937</v>
      </c>
      <c r="F131" s="196" t="s">
        <v>938</v>
      </c>
      <c r="G131" s="197" t="s">
        <v>439</v>
      </c>
      <c r="H131" s="198">
        <v>84</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84</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266</v>
      </c>
    </row>
    <row r="132" spans="1:47" s="2" customFormat="1" ht="29.25">
      <c r="A132" s="35"/>
      <c r="B132" s="36"/>
      <c r="C132" s="37"/>
      <c r="D132" s="210" t="s">
        <v>142</v>
      </c>
      <c r="E132" s="37"/>
      <c r="F132" s="268" t="s">
        <v>939</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2:51" s="13" customFormat="1" ht="11.25">
      <c r="B133" s="208"/>
      <c r="C133" s="209"/>
      <c r="D133" s="210" t="s">
        <v>193</v>
      </c>
      <c r="E133" s="211" t="s">
        <v>1</v>
      </c>
      <c r="F133" s="212" t="s">
        <v>940</v>
      </c>
      <c r="G133" s="209"/>
      <c r="H133" s="213">
        <v>84</v>
      </c>
      <c r="I133" s="214"/>
      <c r="J133" s="209"/>
      <c r="K133" s="209"/>
      <c r="L133" s="215"/>
      <c r="M133" s="216"/>
      <c r="N133" s="217"/>
      <c r="O133" s="217"/>
      <c r="P133" s="217"/>
      <c r="Q133" s="217"/>
      <c r="R133" s="217"/>
      <c r="S133" s="217"/>
      <c r="T133" s="218"/>
      <c r="AT133" s="219" t="s">
        <v>193</v>
      </c>
      <c r="AU133" s="219" t="s">
        <v>84</v>
      </c>
      <c r="AV133" s="13" t="s">
        <v>86</v>
      </c>
      <c r="AW133" s="13" t="s">
        <v>32</v>
      </c>
      <c r="AX133" s="13" t="s">
        <v>76</v>
      </c>
      <c r="AY133" s="219" t="s">
        <v>185</v>
      </c>
    </row>
    <row r="134" spans="2:51" s="15" customFormat="1" ht="11.25">
      <c r="B134" s="230"/>
      <c r="C134" s="231"/>
      <c r="D134" s="210" t="s">
        <v>193</v>
      </c>
      <c r="E134" s="232" t="s">
        <v>1</v>
      </c>
      <c r="F134" s="233" t="s">
        <v>256</v>
      </c>
      <c r="G134" s="231"/>
      <c r="H134" s="234">
        <v>84</v>
      </c>
      <c r="I134" s="235"/>
      <c r="J134" s="231"/>
      <c r="K134" s="231"/>
      <c r="L134" s="236"/>
      <c r="M134" s="237"/>
      <c r="N134" s="238"/>
      <c r="O134" s="238"/>
      <c r="P134" s="238"/>
      <c r="Q134" s="238"/>
      <c r="R134" s="238"/>
      <c r="S134" s="238"/>
      <c r="T134" s="239"/>
      <c r="AT134" s="240" t="s">
        <v>193</v>
      </c>
      <c r="AU134" s="240" t="s">
        <v>84</v>
      </c>
      <c r="AV134" s="15" t="s">
        <v>191</v>
      </c>
      <c r="AW134" s="15" t="s">
        <v>32</v>
      </c>
      <c r="AX134" s="15" t="s">
        <v>84</v>
      </c>
      <c r="AY134" s="240" t="s">
        <v>185</v>
      </c>
    </row>
    <row r="135" spans="1:65" s="2" customFormat="1" ht="24.2" customHeight="1">
      <c r="A135" s="35"/>
      <c r="B135" s="36"/>
      <c r="C135" s="194" t="s">
        <v>231</v>
      </c>
      <c r="D135" s="194" t="s">
        <v>187</v>
      </c>
      <c r="E135" s="195" t="s">
        <v>941</v>
      </c>
      <c r="F135" s="196" t="s">
        <v>942</v>
      </c>
      <c r="G135" s="197" t="s">
        <v>439</v>
      </c>
      <c r="H135" s="198">
        <v>700</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278</v>
      </c>
    </row>
    <row r="136" spans="1:47" s="2" customFormat="1" ht="29.25">
      <c r="A136" s="35"/>
      <c r="B136" s="36"/>
      <c r="C136" s="37"/>
      <c r="D136" s="210" t="s">
        <v>142</v>
      </c>
      <c r="E136" s="37"/>
      <c r="F136" s="268" t="s">
        <v>939</v>
      </c>
      <c r="G136" s="37"/>
      <c r="H136" s="37"/>
      <c r="I136" s="269"/>
      <c r="J136" s="37"/>
      <c r="K136" s="37"/>
      <c r="L136" s="40"/>
      <c r="M136" s="270"/>
      <c r="N136" s="271"/>
      <c r="O136" s="72"/>
      <c r="P136" s="72"/>
      <c r="Q136" s="72"/>
      <c r="R136" s="72"/>
      <c r="S136" s="72"/>
      <c r="T136" s="73"/>
      <c r="U136" s="35"/>
      <c r="V136" s="35"/>
      <c r="W136" s="35"/>
      <c r="X136" s="35"/>
      <c r="Y136" s="35"/>
      <c r="Z136" s="35"/>
      <c r="AA136" s="35"/>
      <c r="AB136" s="35"/>
      <c r="AC136" s="35"/>
      <c r="AD136" s="35"/>
      <c r="AE136" s="35"/>
      <c r="AT136" s="18" t="s">
        <v>142</v>
      </c>
      <c r="AU136" s="18" t="s">
        <v>84</v>
      </c>
    </row>
    <row r="137" spans="1:65" s="2" customFormat="1" ht="16.5" customHeight="1">
      <c r="A137" s="35"/>
      <c r="B137" s="36"/>
      <c r="C137" s="194" t="s">
        <v>107</v>
      </c>
      <c r="D137" s="194" t="s">
        <v>187</v>
      </c>
      <c r="E137" s="195" t="s">
        <v>943</v>
      </c>
      <c r="F137" s="196" t="s">
        <v>944</v>
      </c>
      <c r="G137" s="197" t="s">
        <v>439</v>
      </c>
      <c r="H137" s="198">
        <v>100</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1:47" s="2" customFormat="1" ht="29.25">
      <c r="A138" s="35"/>
      <c r="B138" s="36"/>
      <c r="C138" s="37"/>
      <c r="D138" s="210" t="s">
        <v>142</v>
      </c>
      <c r="E138" s="37"/>
      <c r="F138" s="268" t="s">
        <v>939</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33" customHeight="1">
      <c r="A139" s="35"/>
      <c r="B139" s="36"/>
      <c r="C139" s="194" t="s">
        <v>8</v>
      </c>
      <c r="D139" s="194" t="s">
        <v>187</v>
      </c>
      <c r="E139" s="195" t="s">
        <v>945</v>
      </c>
      <c r="F139" s="196" t="s">
        <v>946</v>
      </c>
      <c r="G139" s="197" t="s">
        <v>190</v>
      </c>
      <c r="H139" s="198">
        <v>27</v>
      </c>
      <c r="I139" s="199"/>
      <c r="J139" s="200">
        <f aca="true" t="shared" si="0" ref="J139:J163">ROUND(I139*H139,2)</f>
        <v>0</v>
      </c>
      <c r="K139" s="201"/>
      <c r="L139" s="40"/>
      <c r="M139" s="202" t="s">
        <v>1</v>
      </c>
      <c r="N139" s="203" t="s">
        <v>41</v>
      </c>
      <c r="O139" s="72"/>
      <c r="P139" s="204">
        <f aca="true" t="shared" si="1" ref="P139:P163">O139*H139</f>
        <v>0</v>
      </c>
      <c r="Q139" s="204">
        <v>0</v>
      </c>
      <c r="R139" s="204">
        <f aca="true" t="shared" si="2" ref="R139:R163">Q139*H139</f>
        <v>0</v>
      </c>
      <c r="S139" s="204">
        <v>0</v>
      </c>
      <c r="T139" s="205">
        <f aca="true" t="shared" si="3" ref="T139:T163">S139*H139</f>
        <v>0</v>
      </c>
      <c r="U139" s="35"/>
      <c r="V139" s="35"/>
      <c r="W139" s="35"/>
      <c r="X139" s="35"/>
      <c r="Y139" s="35"/>
      <c r="Z139" s="35"/>
      <c r="AA139" s="35"/>
      <c r="AB139" s="35"/>
      <c r="AC139" s="35"/>
      <c r="AD139" s="35"/>
      <c r="AE139" s="35"/>
      <c r="AR139" s="206" t="s">
        <v>191</v>
      </c>
      <c r="AT139" s="206" t="s">
        <v>187</v>
      </c>
      <c r="AU139" s="206" t="s">
        <v>84</v>
      </c>
      <c r="AY139" s="18" t="s">
        <v>185</v>
      </c>
      <c r="BE139" s="207">
        <f aca="true" t="shared" si="4" ref="BE139:BE163">IF(N139="základní",J139,0)</f>
        <v>0</v>
      </c>
      <c r="BF139" s="207">
        <f aca="true" t="shared" si="5" ref="BF139:BF163">IF(N139="snížená",J139,0)</f>
        <v>0</v>
      </c>
      <c r="BG139" s="207">
        <f aca="true" t="shared" si="6" ref="BG139:BG163">IF(N139="zákl. přenesená",J139,0)</f>
        <v>0</v>
      </c>
      <c r="BH139" s="207">
        <f aca="true" t="shared" si="7" ref="BH139:BH163">IF(N139="sníž. přenesená",J139,0)</f>
        <v>0</v>
      </c>
      <c r="BI139" s="207">
        <f aca="true" t="shared" si="8" ref="BI139:BI163">IF(N139="nulová",J139,0)</f>
        <v>0</v>
      </c>
      <c r="BJ139" s="18" t="s">
        <v>84</v>
      </c>
      <c r="BK139" s="207">
        <f aca="true" t="shared" si="9" ref="BK139:BK163">ROUND(I139*H139,2)</f>
        <v>0</v>
      </c>
      <c r="BL139" s="18" t="s">
        <v>191</v>
      </c>
      <c r="BM139" s="206" t="s">
        <v>296</v>
      </c>
    </row>
    <row r="140" spans="1:65" s="2" customFormat="1" ht="24.2" customHeight="1">
      <c r="A140" s="35"/>
      <c r="B140" s="36"/>
      <c r="C140" s="194" t="s">
        <v>112</v>
      </c>
      <c r="D140" s="194" t="s">
        <v>187</v>
      </c>
      <c r="E140" s="195" t="s">
        <v>947</v>
      </c>
      <c r="F140" s="196" t="s">
        <v>948</v>
      </c>
      <c r="G140" s="197" t="s">
        <v>439</v>
      </c>
      <c r="H140" s="198">
        <v>270</v>
      </c>
      <c r="I140" s="199"/>
      <c r="J140" s="200">
        <f t="shared" si="0"/>
        <v>0</v>
      </c>
      <c r="K140" s="201"/>
      <c r="L140" s="40"/>
      <c r="M140" s="202" t="s">
        <v>1</v>
      </c>
      <c r="N140" s="203" t="s">
        <v>41</v>
      </c>
      <c r="O140" s="72"/>
      <c r="P140" s="204">
        <f t="shared" si="1"/>
        <v>0</v>
      </c>
      <c r="Q140" s="204">
        <v>0</v>
      </c>
      <c r="R140" s="204">
        <f t="shared" si="2"/>
        <v>0</v>
      </c>
      <c r="S140" s="204">
        <v>0</v>
      </c>
      <c r="T140" s="205">
        <f t="shared" si="3"/>
        <v>0</v>
      </c>
      <c r="U140" s="35"/>
      <c r="V140" s="35"/>
      <c r="W140" s="35"/>
      <c r="X140" s="35"/>
      <c r="Y140" s="35"/>
      <c r="Z140" s="35"/>
      <c r="AA140" s="35"/>
      <c r="AB140" s="35"/>
      <c r="AC140" s="35"/>
      <c r="AD140" s="35"/>
      <c r="AE140" s="35"/>
      <c r="AR140" s="206" t="s">
        <v>191</v>
      </c>
      <c r="AT140" s="206" t="s">
        <v>187</v>
      </c>
      <c r="AU140" s="206" t="s">
        <v>84</v>
      </c>
      <c r="AY140" s="18" t="s">
        <v>185</v>
      </c>
      <c r="BE140" s="207">
        <f t="shared" si="4"/>
        <v>0</v>
      </c>
      <c r="BF140" s="207">
        <f t="shared" si="5"/>
        <v>0</v>
      </c>
      <c r="BG140" s="207">
        <f t="shared" si="6"/>
        <v>0</v>
      </c>
      <c r="BH140" s="207">
        <f t="shared" si="7"/>
        <v>0</v>
      </c>
      <c r="BI140" s="207">
        <f t="shared" si="8"/>
        <v>0</v>
      </c>
      <c r="BJ140" s="18" t="s">
        <v>84</v>
      </c>
      <c r="BK140" s="207">
        <f t="shared" si="9"/>
        <v>0</v>
      </c>
      <c r="BL140" s="18" t="s">
        <v>191</v>
      </c>
      <c r="BM140" s="206" t="s">
        <v>313</v>
      </c>
    </row>
    <row r="141" spans="1:65" s="2" customFormat="1" ht="16.5" customHeight="1">
      <c r="A141" s="35"/>
      <c r="B141" s="36"/>
      <c r="C141" s="194" t="s">
        <v>245</v>
      </c>
      <c r="D141" s="194" t="s">
        <v>187</v>
      </c>
      <c r="E141" s="195" t="s">
        <v>949</v>
      </c>
      <c r="F141" s="196" t="s">
        <v>950</v>
      </c>
      <c r="G141" s="197" t="s">
        <v>837</v>
      </c>
      <c r="H141" s="198">
        <v>1</v>
      </c>
      <c r="I141" s="199"/>
      <c r="J141" s="200">
        <f t="shared" si="0"/>
        <v>0</v>
      </c>
      <c r="K141" s="201"/>
      <c r="L141" s="40"/>
      <c r="M141" s="202" t="s">
        <v>1</v>
      </c>
      <c r="N141" s="203" t="s">
        <v>41</v>
      </c>
      <c r="O141" s="72"/>
      <c r="P141" s="204">
        <f t="shared" si="1"/>
        <v>0</v>
      </c>
      <c r="Q141" s="204">
        <v>0</v>
      </c>
      <c r="R141" s="204">
        <f t="shared" si="2"/>
        <v>0</v>
      </c>
      <c r="S141" s="204">
        <v>0</v>
      </c>
      <c r="T141" s="205">
        <f t="shared" si="3"/>
        <v>0</v>
      </c>
      <c r="U141" s="35"/>
      <c r="V141" s="35"/>
      <c r="W141" s="35"/>
      <c r="X141" s="35"/>
      <c r="Y141" s="35"/>
      <c r="Z141" s="35"/>
      <c r="AA141" s="35"/>
      <c r="AB141" s="35"/>
      <c r="AC141" s="35"/>
      <c r="AD141" s="35"/>
      <c r="AE141" s="35"/>
      <c r="AR141" s="206" t="s">
        <v>191</v>
      </c>
      <c r="AT141" s="206" t="s">
        <v>187</v>
      </c>
      <c r="AU141" s="206" t="s">
        <v>84</v>
      </c>
      <c r="AY141" s="18" t="s">
        <v>185</v>
      </c>
      <c r="BE141" s="207">
        <f t="shared" si="4"/>
        <v>0</v>
      </c>
      <c r="BF141" s="207">
        <f t="shared" si="5"/>
        <v>0</v>
      </c>
      <c r="BG141" s="207">
        <f t="shared" si="6"/>
        <v>0</v>
      </c>
      <c r="BH141" s="207">
        <f t="shared" si="7"/>
        <v>0</v>
      </c>
      <c r="BI141" s="207">
        <f t="shared" si="8"/>
        <v>0</v>
      </c>
      <c r="BJ141" s="18" t="s">
        <v>84</v>
      </c>
      <c r="BK141" s="207">
        <f t="shared" si="9"/>
        <v>0</v>
      </c>
      <c r="BL141" s="18" t="s">
        <v>191</v>
      </c>
      <c r="BM141" s="206" t="s">
        <v>321</v>
      </c>
    </row>
    <row r="142" spans="1:65" s="2" customFormat="1" ht="16.5" customHeight="1">
      <c r="A142" s="35"/>
      <c r="B142" s="36"/>
      <c r="C142" s="194" t="s">
        <v>250</v>
      </c>
      <c r="D142" s="194" t="s">
        <v>187</v>
      </c>
      <c r="E142" s="195" t="s">
        <v>951</v>
      </c>
      <c r="F142" s="196" t="s">
        <v>952</v>
      </c>
      <c r="G142" s="197" t="s">
        <v>953</v>
      </c>
      <c r="H142" s="198">
        <v>1</v>
      </c>
      <c r="I142" s="199"/>
      <c r="J142" s="200">
        <f t="shared" si="0"/>
        <v>0</v>
      </c>
      <c r="K142" s="201"/>
      <c r="L142" s="40"/>
      <c r="M142" s="202" t="s">
        <v>1</v>
      </c>
      <c r="N142" s="203" t="s">
        <v>41</v>
      </c>
      <c r="O142" s="72"/>
      <c r="P142" s="204">
        <f t="shared" si="1"/>
        <v>0</v>
      </c>
      <c r="Q142" s="204">
        <v>0</v>
      </c>
      <c r="R142" s="204">
        <f t="shared" si="2"/>
        <v>0</v>
      </c>
      <c r="S142" s="204">
        <v>0</v>
      </c>
      <c r="T142" s="205">
        <f t="shared" si="3"/>
        <v>0</v>
      </c>
      <c r="U142" s="35"/>
      <c r="V142" s="35"/>
      <c r="W142" s="35"/>
      <c r="X142" s="35"/>
      <c r="Y142" s="35"/>
      <c r="Z142" s="35"/>
      <c r="AA142" s="35"/>
      <c r="AB142" s="35"/>
      <c r="AC142" s="35"/>
      <c r="AD142" s="35"/>
      <c r="AE142" s="35"/>
      <c r="AR142" s="206" t="s">
        <v>191</v>
      </c>
      <c r="AT142" s="206" t="s">
        <v>187</v>
      </c>
      <c r="AU142" s="206" t="s">
        <v>84</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333</v>
      </c>
    </row>
    <row r="143" spans="1:65" s="2" customFormat="1" ht="16.5" customHeight="1">
      <c r="A143" s="35"/>
      <c r="B143" s="36"/>
      <c r="C143" s="194" t="s">
        <v>257</v>
      </c>
      <c r="D143" s="194" t="s">
        <v>187</v>
      </c>
      <c r="E143" s="195" t="s">
        <v>954</v>
      </c>
      <c r="F143" s="196" t="s">
        <v>955</v>
      </c>
      <c r="G143" s="197" t="s">
        <v>956</v>
      </c>
      <c r="H143" s="198">
        <v>1</v>
      </c>
      <c r="I143" s="199"/>
      <c r="J143" s="200">
        <f t="shared" si="0"/>
        <v>0</v>
      </c>
      <c r="K143" s="201"/>
      <c r="L143" s="40"/>
      <c r="M143" s="202" t="s">
        <v>1</v>
      </c>
      <c r="N143" s="203" t="s">
        <v>41</v>
      </c>
      <c r="O143" s="72"/>
      <c r="P143" s="204">
        <f t="shared" si="1"/>
        <v>0</v>
      </c>
      <c r="Q143" s="204">
        <v>0</v>
      </c>
      <c r="R143" s="204">
        <f t="shared" si="2"/>
        <v>0</v>
      </c>
      <c r="S143" s="204">
        <v>0</v>
      </c>
      <c r="T143" s="205">
        <f t="shared" si="3"/>
        <v>0</v>
      </c>
      <c r="U143" s="35"/>
      <c r="V143" s="35"/>
      <c r="W143" s="35"/>
      <c r="X143" s="35"/>
      <c r="Y143" s="35"/>
      <c r="Z143" s="35"/>
      <c r="AA143" s="35"/>
      <c r="AB143" s="35"/>
      <c r="AC143" s="35"/>
      <c r="AD143" s="35"/>
      <c r="AE143" s="35"/>
      <c r="AR143" s="206" t="s">
        <v>191</v>
      </c>
      <c r="AT143" s="206" t="s">
        <v>187</v>
      </c>
      <c r="AU143" s="206" t="s">
        <v>84</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346</v>
      </c>
    </row>
    <row r="144" spans="1:65" s="2" customFormat="1" ht="24.2" customHeight="1">
      <c r="A144" s="35"/>
      <c r="B144" s="36"/>
      <c r="C144" s="241" t="s">
        <v>261</v>
      </c>
      <c r="D144" s="241" t="s">
        <v>267</v>
      </c>
      <c r="E144" s="242" t="s">
        <v>957</v>
      </c>
      <c r="F144" s="243" t="s">
        <v>958</v>
      </c>
      <c r="G144" s="244" t="s">
        <v>837</v>
      </c>
      <c r="H144" s="245">
        <v>27</v>
      </c>
      <c r="I144" s="246"/>
      <c r="J144" s="247">
        <f t="shared" si="0"/>
        <v>0</v>
      </c>
      <c r="K144" s="248"/>
      <c r="L144" s="249"/>
      <c r="M144" s="250" t="s">
        <v>1</v>
      </c>
      <c r="N144" s="251" t="s">
        <v>41</v>
      </c>
      <c r="O144" s="72"/>
      <c r="P144" s="204">
        <f t="shared" si="1"/>
        <v>0</v>
      </c>
      <c r="Q144" s="204">
        <v>0</v>
      </c>
      <c r="R144" s="204">
        <f t="shared" si="2"/>
        <v>0</v>
      </c>
      <c r="S144" s="204">
        <v>0</v>
      </c>
      <c r="T144" s="205">
        <f t="shared" si="3"/>
        <v>0</v>
      </c>
      <c r="U144" s="35"/>
      <c r="V144" s="35"/>
      <c r="W144" s="35"/>
      <c r="X144" s="35"/>
      <c r="Y144" s="35"/>
      <c r="Z144" s="35"/>
      <c r="AA144" s="35"/>
      <c r="AB144" s="35"/>
      <c r="AC144" s="35"/>
      <c r="AD144" s="35"/>
      <c r="AE144" s="35"/>
      <c r="AR144" s="206" t="s">
        <v>223</v>
      </c>
      <c r="AT144" s="206" t="s">
        <v>267</v>
      </c>
      <c r="AU144" s="206" t="s">
        <v>84</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356</v>
      </c>
    </row>
    <row r="145" spans="1:65" s="2" customFormat="1" ht="16.5" customHeight="1">
      <c r="A145" s="35"/>
      <c r="B145" s="36"/>
      <c r="C145" s="241" t="s">
        <v>266</v>
      </c>
      <c r="D145" s="241" t="s">
        <v>267</v>
      </c>
      <c r="E145" s="242" t="s">
        <v>959</v>
      </c>
      <c r="F145" s="243" t="s">
        <v>960</v>
      </c>
      <c r="G145" s="244" t="s">
        <v>961</v>
      </c>
      <c r="H145" s="245">
        <v>4</v>
      </c>
      <c r="I145" s="246"/>
      <c r="J145" s="247">
        <f t="shared" si="0"/>
        <v>0</v>
      </c>
      <c r="K145" s="248"/>
      <c r="L145" s="249"/>
      <c r="M145" s="250" t="s">
        <v>1</v>
      </c>
      <c r="N145" s="251" t="s">
        <v>41</v>
      </c>
      <c r="O145" s="72"/>
      <c r="P145" s="204">
        <f t="shared" si="1"/>
        <v>0</v>
      </c>
      <c r="Q145" s="204">
        <v>0</v>
      </c>
      <c r="R145" s="204">
        <f t="shared" si="2"/>
        <v>0</v>
      </c>
      <c r="S145" s="204">
        <v>0</v>
      </c>
      <c r="T145" s="205">
        <f t="shared" si="3"/>
        <v>0</v>
      </c>
      <c r="U145" s="35"/>
      <c r="V145" s="35"/>
      <c r="W145" s="35"/>
      <c r="X145" s="35"/>
      <c r="Y145" s="35"/>
      <c r="Z145" s="35"/>
      <c r="AA145" s="35"/>
      <c r="AB145" s="35"/>
      <c r="AC145" s="35"/>
      <c r="AD145" s="35"/>
      <c r="AE145" s="35"/>
      <c r="AR145" s="206" t="s">
        <v>223</v>
      </c>
      <c r="AT145" s="206" t="s">
        <v>267</v>
      </c>
      <c r="AU145" s="206" t="s">
        <v>84</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367</v>
      </c>
    </row>
    <row r="146" spans="1:65" s="2" customFormat="1" ht="24.2" customHeight="1">
      <c r="A146" s="35"/>
      <c r="B146" s="36"/>
      <c r="C146" s="241" t="s">
        <v>273</v>
      </c>
      <c r="D146" s="241" t="s">
        <v>267</v>
      </c>
      <c r="E146" s="242" t="s">
        <v>962</v>
      </c>
      <c r="F146" s="243" t="s">
        <v>963</v>
      </c>
      <c r="G146" s="244" t="s">
        <v>190</v>
      </c>
      <c r="H146" s="245">
        <v>27</v>
      </c>
      <c r="I146" s="246"/>
      <c r="J146" s="247">
        <f t="shared" si="0"/>
        <v>0</v>
      </c>
      <c r="K146" s="248"/>
      <c r="L146" s="249"/>
      <c r="M146" s="250" t="s">
        <v>1</v>
      </c>
      <c r="N146" s="251"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223</v>
      </c>
      <c r="AT146" s="206" t="s">
        <v>267</v>
      </c>
      <c r="AU146" s="206" t="s">
        <v>84</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379</v>
      </c>
    </row>
    <row r="147" spans="1:65" s="2" customFormat="1" ht="21.75" customHeight="1">
      <c r="A147" s="35"/>
      <c r="B147" s="36"/>
      <c r="C147" s="241" t="s">
        <v>278</v>
      </c>
      <c r="D147" s="241" t="s">
        <v>267</v>
      </c>
      <c r="E147" s="242" t="s">
        <v>964</v>
      </c>
      <c r="F147" s="243" t="s">
        <v>965</v>
      </c>
      <c r="G147" s="244" t="s">
        <v>190</v>
      </c>
      <c r="H147" s="245">
        <v>27</v>
      </c>
      <c r="I147" s="246"/>
      <c r="J147" s="247">
        <f t="shared" si="0"/>
        <v>0</v>
      </c>
      <c r="K147" s="248"/>
      <c r="L147" s="249"/>
      <c r="M147" s="250" t="s">
        <v>1</v>
      </c>
      <c r="N147" s="251" t="s">
        <v>41</v>
      </c>
      <c r="O147" s="72"/>
      <c r="P147" s="204">
        <f t="shared" si="1"/>
        <v>0</v>
      </c>
      <c r="Q147" s="204">
        <v>0</v>
      </c>
      <c r="R147" s="204">
        <f t="shared" si="2"/>
        <v>0</v>
      </c>
      <c r="S147" s="204">
        <v>0</v>
      </c>
      <c r="T147" s="205">
        <f t="shared" si="3"/>
        <v>0</v>
      </c>
      <c r="U147" s="35"/>
      <c r="V147" s="35"/>
      <c r="W147" s="35"/>
      <c r="X147" s="35"/>
      <c r="Y147" s="35"/>
      <c r="Z147" s="35"/>
      <c r="AA147" s="35"/>
      <c r="AB147" s="35"/>
      <c r="AC147" s="35"/>
      <c r="AD147" s="35"/>
      <c r="AE147" s="35"/>
      <c r="AR147" s="206" t="s">
        <v>223</v>
      </c>
      <c r="AT147" s="206" t="s">
        <v>267</v>
      </c>
      <c r="AU147" s="206" t="s">
        <v>84</v>
      </c>
      <c r="AY147" s="18" t="s">
        <v>185</v>
      </c>
      <c r="BE147" s="207">
        <f t="shared" si="4"/>
        <v>0</v>
      </c>
      <c r="BF147" s="207">
        <f t="shared" si="5"/>
        <v>0</v>
      </c>
      <c r="BG147" s="207">
        <f t="shared" si="6"/>
        <v>0</v>
      </c>
      <c r="BH147" s="207">
        <f t="shared" si="7"/>
        <v>0</v>
      </c>
      <c r="BI147" s="207">
        <f t="shared" si="8"/>
        <v>0</v>
      </c>
      <c r="BJ147" s="18" t="s">
        <v>84</v>
      </c>
      <c r="BK147" s="207">
        <f t="shared" si="9"/>
        <v>0</v>
      </c>
      <c r="BL147" s="18" t="s">
        <v>191</v>
      </c>
      <c r="BM147" s="206" t="s">
        <v>387</v>
      </c>
    </row>
    <row r="148" spans="1:65" s="2" customFormat="1" ht="16.5" customHeight="1">
      <c r="A148" s="35"/>
      <c r="B148" s="36"/>
      <c r="C148" s="241" t="s">
        <v>7</v>
      </c>
      <c r="D148" s="241" t="s">
        <v>267</v>
      </c>
      <c r="E148" s="242" t="s">
        <v>966</v>
      </c>
      <c r="F148" s="243" t="s">
        <v>967</v>
      </c>
      <c r="G148" s="244" t="s">
        <v>190</v>
      </c>
      <c r="H148" s="245">
        <v>27</v>
      </c>
      <c r="I148" s="246"/>
      <c r="J148" s="247">
        <f t="shared" si="0"/>
        <v>0</v>
      </c>
      <c r="K148" s="248"/>
      <c r="L148" s="249"/>
      <c r="M148" s="250" t="s">
        <v>1</v>
      </c>
      <c r="N148" s="251" t="s">
        <v>41</v>
      </c>
      <c r="O148" s="72"/>
      <c r="P148" s="204">
        <f t="shared" si="1"/>
        <v>0</v>
      </c>
      <c r="Q148" s="204">
        <v>0</v>
      </c>
      <c r="R148" s="204">
        <f t="shared" si="2"/>
        <v>0</v>
      </c>
      <c r="S148" s="204">
        <v>0</v>
      </c>
      <c r="T148" s="205">
        <f t="shared" si="3"/>
        <v>0</v>
      </c>
      <c r="U148" s="35"/>
      <c r="V148" s="35"/>
      <c r="W148" s="35"/>
      <c r="X148" s="35"/>
      <c r="Y148" s="35"/>
      <c r="Z148" s="35"/>
      <c r="AA148" s="35"/>
      <c r="AB148" s="35"/>
      <c r="AC148" s="35"/>
      <c r="AD148" s="35"/>
      <c r="AE148" s="35"/>
      <c r="AR148" s="206" t="s">
        <v>223</v>
      </c>
      <c r="AT148" s="206" t="s">
        <v>267</v>
      </c>
      <c r="AU148" s="206" t="s">
        <v>84</v>
      </c>
      <c r="AY148" s="18" t="s">
        <v>185</v>
      </c>
      <c r="BE148" s="207">
        <f t="shared" si="4"/>
        <v>0</v>
      </c>
      <c r="BF148" s="207">
        <f t="shared" si="5"/>
        <v>0</v>
      </c>
      <c r="BG148" s="207">
        <f t="shared" si="6"/>
        <v>0</v>
      </c>
      <c r="BH148" s="207">
        <f t="shared" si="7"/>
        <v>0</v>
      </c>
      <c r="BI148" s="207">
        <f t="shared" si="8"/>
        <v>0</v>
      </c>
      <c r="BJ148" s="18" t="s">
        <v>84</v>
      </c>
      <c r="BK148" s="207">
        <f t="shared" si="9"/>
        <v>0</v>
      </c>
      <c r="BL148" s="18" t="s">
        <v>191</v>
      </c>
      <c r="BM148" s="206" t="s">
        <v>395</v>
      </c>
    </row>
    <row r="149" spans="1:65" s="2" customFormat="1" ht="16.5" customHeight="1">
      <c r="A149" s="35"/>
      <c r="B149" s="36"/>
      <c r="C149" s="241" t="s">
        <v>286</v>
      </c>
      <c r="D149" s="241" t="s">
        <v>267</v>
      </c>
      <c r="E149" s="242" t="s">
        <v>968</v>
      </c>
      <c r="F149" s="243" t="s">
        <v>969</v>
      </c>
      <c r="G149" s="244" t="s">
        <v>439</v>
      </c>
      <c r="H149" s="245">
        <v>900</v>
      </c>
      <c r="I149" s="246"/>
      <c r="J149" s="247">
        <f t="shared" si="0"/>
        <v>0</v>
      </c>
      <c r="K149" s="248"/>
      <c r="L149" s="249"/>
      <c r="M149" s="250" t="s">
        <v>1</v>
      </c>
      <c r="N149" s="251" t="s">
        <v>41</v>
      </c>
      <c r="O149" s="72"/>
      <c r="P149" s="204">
        <f t="shared" si="1"/>
        <v>0</v>
      </c>
      <c r="Q149" s="204">
        <v>0</v>
      </c>
      <c r="R149" s="204">
        <f t="shared" si="2"/>
        <v>0</v>
      </c>
      <c r="S149" s="204">
        <v>0</v>
      </c>
      <c r="T149" s="205">
        <f t="shared" si="3"/>
        <v>0</v>
      </c>
      <c r="U149" s="35"/>
      <c r="V149" s="35"/>
      <c r="W149" s="35"/>
      <c r="X149" s="35"/>
      <c r="Y149" s="35"/>
      <c r="Z149" s="35"/>
      <c r="AA149" s="35"/>
      <c r="AB149" s="35"/>
      <c r="AC149" s="35"/>
      <c r="AD149" s="35"/>
      <c r="AE149" s="35"/>
      <c r="AR149" s="206" t="s">
        <v>223</v>
      </c>
      <c r="AT149" s="206" t="s">
        <v>267</v>
      </c>
      <c r="AU149" s="206" t="s">
        <v>84</v>
      </c>
      <c r="AY149" s="18" t="s">
        <v>185</v>
      </c>
      <c r="BE149" s="207">
        <f t="shared" si="4"/>
        <v>0</v>
      </c>
      <c r="BF149" s="207">
        <f t="shared" si="5"/>
        <v>0</v>
      </c>
      <c r="BG149" s="207">
        <f t="shared" si="6"/>
        <v>0</v>
      </c>
      <c r="BH149" s="207">
        <f t="shared" si="7"/>
        <v>0</v>
      </c>
      <c r="BI149" s="207">
        <f t="shared" si="8"/>
        <v>0</v>
      </c>
      <c r="BJ149" s="18" t="s">
        <v>84</v>
      </c>
      <c r="BK149" s="207">
        <f t="shared" si="9"/>
        <v>0</v>
      </c>
      <c r="BL149" s="18" t="s">
        <v>191</v>
      </c>
      <c r="BM149" s="206" t="s">
        <v>403</v>
      </c>
    </row>
    <row r="150" spans="1:65" s="2" customFormat="1" ht="24.2" customHeight="1">
      <c r="A150" s="35"/>
      <c r="B150" s="36"/>
      <c r="C150" s="241" t="s">
        <v>291</v>
      </c>
      <c r="D150" s="241" t="s">
        <v>267</v>
      </c>
      <c r="E150" s="242" t="s">
        <v>970</v>
      </c>
      <c r="F150" s="243" t="s">
        <v>971</v>
      </c>
      <c r="G150" s="244" t="s">
        <v>190</v>
      </c>
      <c r="H150" s="245">
        <v>50</v>
      </c>
      <c r="I150" s="246"/>
      <c r="J150" s="247">
        <f t="shared" si="0"/>
        <v>0</v>
      </c>
      <c r="K150" s="248"/>
      <c r="L150" s="249"/>
      <c r="M150" s="250" t="s">
        <v>1</v>
      </c>
      <c r="N150" s="251" t="s">
        <v>41</v>
      </c>
      <c r="O150" s="72"/>
      <c r="P150" s="204">
        <f t="shared" si="1"/>
        <v>0</v>
      </c>
      <c r="Q150" s="204">
        <v>0</v>
      </c>
      <c r="R150" s="204">
        <f t="shared" si="2"/>
        <v>0</v>
      </c>
      <c r="S150" s="204">
        <v>0</v>
      </c>
      <c r="T150" s="205">
        <f t="shared" si="3"/>
        <v>0</v>
      </c>
      <c r="U150" s="35"/>
      <c r="V150" s="35"/>
      <c r="W150" s="35"/>
      <c r="X150" s="35"/>
      <c r="Y150" s="35"/>
      <c r="Z150" s="35"/>
      <c r="AA150" s="35"/>
      <c r="AB150" s="35"/>
      <c r="AC150" s="35"/>
      <c r="AD150" s="35"/>
      <c r="AE150" s="35"/>
      <c r="AR150" s="206" t="s">
        <v>223</v>
      </c>
      <c r="AT150" s="206" t="s">
        <v>267</v>
      </c>
      <c r="AU150" s="206" t="s">
        <v>84</v>
      </c>
      <c r="AY150" s="18" t="s">
        <v>185</v>
      </c>
      <c r="BE150" s="207">
        <f t="shared" si="4"/>
        <v>0</v>
      </c>
      <c r="BF150" s="207">
        <f t="shared" si="5"/>
        <v>0</v>
      </c>
      <c r="BG150" s="207">
        <f t="shared" si="6"/>
        <v>0</v>
      </c>
      <c r="BH150" s="207">
        <f t="shared" si="7"/>
        <v>0</v>
      </c>
      <c r="BI150" s="207">
        <f t="shared" si="8"/>
        <v>0</v>
      </c>
      <c r="BJ150" s="18" t="s">
        <v>84</v>
      </c>
      <c r="BK150" s="207">
        <f t="shared" si="9"/>
        <v>0</v>
      </c>
      <c r="BL150" s="18" t="s">
        <v>191</v>
      </c>
      <c r="BM150" s="206" t="s">
        <v>411</v>
      </c>
    </row>
    <row r="151" spans="1:65" s="2" customFormat="1" ht="24.2" customHeight="1">
      <c r="A151" s="35"/>
      <c r="B151" s="36"/>
      <c r="C151" s="241" t="s">
        <v>296</v>
      </c>
      <c r="D151" s="241" t="s">
        <v>267</v>
      </c>
      <c r="E151" s="242" t="s">
        <v>972</v>
      </c>
      <c r="F151" s="243" t="s">
        <v>973</v>
      </c>
      <c r="G151" s="244" t="s">
        <v>837</v>
      </c>
      <c r="H151" s="245">
        <v>27</v>
      </c>
      <c r="I151" s="246"/>
      <c r="J151" s="247">
        <f t="shared" si="0"/>
        <v>0</v>
      </c>
      <c r="K151" s="248"/>
      <c r="L151" s="249"/>
      <c r="M151" s="250" t="s">
        <v>1</v>
      </c>
      <c r="N151" s="251" t="s">
        <v>41</v>
      </c>
      <c r="O151" s="72"/>
      <c r="P151" s="204">
        <f t="shared" si="1"/>
        <v>0</v>
      </c>
      <c r="Q151" s="204">
        <v>0</v>
      </c>
      <c r="R151" s="204">
        <f t="shared" si="2"/>
        <v>0</v>
      </c>
      <c r="S151" s="204">
        <v>0</v>
      </c>
      <c r="T151" s="205">
        <f t="shared" si="3"/>
        <v>0</v>
      </c>
      <c r="U151" s="35"/>
      <c r="V151" s="35"/>
      <c r="W151" s="35"/>
      <c r="X151" s="35"/>
      <c r="Y151" s="35"/>
      <c r="Z151" s="35"/>
      <c r="AA151" s="35"/>
      <c r="AB151" s="35"/>
      <c r="AC151" s="35"/>
      <c r="AD151" s="35"/>
      <c r="AE151" s="35"/>
      <c r="AR151" s="206" t="s">
        <v>223</v>
      </c>
      <c r="AT151" s="206" t="s">
        <v>267</v>
      </c>
      <c r="AU151" s="206" t="s">
        <v>84</v>
      </c>
      <c r="AY151" s="18" t="s">
        <v>185</v>
      </c>
      <c r="BE151" s="207">
        <f t="shared" si="4"/>
        <v>0</v>
      </c>
      <c r="BF151" s="207">
        <f t="shared" si="5"/>
        <v>0</v>
      </c>
      <c r="BG151" s="207">
        <f t="shared" si="6"/>
        <v>0</v>
      </c>
      <c r="BH151" s="207">
        <f t="shared" si="7"/>
        <v>0</v>
      </c>
      <c r="BI151" s="207">
        <f t="shared" si="8"/>
        <v>0</v>
      </c>
      <c r="BJ151" s="18" t="s">
        <v>84</v>
      </c>
      <c r="BK151" s="207">
        <f t="shared" si="9"/>
        <v>0</v>
      </c>
      <c r="BL151" s="18" t="s">
        <v>191</v>
      </c>
      <c r="BM151" s="206" t="s">
        <v>420</v>
      </c>
    </row>
    <row r="152" spans="1:65" s="2" customFormat="1" ht="16.5" customHeight="1">
      <c r="A152" s="35"/>
      <c r="B152" s="36"/>
      <c r="C152" s="194" t="s">
        <v>302</v>
      </c>
      <c r="D152" s="194" t="s">
        <v>187</v>
      </c>
      <c r="E152" s="195" t="s">
        <v>974</v>
      </c>
      <c r="F152" s="196" t="s">
        <v>975</v>
      </c>
      <c r="G152" s="197" t="s">
        <v>976</v>
      </c>
      <c r="H152" s="198">
        <v>108</v>
      </c>
      <c r="I152" s="199"/>
      <c r="J152" s="200">
        <f t="shared" si="0"/>
        <v>0</v>
      </c>
      <c r="K152" s="201"/>
      <c r="L152" s="40"/>
      <c r="M152" s="202" t="s">
        <v>1</v>
      </c>
      <c r="N152" s="203" t="s">
        <v>41</v>
      </c>
      <c r="O152" s="72"/>
      <c r="P152" s="204">
        <f t="shared" si="1"/>
        <v>0</v>
      </c>
      <c r="Q152" s="204">
        <v>0</v>
      </c>
      <c r="R152" s="204">
        <f t="shared" si="2"/>
        <v>0</v>
      </c>
      <c r="S152" s="204">
        <v>0</v>
      </c>
      <c r="T152" s="205">
        <f t="shared" si="3"/>
        <v>0</v>
      </c>
      <c r="U152" s="35"/>
      <c r="V152" s="35"/>
      <c r="W152" s="35"/>
      <c r="X152" s="35"/>
      <c r="Y152" s="35"/>
      <c r="Z152" s="35"/>
      <c r="AA152" s="35"/>
      <c r="AB152" s="35"/>
      <c r="AC152" s="35"/>
      <c r="AD152" s="35"/>
      <c r="AE152" s="35"/>
      <c r="AR152" s="206" t="s">
        <v>191</v>
      </c>
      <c r="AT152" s="206" t="s">
        <v>187</v>
      </c>
      <c r="AU152" s="206" t="s">
        <v>84</v>
      </c>
      <c r="AY152" s="18" t="s">
        <v>185</v>
      </c>
      <c r="BE152" s="207">
        <f t="shared" si="4"/>
        <v>0</v>
      </c>
      <c r="BF152" s="207">
        <f t="shared" si="5"/>
        <v>0</v>
      </c>
      <c r="BG152" s="207">
        <f t="shared" si="6"/>
        <v>0</v>
      </c>
      <c r="BH152" s="207">
        <f t="shared" si="7"/>
        <v>0</v>
      </c>
      <c r="BI152" s="207">
        <f t="shared" si="8"/>
        <v>0</v>
      </c>
      <c r="BJ152" s="18" t="s">
        <v>84</v>
      </c>
      <c r="BK152" s="207">
        <f t="shared" si="9"/>
        <v>0</v>
      </c>
      <c r="BL152" s="18" t="s">
        <v>191</v>
      </c>
      <c r="BM152" s="206" t="s">
        <v>428</v>
      </c>
    </row>
    <row r="153" spans="1:65" s="2" customFormat="1" ht="24.2" customHeight="1">
      <c r="A153" s="35"/>
      <c r="B153" s="36"/>
      <c r="C153" s="194" t="s">
        <v>313</v>
      </c>
      <c r="D153" s="194" t="s">
        <v>187</v>
      </c>
      <c r="E153" s="195" t="s">
        <v>977</v>
      </c>
      <c r="F153" s="196" t="s">
        <v>978</v>
      </c>
      <c r="G153" s="197" t="s">
        <v>439</v>
      </c>
      <c r="H153" s="198">
        <v>900</v>
      </c>
      <c r="I153" s="199"/>
      <c r="J153" s="200">
        <f t="shared" si="0"/>
        <v>0</v>
      </c>
      <c r="K153" s="201"/>
      <c r="L153" s="40"/>
      <c r="M153" s="202" t="s">
        <v>1</v>
      </c>
      <c r="N153" s="203" t="s">
        <v>41</v>
      </c>
      <c r="O153" s="72"/>
      <c r="P153" s="204">
        <f t="shared" si="1"/>
        <v>0</v>
      </c>
      <c r="Q153" s="204">
        <v>0</v>
      </c>
      <c r="R153" s="204">
        <f t="shared" si="2"/>
        <v>0</v>
      </c>
      <c r="S153" s="204">
        <v>0</v>
      </c>
      <c r="T153" s="205">
        <f t="shared" si="3"/>
        <v>0</v>
      </c>
      <c r="U153" s="35"/>
      <c r="V153" s="35"/>
      <c r="W153" s="35"/>
      <c r="X153" s="35"/>
      <c r="Y153" s="35"/>
      <c r="Z153" s="35"/>
      <c r="AA153" s="35"/>
      <c r="AB153" s="35"/>
      <c r="AC153" s="35"/>
      <c r="AD153" s="35"/>
      <c r="AE153" s="35"/>
      <c r="AR153" s="206" t="s">
        <v>191</v>
      </c>
      <c r="AT153" s="206" t="s">
        <v>187</v>
      </c>
      <c r="AU153" s="206" t="s">
        <v>84</v>
      </c>
      <c r="AY153" s="18" t="s">
        <v>185</v>
      </c>
      <c r="BE153" s="207">
        <f t="shared" si="4"/>
        <v>0</v>
      </c>
      <c r="BF153" s="207">
        <f t="shared" si="5"/>
        <v>0</v>
      </c>
      <c r="BG153" s="207">
        <f t="shared" si="6"/>
        <v>0</v>
      </c>
      <c r="BH153" s="207">
        <f t="shared" si="7"/>
        <v>0</v>
      </c>
      <c r="BI153" s="207">
        <f t="shared" si="8"/>
        <v>0</v>
      </c>
      <c r="BJ153" s="18" t="s">
        <v>84</v>
      </c>
      <c r="BK153" s="207">
        <f t="shared" si="9"/>
        <v>0</v>
      </c>
      <c r="BL153" s="18" t="s">
        <v>191</v>
      </c>
      <c r="BM153" s="206" t="s">
        <v>436</v>
      </c>
    </row>
    <row r="154" spans="1:65" s="2" customFormat="1" ht="21.75" customHeight="1">
      <c r="A154" s="35"/>
      <c r="B154" s="36"/>
      <c r="C154" s="194" t="s">
        <v>317</v>
      </c>
      <c r="D154" s="194" t="s">
        <v>187</v>
      </c>
      <c r="E154" s="195" t="s">
        <v>979</v>
      </c>
      <c r="F154" s="196" t="s">
        <v>980</v>
      </c>
      <c r="G154" s="197" t="s">
        <v>214</v>
      </c>
      <c r="H154" s="198">
        <v>13.5</v>
      </c>
      <c r="I154" s="199"/>
      <c r="J154" s="200">
        <f t="shared" si="0"/>
        <v>0</v>
      </c>
      <c r="K154" s="201"/>
      <c r="L154" s="40"/>
      <c r="M154" s="202" t="s">
        <v>1</v>
      </c>
      <c r="N154" s="203" t="s">
        <v>41</v>
      </c>
      <c r="O154" s="72"/>
      <c r="P154" s="204">
        <f t="shared" si="1"/>
        <v>0</v>
      </c>
      <c r="Q154" s="204">
        <v>0</v>
      </c>
      <c r="R154" s="204">
        <f t="shared" si="2"/>
        <v>0</v>
      </c>
      <c r="S154" s="204">
        <v>0</v>
      </c>
      <c r="T154" s="205">
        <f t="shared" si="3"/>
        <v>0</v>
      </c>
      <c r="U154" s="35"/>
      <c r="V154" s="35"/>
      <c r="W154" s="35"/>
      <c r="X154" s="35"/>
      <c r="Y154" s="35"/>
      <c r="Z154" s="35"/>
      <c r="AA154" s="35"/>
      <c r="AB154" s="35"/>
      <c r="AC154" s="35"/>
      <c r="AD154" s="35"/>
      <c r="AE154" s="35"/>
      <c r="AR154" s="206" t="s">
        <v>191</v>
      </c>
      <c r="AT154" s="206" t="s">
        <v>187</v>
      </c>
      <c r="AU154" s="206" t="s">
        <v>84</v>
      </c>
      <c r="AY154" s="18" t="s">
        <v>185</v>
      </c>
      <c r="BE154" s="207">
        <f t="shared" si="4"/>
        <v>0</v>
      </c>
      <c r="BF154" s="207">
        <f t="shared" si="5"/>
        <v>0</v>
      </c>
      <c r="BG154" s="207">
        <f t="shared" si="6"/>
        <v>0</v>
      </c>
      <c r="BH154" s="207">
        <f t="shared" si="7"/>
        <v>0</v>
      </c>
      <c r="BI154" s="207">
        <f t="shared" si="8"/>
        <v>0</v>
      </c>
      <c r="BJ154" s="18" t="s">
        <v>84</v>
      </c>
      <c r="BK154" s="207">
        <f t="shared" si="9"/>
        <v>0</v>
      </c>
      <c r="BL154" s="18" t="s">
        <v>191</v>
      </c>
      <c r="BM154" s="206" t="s">
        <v>449</v>
      </c>
    </row>
    <row r="155" spans="1:65" s="2" customFormat="1" ht="16.5" customHeight="1">
      <c r="A155" s="35"/>
      <c r="B155" s="36"/>
      <c r="C155" s="194" t="s">
        <v>321</v>
      </c>
      <c r="D155" s="194" t="s">
        <v>187</v>
      </c>
      <c r="E155" s="195" t="s">
        <v>981</v>
      </c>
      <c r="F155" s="196" t="s">
        <v>982</v>
      </c>
      <c r="G155" s="197" t="s">
        <v>214</v>
      </c>
      <c r="H155" s="198">
        <v>10</v>
      </c>
      <c r="I155" s="199"/>
      <c r="J155" s="200">
        <f t="shared" si="0"/>
        <v>0</v>
      </c>
      <c r="K155" s="201"/>
      <c r="L155" s="40"/>
      <c r="M155" s="202" t="s">
        <v>1</v>
      </c>
      <c r="N155" s="203" t="s">
        <v>41</v>
      </c>
      <c r="O155" s="72"/>
      <c r="P155" s="204">
        <f t="shared" si="1"/>
        <v>0</v>
      </c>
      <c r="Q155" s="204">
        <v>0</v>
      </c>
      <c r="R155" s="204">
        <f t="shared" si="2"/>
        <v>0</v>
      </c>
      <c r="S155" s="204">
        <v>0</v>
      </c>
      <c r="T155" s="205">
        <f t="shared" si="3"/>
        <v>0</v>
      </c>
      <c r="U155" s="35"/>
      <c r="V155" s="35"/>
      <c r="W155" s="35"/>
      <c r="X155" s="35"/>
      <c r="Y155" s="35"/>
      <c r="Z155" s="35"/>
      <c r="AA155" s="35"/>
      <c r="AB155" s="35"/>
      <c r="AC155" s="35"/>
      <c r="AD155" s="35"/>
      <c r="AE155" s="35"/>
      <c r="AR155" s="206" t="s">
        <v>191</v>
      </c>
      <c r="AT155" s="206" t="s">
        <v>187</v>
      </c>
      <c r="AU155" s="206" t="s">
        <v>84</v>
      </c>
      <c r="AY155" s="18" t="s">
        <v>185</v>
      </c>
      <c r="BE155" s="207">
        <f t="shared" si="4"/>
        <v>0</v>
      </c>
      <c r="BF155" s="207">
        <f t="shared" si="5"/>
        <v>0</v>
      </c>
      <c r="BG155" s="207">
        <f t="shared" si="6"/>
        <v>0</v>
      </c>
      <c r="BH155" s="207">
        <f t="shared" si="7"/>
        <v>0</v>
      </c>
      <c r="BI155" s="207">
        <f t="shared" si="8"/>
        <v>0</v>
      </c>
      <c r="BJ155" s="18" t="s">
        <v>84</v>
      </c>
      <c r="BK155" s="207">
        <f t="shared" si="9"/>
        <v>0</v>
      </c>
      <c r="BL155" s="18" t="s">
        <v>191</v>
      </c>
      <c r="BM155" s="206" t="s">
        <v>461</v>
      </c>
    </row>
    <row r="156" spans="1:65" s="2" customFormat="1" ht="16.5" customHeight="1">
      <c r="A156" s="35"/>
      <c r="B156" s="36"/>
      <c r="C156" s="194" t="s">
        <v>326</v>
      </c>
      <c r="D156" s="194" t="s">
        <v>187</v>
      </c>
      <c r="E156" s="195" t="s">
        <v>983</v>
      </c>
      <c r="F156" s="196" t="s">
        <v>984</v>
      </c>
      <c r="G156" s="197" t="s">
        <v>190</v>
      </c>
      <c r="H156" s="198">
        <v>27</v>
      </c>
      <c r="I156" s="199"/>
      <c r="J156" s="200">
        <f t="shared" si="0"/>
        <v>0</v>
      </c>
      <c r="K156" s="201"/>
      <c r="L156" s="40"/>
      <c r="M156" s="202" t="s">
        <v>1</v>
      </c>
      <c r="N156" s="203" t="s">
        <v>41</v>
      </c>
      <c r="O156" s="72"/>
      <c r="P156" s="204">
        <f t="shared" si="1"/>
        <v>0</v>
      </c>
      <c r="Q156" s="204">
        <v>0</v>
      </c>
      <c r="R156" s="204">
        <f t="shared" si="2"/>
        <v>0</v>
      </c>
      <c r="S156" s="204">
        <v>0</v>
      </c>
      <c r="T156" s="205">
        <f t="shared" si="3"/>
        <v>0</v>
      </c>
      <c r="U156" s="35"/>
      <c r="V156" s="35"/>
      <c r="W156" s="35"/>
      <c r="X156" s="35"/>
      <c r="Y156" s="35"/>
      <c r="Z156" s="35"/>
      <c r="AA156" s="35"/>
      <c r="AB156" s="35"/>
      <c r="AC156" s="35"/>
      <c r="AD156" s="35"/>
      <c r="AE156" s="35"/>
      <c r="AR156" s="206" t="s">
        <v>191</v>
      </c>
      <c r="AT156" s="206" t="s">
        <v>187</v>
      </c>
      <c r="AU156" s="206" t="s">
        <v>84</v>
      </c>
      <c r="AY156" s="18" t="s">
        <v>185</v>
      </c>
      <c r="BE156" s="207">
        <f t="shared" si="4"/>
        <v>0</v>
      </c>
      <c r="BF156" s="207">
        <f t="shared" si="5"/>
        <v>0</v>
      </c>
      <c r="BG156" s="207">
        <f t="shared" si="6"/>
        <v>0</v>
      </c>
      <c r="BH156" s="207">
        <f t="shared" si="7"/>
        <v>0</v>
      </c>
      <c r="BI156" s="207">
        <f t="shared" si="8"/>
        <v>0</v>
      </c>
      <c r="BJ156" s="18" t="s">
        <v>84</v>
      </c>
      <c r="BK156" s="207">
        <f t="shared" si="9"/>
        <v>0</v>
      </c>
      <c r="BL156" s="18" t="s">
        <v>191</v>
      </c>
      <c r="BM156" s="206" t="s">
        <v>475</v>
      </c>
    </row>
    <row r="157" spans="1:65" s="2" customFormat="1" ht="21.75" customHeight="1">
      <c r="A157" s="35"/>
      <c r="B157" s="36"/>
      <c r="C157" s="194" t="s">
        <v>333</v>
      </c>
      <c r="D157" s="194" t="s">
        <v>187</v>
      </c>
      <c r="E157" s="195" t="s">
        <v>985</v>
      </c>
      <c r="F157" s="196" t="s">
        <v>986</v>
      </c>
      <c r="G157" s="197" t="s">
        <v>439</v>
      </c>
      <c r="H157" s="198">
        <v>500</v>
      </c>
      <c r="I157" s="199"/>
      <c r="J157" s="200">
        <f t="shared" si="0"/>
        <v>0</v>
      </c>
      <c r="K157" s="201"/>
      <c r="L157" s="40"/>
      <c r="M157" s="202" t="s">
        <v>1</v>
      </c>
      <c r="N157" s="203" t="s">
        <v>41</v>
      </c>
      <c r="O157" s="72"/>
      <c r="P157" s="204">
        <f t="shared" si="1"/>
        <v>0</v>
      </c>
      <c r="Q157" s="204">
        <v>0</v>
      </c>
      <c r="R157" s="204">
        <f t="shared" si="2"/>
        <v>0</v>
      </c>
      <c r="S157" s="204">
        <v>0</v>
      </c>
      <c r="T157" s="205">
        <f t="shared" si="3"/>
        <v>0</v>
      </c>
      <c r="U157" s="35"/>
      <c r="V157" s="35"/>
      <c r="W157" s="35"/>
      <c r="X157" s="35"/>
      <c r="Y157" s="35"/>
      <c r="Z157" s="35"/>
      <c r="AA157" s="35"/>
      <c r="AB157" s="35"/>
      <c r="AC157" s="35"/>
      <c r="AD157" s="35"/>
      <c r="AE157" s="35"/>
      <c r="AR157" s="206" t="s">
        <v>191</v>
      </c>
      <c r="AT157" s="206" t="s">
        <v>187</v>
      </c>
      <c r="AU157" s="206" t="s">
        <v>84</v>
      </c>
      <c r="AY157" s="18" t="s">
        <v>185</v>
      </c>
      <c r="BE157" s="207">
        <f t="shared" si="4"/>
        <v>0</v>
      </c>
      <c r="BF157" s="207">
        <f t="shared" si="5"/>
        <v>0</v>
      </c>
      <c r="BG157" s="207">
        <f t="shared" si="6"/>
        <v>0</v>
      </c>
      <c r="BH157" s="207">
        <f t="shared" si="7"/>
        <v>0</v>
      </c>
      <c r="BI157" s="207">
        <f t="shared" si="8"/>
        <v>0</v>
      </c>
      <c r="BJ157" s="18" t="s">
        <v>84</v>
      </c>
      <c r="BK157" s="207">
        <f t="shared" si="9"/>
        <v>0</v>
      </c>
      <c r="BL157" s="18" t="s">
        <v>191</v>
      </c>
      <c r="BM157" s="206" t="s">
        <v>487</v>
      </c>
    </row>
    <row r="158" spans="1:65" s="2" customFormat="1" ht="21.75" customHeight="1">
      <c r="A158" s="35"/>
      <c r="B158" s="36"/>
      <c r="C158" s="194" t="s">
        <v>339</v>
      </c>
      <c r="D158" s="194" t="s">
        <v>187</v>
      </c>
      <c r="E158" s="195" t="s">
        <v>987</v>
      </c>
      <c r="F158" s="196" t="s">
        <v>988</v>
      </c>
      <c r="G158" s="197" t="s">
        <v>439</v>
      </c>
      <c r="H158" s="198">
        <v>20</v>
      </c>
      <c r="I158" s="199"/>
      <c r="J158" s="200">
        <f t="shared" si="0"/>
        <v>0</v>
      </c>
      <c r="K158" s="201"/>
      <c r="L158" s="40"/>
      <c r="M158" s="202" t="s">
        <v>1</v>
      </c>
      <c r="N158" s="203" t="s">
        <v>41</v>
      </c>
      <c r="O158" s="72"/>
      <c r="P158" s="204">
        <f t="shared" si="1"/>
        <v>0</v>
      </c>
      <c r="Q158" s="204">
        <v>0</v>
      </c>
      <c r="R158" s="204">
        <f t="shared" si="2"/>
        <v>0</v>
      </c>
      <c r="S158" s="204">
        <v>0</v>
      </c>
      <c r="T158" s="205">
        <f t="shared" si="3"/>
        <v>0</v>
      </c>
      <c r="U158" s="35"/>
      <c r="V158" s="35"/>
      <c r="W158" s="35"/>
      <c r="X158" s="35"/>
      <c r="Y158" s="35"/>
      <c r="Z158" s="35"/>
      <c r="AA158" s="35"/>
      <c r="AB158" s="35"/>
      <c r="AC158" s="35"/>
      <c r="AD158" s="35"/>
      <c r="AE158" s="35"/>
      <c r="AR158" s="206" t="s">
        <v>191</v>
      </c>
      <c r="AT158" s="206" t="s">
        <v>187</v>
      </c>
      <c r="AU158" s="206" t="s">
        <v>84</v>
      </c>
      <c r="AY158" s="18" t="s">
        <v>185</v>
      </c>
      <c r="BE158" s="207">
        <f t="shared" si="4"/>
        <v>0</v>
      </c>
      <c r="BF158" s="207">
        <f t="shared" si="5"/>
        <v>0</v>
      </c>
      <c r="BG158" s="207">
        <f t="shared" si="6"/>
        <v>0</v>
      </c>
      <c r="BH158" s="207">
        <f t="shared" si="7"/>
        <v>0</v>
      </c>
      <c r="BI158" s="207">
        <f t="shared" si="8"/>
        <v>0</v>
      </c>
      <c r="BJ158" s="18" t="s">
        <v>84</v>
      </c>
      <c r="BK158" s="207">
        <f t="shared" si="9"/>
        <v>0</v>
      </c>
      <c r="BL158" s="18" t="s">
        <v>191</v>
      </c>
      <c r="BM158" s="206" t="s">
        <v>498</v>
      </c>
    </row>
    <row r="159" spans="1:65" s="2" customFormat="1" ht="21.75" customHeight="1">
      <c r="A159" s="35"/>
      <c r="B159" s="36"/>
      <c r="C159" s="194" t="s">
        <v>346</v>
      </c>
      <c r="D159" s="194" t="s">
        <v>187</v>
      </c>
      <c r="E159" s="195" t="s">
        <v>989</v>
      </c>
      <c r="F159" s="196" t="s">
        <v>990</v>
      </c>
      <c r="G159" s="197" t="s">
        <v>439</v>
      </c>
      <c r="H159" s="198">
        <v>200</v>
      </c>
      <c r="I159" s="199"/>
      <c r="J159" s="200">
        <f t="shared" si="0"/>
        <v>0</v>
      </c>
      <c r="K159" s="201"/>
      <c r="L159" s="40"/>
      <c r="M159" s="202" t="s">
        <v>1</v>
      </c>
      <c r="N159" s="203" t="s">
        <v>41</v>
      </c>
      <c r="O159" s="72"/>
      <c r="P159" s="204">
        <f t="shared" si="1"/>
        <v>0</v>
      </c>
      <c r="Q159" s="204">
        <v>0</v>
      </c>
      <c r="R159" s="204">
        <f t="shared" si="2"/>
        <v>0</v>
      </c>
      <c r="S159" s="204">
        <v>0</v>
      </c>
      <c r="T159" s="205">
        <f t="shared" si="3"/>
        <v>0</v>
      </c>
      <c r="U159" s="35"/>
      <c r="V159" s="35"/>
      <c r="W159" s="35"/>
      <c r="X159" s="35"/>
      <c r="Y159" s="35"/>
      <c r="Z159" s="35"/>
      <c r="AA159" s="35"/>
      <c r="AB159" s="35"/>
      <c r="AC159" s="35"/>
      <c r="AD159" s="35"/>
      <c r="AE159" s="35"/>
      <c r="AR159" s="206" t="s">
        <v>191</v>
      </c>
      <c r="AT159" s="206" t="s">
        <v>187</v>
      </c>
      <c r="AU159" s="206" t="s">
        <v>84</v>
      </c>
      <c r="AY159" s="18" t="s">
        <v>185</v>
      </c>
      <c r="BE159" s="207">
        <f t="shared" si="4"/>
        <v>0</v>
      </c>
      <c r="BF159" s="207">
        <f t="shared" si="5"/>
        <v>0</v>
      </c>
      <c r="BG159" s="207">
        <f t="shared" si="6"/>
        <v>0</v>
      </c>
      <c r="BH159" s="207">
        <f t="shared" si="7"/>
        <v>0</v>
      </c>
      <c r="BI159" s="207">
        <f t="shared" si="8"/>
        <v>0</v>
      </c>
      <c r="BJ159" s="18" t="s">
        <v>84</v>
      </c>
      <c r="BK159" s="207">
        <f t="shared" si="9"/>
        <v>0</v>
      </c>
      <c r="BL159" s="18" t="s">
        <v>191</v>
      </c>
      <c r="BM159" s="206" t="s">
        <v>507</v>
      </c>
    </row>
    <row r="160" spans="1:65" s="2" customFormat="1" ht="24.2" customHeight="1">
      <c r="A160" s="35"/>
      <c r="B160" s="36"/>
      <c r="C160" s="194" t="s">
        <v>351</v>
      </c>
      <c r="D160" s="194" t="s">
        <v>187</v>
      </c>
      <c r="E160" s="195" t="s">
        <v>991</v>
      </c>
      <c r="F160" s="196" t="s">
        <v>992</v>
      </c>
      <c r="G160" s="197" t="s">
        <v>439</v>
      </c>
      <c r="H160" s="198">
        <v>700</v>
      </c>
      <c r="I160" s="199"/>
      <c r="J160" s="200">
        <f t="shared" si="0"/>
        <v>0</v>
      </c>
      <c r="K160" s="201"/>
      <c r="L160" s="40"/>
      <c r="M160" s="202" t="s">
        <v>1</v>
      </c>
      <c r="N160" s="203" t="s">
        <v>41</v>
      </c>
      <c r="O160" s="72"/>
      <c r="P160" s="204">
        <f t="shared" si="1"/>
        <v>0</v>
      </c>
      <c r="Q160" s="204">
        <v>0</v>
      </c>
      <c r="R160" s="204">
        <f t="shared" si="2"/>
        <v>0</v>
      </c>
      <c r="S160" s="204">
        <v>0</v>
      </c>
      <c r="T160" s="205">
        <f t="shared" si="3"/>
        <v>0</v>
      </c>
      <c r="U160" s="35"/>
      <c r="V160" s="35"/>
      <c r="W160" s="35"/>
      <c r="X160" s="35"/>
      <c r="Y160" s="35"/>
      <c r="Z160" s="35"/>
      <c r="AA160" s="35"/>
      <c r="AB160" s="35"/>
      <c r="AC160" s="35"/>
      <c r="AD160" s="35"/>
      <c r="AE160" s="35"/>
      <c r="AR160" s="206" t="s">
        <v>191</v>
      </c>
      <c r="AT160" s="206" t="s">
        <v>187</v>
      </c>
      <c r="AU160" s="206" t="s">
        <v>84</v>
      </c>
      <c r="AY160" s="18" t="s">
        <v>185</v>
      </c>
      <c r="BE160" s="207">
        <f t="shared" si="4"/>
        <v>0</v>
      </c>
      <c r="BF160" s="207">
        <f t="shared" si="5"/>
        <v>0</v>
      </c>
      <c r="BG160" s="207">
        <f t="shared" si="6"/>
        <v>0</v>
      </c>
      <c r="BH160" s="207">
        <f t="shared" si="7"/>
        <v>0</v>
      </c>
      <c r="BI160" s="207">
        <f t="shared" si="8"/>
        <v>0</v>
      </c>
      <c r="BJ160" s="18" t="s">
        <v>84</v>
      </c>
      <c r="BK160" s="207">
        <f t="shared" si="9"/>
        <v>0</v>
      </c>
      <c r="BL160" s="18" t="s">
        <v>191</v>
      </c>
      <c r="BM160" s="206" t="s">
        <v>591</v>
      </c>
    </row>
    <row r="161" spans="1:65" s="2" customFormat="1" ht="24.2" customHeight="1">
      <c r="A161" s="35"/>
      <c r="B161" s="36"/>
      <c r="C161" s="194" t="s">
        <v>356</v>
      </c>
      <c r="D161" s="194" t="s">
        <v>187</v>
      </c>
      <c r="E161" s="195" t="s">
        <v>993</v>
      </c>
      <c r="F161" s="196" t="s">
        <v>994</v>
      </c>
      <c r="G161" s="197" t="s">
        <v>439</v>
      </c>
      <c r="H161" s="198">
        <v>700</v>
      </c>
      <c r="I161" s="199"/>
      <c r="J161" s="200">
        <f t="shared" si="0"/>
        <v>0</v>
      </c>
      <c r="K161" s="201"/>
      <c r="L161" s="40"/>
      <c r="M161" s="202" t="s">
        <v>1</v>
      </c>
      <c r="N161" s="203" t="s">
        <v>41</v>
      </c>
      <c r="O161" s="72"/>
      <c r="P161" s="204">
        <f t="shared" si="1"/>
        <v>0</v>
      </c>
      <c r="Q161" s="204">
        <v>0</v>
      </c>
      <c r="R161" s="204">
        <f t="shared" si="2"/>
        <v>0</v>
      </c>
      <c r="S161" s="204">
        <v>0</v>
      </c>
      <c r="T161" s="205">
        <f t="shared" si="3"/>
        <v>0</v>
      </c>
      <c r="U161" s="35"/>
      <c r="V161" s="35"/>
      <c r="W161" s="35"/>
      <c r="X161" s="35"/>
      <c r="Y161" s="35"/>
      <c r="Z161" s="35"/>
      <c r="AA161" s="35"/>
      <c r="AB161" s="35"/>
      <c r="AC161" s="35"/>
      <c r="AD161" s="35"/>
      <c r="AE161" s="35"/>
      <c r="AR161" s="206" t="s">
        <v>191</v>
      </c>
      <c r="AT161" s="206" t="s">
        <v>187</v>
      </c>
      <c r="AU161" s="206" t="s">
        <v>84</v>
      </c>
      <c r="AY161" s="18" t="s">
        <v>185</v>
      </c>
      <c r="BE161" s="207">
        <f t="shared" si="4"/>
        <v>0</v>
      </c>
      <c r="BF161" s="207">
        <f t="shared" si="5"/>
        <v>0</v>
      </c>
      <c r="BG161" s="207">
        <f t="shared" si="6"/>
        <v>0</v>
      </c>
      <c r="BH161" s="207">
        <f t="shared" si="7"/>
        <v>0</v>
      </c>
      <c r="BI161" s="207">
        <f t="shared" si="8"/>
        <v>0</v>
      </c>
      <c r="BJ161" s="18" t="s">
        <v>84</v>
      </c>
      <c r="BK161" s="207">
        <f t="shared" si="9"/>
        <v>0</v>
      </c>
      <c r="BL161" s="18" t="s">
        <v>191</v>
      </c>
      <c r="BM161" s="206" t="s">
        <v>597</v>
      </c>
    </row>
    <row r="162" spans="1:65" s="2" customFormat="1" ht="21.75" customHeight="1">
      <c r="A162" s="35"/>
      <c r="B162" s="36"/>
      <c r="C162" s="194" t="s">
        <v>362</v>
      </c>
      <c r="D162" s="194" t="s">
        <v>187</v>
      </c>
      <c r="E162" s="195" t="s">
        <v>995</v>
      </c>
      <c r="F162" s="196" t="s">
        <v>996</v>
      </c>
      <c r="G162" s="197" t="s">
        <v>439</v>
      </c>
      <c r="H162" s="198">
        <v>500</v>
      </c>
      <c r="I162" s="199"/>
      <c r="J162" s="200">
        <f t="shared" si="0"/>
        <v>0</v>
      </c>
      <c r="K162" s="201"/>
      <c r="L162" s="40"/>
      <c r="M162" s="202" t="s">
        <v>1</v>
      </c>
      <c r="N162" s="203" t="s">
        <v>41</v>
      </c>
      <c r="O162" s="72"/>
      <c r="P162" s="204">
        <f t="shared" si="1"/>
        <v>0</v>
      </c>
      <c r="Q162" s="204">
        <v>0</v>
      </c>
      <c r="R162" s="204">
        <f t="shared" si="2"/>
        <v>0</v>
      </c>
      <c r="S162" s="204">
        <v>0</v>
      </c>
      <c r="T162" s="205">
        <f t="shared" si="3"/>
        <v>0</v>
      </c>
      <c r="U162" s="35"/>
      <c r="V162" s="35"/>
      <c r="W162" s="35"/>
      <c r="X162" s="35"/>
      <c r="Y162" s="35"/>
      <c r="Z162" s="35"/>
      <c r="AA162" s="35"/>
      <c r="AB162" s="35"/>
      <c r="AC162" s="35"/>
      <c r="AD162" s="35"/>
      <c r="AE162" s="35"/>
      <c r="AR162" s="206" t="s">
        <v>191</v>
      </c>
      <c r="AT162" s="206" t="s">
        <v>187</v>
      </c>
      <c r="AU162" s="206" t="s">
        <v>84</v>
      </c>
      <c r="AY162" s="18" t="s">
        <v>185</v>
      </c>
      <c r="BE162" s="207">
        <f t="shared" si="4"/>
        <v>0</v>
      </c>
      <c r="BF162" s="207">
        <f t="shared" si="5"/>
        <v>0</v>
      </c>
      <c r="BG162" s="207">
        <f t="shared" si="6"/>
        <v>0</v>
      </c>
      <c r="BH162" s="207">
        <f t="shared" si="7"/>
        <v>0</v>
      </c>
      <c r="BI162" s="207">
        <f t="shared" si="8"/>
        <v>0</v>
      </c>
      <c r="BJ162" s="18" t="s">
        <v>84</v>
      </c>
      <c r="BK162" s="207">
        <f t="shared" si="9"/>
        <v>0</v>
      </c>
      <c r="BL162" s="18" t="s">
        <v>191</v>
      </c>
      <c r="BM162" s="206" t="s">
        <v>600</v>
      </c>
    </row>
    <row r="163" spans="1:65" s="2" customFormat="1" ht="21.75" customHeight="1">
      <c r="A163" s="35"/>
      <c r="B163" s="36"/>
      <c r="C163" s="194" t="s">
        <v>367</v>
      </c>
      <c r="D163" s="194" t="s">
        <v>187</v>
      </c>
      <c r="E163" s="195" t="s">
        <v>997</v>
      </c>
      <c r="F163" s="196" t="s">
        <v>998</v>
      </c>
      <c r="G163" s="197" t="s">
        <v>439</v>
      </c>
      <c r="H163" s="198">
        <v>200</v>
      </c>
      <c r="I163" s="199"/>
      <c r="J163" s="200">
        <f t="shared" si="0"/>
        <v>0</v>
      </c>
      <c r="K163" s="201"/>
      <c r="L163" s="40"/>
      <c r="M163" s="263" t="s">
        <v>1</v>
      </c>
      <c r="N163" s="264" t="s">
        <v>41</v>
      </c>
      <c r="O163" s="265"/>
      <c r="P163" s="266">
        <f t="shared" si="1"/>
        <v>0</v>
      </c>
      <c r="Q163" s="266">
        <v>0</v>
      </c>
      <c r="R163" s="266">
        <f t="shared" si="2"/>
        <v>0</v>
      </c>
      <c r="S163" s="266">
        <v>0</v>
      </c>
      <c r="T163" s="267">
        <f t="shared" si="3"/>
        <v>0</v>
      </c>
      <c r="U163" s="35"/>
      <c r="V163" s="35"/>
      <c r="W163" s="35"/>
      <c r="X163" s="35"/>
      <c r="Y163" s="35"/>
      <c r="Z163" s="35"/>
      <c r="AA163" s="35"/>
      <c r="AB163" s="35"/>
      <c r="AC163" s="35"/>
      <c r="AD163" s="35"/>
      <c r="AE163" s="35"/>
      <c r="AR163" s="206" t="s">
        <v>191</v>
      </c>
      <c r="AT163" s="206" t="s">
        <v>187</v>
      </c>
      <c r="AU163" s="206" t="s">
        <v>84</v>
      </c>
      <c r="AY163" s="18" t="s">
        <v>185</v>
      </c>
      <c r="BE163" s="207">
        <f t="shared" si="4"/>
        <v>0</v>
      </c>
      <c r="BF163" s="207">
        <f t="shared" si="5"/>
        <v>0</v>
      </c>
      <c r="BG163" s="207">
        <f t="shared" si="6"/>
        <v>0</v>
      </c>
      <c r="BH163" s="207">
        <f t="shared" si="7"/>
        <v>0</v>
      </c>
      <c r="BI163" s="207">
        <f t="shared" si="8"/>
        <v>0</v>
      </c>
      <c r="BJ163" s="18" t="s">
        <v>84</v>
      </c>
      <c r="BK163" s="207">
        <f t="shared" si="9"/>
        <v>0</v>
      </c>
      <c r="BL163" s="18" t="s">
        <v>191</v>
      </c>
      <c r="BM163" s="206" t="s">
        <v>691</v>
      </c>
    </row>
    <row r="164" spans="1:31" s="2" customFormat="1" ht="6.95" customHeight="1">
      <c r="A164" s="35"/>
      <c r="B164" s="55"/>
      <c r="C164" s="56"/>
      <c r="D164" s="56"/>
      <c r="E164" s="56"/>
      <c r="F164" s="56"/>
      <c r="G164" s="56"/>
      <c r="H164" s="56"/>
      <c r="I164" s="56"/>
      <c r="J164" s="56"/>
      <c r="K164" s="56"/>
      <c r="L164" s="40"/>
      <c r="M164" s="35"/>
      <c r="O164" s="35"/>
      <c r="P164" s="35"/>
      <c r="Q164" s="35"/>
      <c r="R164" s="35"/>
      <c r="S164" s="35"/>
      <c r="T164" s="35"/>
      <c r="U164" s="35"/>
      <c r="V164" s="35"/>
      <c r="W164" s="35"/>
      <c r="X164" s="35"/>
      <c r="Y164" s="35"/>
      <c r="Z164" s="35"/>
      <c r="AA164" s="35"/>
      <c r="AB164" s="35"/>
      <c r="AC164" s="35"/>
      <c r="AD164" s="35"/>
      <c r="AE164" s="35"/>
    </row>
  </sheetData>
  <sheetProtection algorithmName="SHA-512" hashValue="ykWTq4A9XED6Qg3gAmArjxekUvnHard8VcskezClFuhZAaTwThCUOM6cvs4k2q3ydETFp3H3WwXBaCPgidBLkQ==" saltValue="BpsnxBBVF/Ky4Yxg8i5Z62oNa7O097zGFk9hG+X2sRsBEvnKnaLKZwh0FTzQy33qQN46Do41YKf6im9+NfJedQ==" spinCount="100000" sheet="1" objects="1" scenarios="1" formatColumns="0" formatRows="0" autoFilter="0"/>
  <autoFilter ref="C117:K163"/>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999</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ROUND(J117,2)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ROUND((SUM(BE117:BE135)),2)</f>
        <v>0</v>
      </c>
      <c r="G33" s="35"/>
      <c r="H33" s="35"/>
      <c r="I33" s="132">
        <v>0.21</v>
      </c>
      <c r="J33" s="131">
        <f>ROUND(((SUM(BE117:BE135))*I33),2)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ROUND((SUM(BF117:BF135)),2)</f>
        <v>0</v>
      </c>
      <c r="G34" s="35"/>
      <c r="H34" s="35"/>
      <c r="I34" s="132">
        <v>0.12</v>
      </c>
      <c r="J34" s="131">
        <f>ROUND(((SUM(BF117:BF135))*I34),2)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ROUND((SUM(BG117:BG135)),2)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ROUND((SUM(BH117:BH135)),2)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ROUND((SUM(BI117:BI135)),2)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402 - Sdělovací vedení – kabelová chránička</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J117</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1000</v>
      </c>
      <c r="E97" s="158"/>
      <c r="F97" s="158"/>
      <c r="G97" s="158"/>
      <c r="H97" s="158"/>
      <c r="I97" s="158"/>
      <c r="J97" s="159">
        <f>J118</f>
        <v>0</v>
      </c>
      <c r="K97" s="156"/>
      <c r="L97" s="160"/>
    </row>
    <row r="98" spans="1:31" s="2" customFormat="1" ht="21.75" customHeight="1">
      <c r="A98" s="35"/>
      <c r="B98" s="36"/>
      <c r="C98" s="37"/>
      <c r="D98" s="37"/>
      <c r="E98" s="37"/>
      <c r="F98" s="37"/>
      <c r="G98" s="37"/>
      <c r="H98" s="37"/>
      <c r="I98" s="37"/>
      <c r="J98" s="37"/>
      <c r="K98" s="37"/>
      <c r="L98" s="52"/>
      <c r="S98" s="35"/>
      <c r="T98" s="35"/>
      <c r="U98" s="35"/>
      <c r="V98" s="35"/>
      <c r="W98" s="35"/>
      <c r="X98" s="35"/>
      <c r="Y98" s="35"/>
      <c r="Z98" s="35"/>
      <c r="AA98" s="35"/>
      <c r="AB98" s="35"/>
      <c r="AC98" s="35"/>
      <c r="AD98" s="35"/>
      <c r="AE98" s="35"/>
    </row>
    <row r="99" spans="1:31" s="2" customFormat="1" ht="6.95" customHeight="1">
      <c r="A99" s="35"/>
      <c r="B99" s="55"/>
      <c r="C99" s="56"/>
      <c r="D99" s="56"/>
      <c r="E99" s="56"/>
      <c r="F99" s="56"/>
      <c r="G99" s="56"/>
      <c r="H99" s="56"/>
      <c r="I99" s="56"/>
      <c r="J99" s="56"/>
      <c r="K99" s="56"/>
      <c r="L99" s="52"/>
      <c r="S99" s="35"/>
      <c r="T99" s="35"/>
      <c r="U99" s="35"/>
      <c r="V99" s="35"/>
      <c r="W99" s="35"/>
      <c r="X99" s="35"/>
      <c r="Y99" s="35"/>
      <c r="Z99" s="35"/>
      <c r="AA99" s="35"/>
      <c r="AB99" s="35"/>
      <c r="AC99" s="35"/>
      <c r="AD99" s="35"/>
      <c r="AE99" s="35"/>
    </row>
    <row r="103" spans="1:31" s="2" customFormat="1" ht="6.95" customHeight="1">
      <c r="A103" s="35"/>
      <c r="B103" s="57"/>
      <c r="C103" s="58"/>
      <c r="D103" s="58"/>
      <c r="E103" s="58"/>
      <c r="F103" s="58"/>
      <c r="G103" s="58"/>
      <c r="H103" s="58"/>
      <c r="I103" s="58"/>
      <c r="J103" s="58"/>
      <c r="K103" s="58"/>
      <c r="L103" s="52"/>
      <c r="S103" s="35"/>
      <c r="T103" s="35"/>
      <c r="U103" s="35"/>
      <c r="V103" s="35"/>
      <c r="W103" s="35"/>
      <c r="X103" s="35"/>
      <c r="Y103" s="35"/>
      <c r="Z103" s="35"/>
      <c r="AA103" s="35"/>
      <c r="AB103" s="35"/>
      <c r="AC103" s="35"/>
      <c r="AD103" s="35"/>
      <c r="AE103" s="35"/>
    </row>
    <row r="104" spans="1:31" s="2" customFormat="1" ht="24.95" customHeight="1">
      <c r="A104" s="35"/>
      <c r="B104" s="36"/>
      <c r="C104" s="24" t="s">
        <v>170</v>
      </c>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12" customHeight="1">
      <c r="A106" s="35"/>
      <c r="B106" s="36"/>
      <c r="C106" s="30" t="s">
        <v>16</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16.5" customHeight="1">
      <c r="A107" s="35"/>
      <c r="B107" s="36"/>
      <c r="C107" s="37"/>
      <c r="D107" s="37"/>
      <c r="E107" s="344" t="str">
        <f>E7</f>
        <v>Malé Hoštice – IS lokality Sportovní</v>
      </c>
      <c r="F107" s="345"/>
      <c r="G107" s="345"/>
      <c r="H107" s="345"/>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148</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297" t="str">
        <f>E9</f>
        <v>SO 402 - Sdělovací vedení – kabelová chránička</v>
      </c>
      <c r="F109" s="346"/>
      <c r="G109" s="346"/>
      <c r="H109" s="346"/>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20</v>
      </c>
      <c r="D111" s="37"/>
      <c r="E111" s="37"/>
      <c r="F111" s="28" t="str">
        <f>F12</f>
        <v>Malé Hoštice</v>
      </c>
      <c r="G111" s="37"/>
      <c r="H111" s="37"/>
      <c r="I111" s="30" t="s">
        <v>22</v>
      </c>
      <c r="J111" s="67" t="str">
        <f>IF(J12="","",J12)</f>
        <v>11. 3. 2024</v>
      </c>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25.7" customHeight="1">
      <c r="A113" s="35"/>
      <c r="B113" s="36"/>
      <c r="C113" s="30" t="s">
        <v>24</v>
      </c>
      <c r="D113" s="37"/>
      <c r="E113" s="37"/>
      <c r="F113" s="28" t="str">
        <f>E15</f>
        <v>Městská část Malé Hoštice, Opava</v>
      </c>
      <c r="G113" s="37"/>
      <c r="H113" s="37"/>
      <c r="I113" s="30" t="s">
        <v>30</v>
      </c>
      <c r="J113" s="33" t="str">
        <f>E21</f>
        <v>PROJEKCE GUŇKA s.r.o.</v>
      </c>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28</v>
      </c>
      <c r="D114" s="37"/>
      <c r="E114" s="37"/>
      <c r="F114" s="28" t="str">
        <f>IF(E18="","",E18)</f>
        <v>Vyplň údaj</v>
      </c>
      <c r="G114" s="37"/>
      <c r="H114" s="37"/>
      <c r="I114" s="30" t="s">
        <v>33</v>
      </c>
      <c r="J114" s="33" t="str">
        <f>E24</f>
        <v xml:space="preserve"> </v>
      </c>
      <c r="K114" s="37"/>
      <c r="L114" s="52"/>
      <c r="S114" s="35"/>
      <c r="T114" s="35"/>
      <c r="U114" s="35"/>
      <c r="V114" s="35"/>
      <c r="W114" s="35"/>
      <c r="X114" s="35"/>
      <c r="Y114" s="35"/>
      <c r="Z114" s="35"/>
      <c r="AA114" s="35"/>
      <c r="AB114" s="35"/>
      <c r="AC114" s="35"/>
      <c r="AD114" s="35"/>
      <c r="AE114" s="35"/>
    </row>
    <row r="115" spans="1:31" s="2" customFormat="1" ht="10.3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11" customFormat="1" ht="29.25" customHeight="1">
      <c r="A116" s="166"/>
      <c r="B116" s="167"/>
      <c r="C116" s="168" t="s">
        <v>171</v>
      </c>
      <c r="D116" s="169" t="s">
        <v>61</v>
      </c>
      <c r="E116" s="169" t="s">
        <v>57</v>
      </c>
      <c r="F116" s="169" t="s">
        <v>58</v>
      </c>
      <c r="G116" s="169" t="s">
        <v>172</v>
      </c>
      <c r="H116" s="169" t="s">
        <v>173</v>
      </c>
      <c r="I116" s="169" t="s">
        <v>174</v>
      </c>
      <c r="J116" s="170" t="s">
        <v>161</v>
      </c>
      <c r="K116" s="171" t="s">
        <v>175</v>
      </c>
      <c r="L116" s="172"/>
      <c r="M116" s="76" t="s">
        <v>1</v>
      </c>
      <c r="N116" s="77" t="s">
        <v>40</v>
      </c>
      <c r="O116" s="77" t="s">
        <v>176</v>
      </c>
      <c r="P116" s="77" t="s">
        <v>177</v>
      </c>
      <c r="Q116" s="77" t="s">
        <v>178</v>
      </c>
      <c r="R116" s="77" t="s">
        <v>179</v>
      </c>
      <c r="S116" s="77" t="s">
        <v>180</v>
      </c>
      <c r="T116" s="78" t="s">
        <v>181</v>
      </c>
      <c r="U116" s="166"/>
      <c r="V116" s="166"/>
      <c r="W116" s="166"/>
      <c r="X116" s="166"/>
      <c r="Y116" s="166"/>
      <c r="Z116" s="166"/>
      <c r="AA116" s="166"/>
      <c r="AB116" s="166"/>
      <c r="AC116" s="166"/>
      <c r="AD116" s="166"/>
      <c r="AE116" s="166"/>
    </row>
    <row r="117" spans="1:63" s="2" customFormat="1" ht="22.9" customHeight="1">
      <c r="A117" s="35"/>
      <c r="B117" s="36"/>
      <c r="C117" s="83" t="s">
        <v>182</v>
      </c>
      <c r="D117" s="37"/>
      <c r="E117" s="37"/>
      <c r="F117" s="37"/>
      <c r="G117" s="37"/>
      <c r="H117" s="37"/>
      <c r="I117" s="37"/>
      <c r="J117" s="173">
        <f>BK117</f>
        <v>0</v>
      </c>
      <c r="K117" s="37"/>
      <c r="L117" s="40"/>
      <c r="M117" s="79"/>
      <c r="N117" s="174"/>
      <c r="O117" s="80"/>
      <c r="P117" s="175">
        <f>P118</f>
        <v>0</v>
      </c>
      <c r="Q117" s="80"/>
      <c r="R117" s="175">
        <f>R118</f>
        <v>0</v>
      </c>
      <c r="S117" s="80"/>
      <c r="T117" s="176">
        <f>T118</f>
        <v>0</v>
      </c>
      <c r="U117" s="35"/>
      <c r="V117" s="35"/>
      <c r="W117" s="35"/>
      <c r="X117" s="35"/>
      <c r="Y117" s="35"/>
      <c r="Z117" s="35"/>
      <c r="AA117" s="35"/>
      <c r="AB117" s="35"/>
      <c r="AC117" s="35"/>
      <c r="AD117" s="35"/>
      <c r="AE117" s="35"/>
      <c r="AT117" s="18" t="s">
        <v>75</v>
      </c>
      <c r="AU117" s="18" t="s">
        <v>163</v>
      </c>
      <c r="BK117" s="177">
        <f>BK118</f>
        <v>0</v>
      </c>
    </row>
    <row r="118" spans="2:63" s="12" customFormat="1" ht="25.9" customHeight="1">
      <c r="B118" s="178"/>
      <c r="C118" s="179"/>
      <c r="D118" s="180" t="s">
        <v>75</v>
      </c>
      <c r="E118" s="181" t="s">
        <v>1001</v>
      </c>
      <c r="F118" s="181" t="s">
        <v>1002</v>
      </c>
      <c r="G118" s="179"/>
      <c r="H118" s="179"/>
      <c r="I118" s="182"/>
      <c r="J118" s="183">
        <f>BK118</f>
        <v>0</v>
      </c>
      <c r="K118" s="179"/>
      <c r="L118" s="184"/>
      <c r="M118" s="185"/>
      <c r="N118" s="186"/>
      <c r="O118" s="186"/>
      <c r="P118" s="187">
        <f>SUM(P119:P135)</f>
        <v>0</v>
      </c>
      <c r="Q118" s="186"/>
      <c r="R118" s="187">
        <f>SUM(R119:R135)</f>
        <v>0</v>
      </c>
      <c r="S118" s="186"/>
      <c r="T118" s="188">
        <f>SUM(T119:T135)</f>
        <v>0</v>
      </c>
      <c r="AR118" s="189" t="s">
        <v>84</v>
      </c>
      <c r="AT118" s="190" t="s">
        <v>75</v>
      </c>
      <c r="AU118" s="190" t="s">
        <v>76</v>
      </c>
      <c r="AY118" s="189" t="s">
        <v>185</v>
      </c>
      <c r="BK118" s="191">
        <f>SUM(BK119:BK135)</f>
        <v>0</v>
      </c>
    </row>
    <row r="119" spans="1:65" s="2" customFormat="1" ht="24.2" customHeight="1">
      <c r="A119" s="35"/>
      <c r="B119" s="36"/>
      <c r="C119" s="194" t="s">
        <v>84</v>
      </c>
      <c r="D119" s="194" t="s">
        <v>187</v>
      </c>
      <c r="E119" s="195" t="s">
        <v>1003</v>
      </c>
      <c r="F119" s="196" t="s">
        <v>1004</v>
      </c>
      <c r="G119" s="197" t="s">
        <v>439</v>
      </c>
      <c r="H119" s="198">
        <v>630</v>
      </c>
      <c r="I119" s="199"/>
      <c r="J119" s="200">
        <f>ROUND(I119*H119,2)</f>
        <v>0</v>
      </c>
      <c r="K119" s="201"/>
      <c r="L119" s="40"/>
      <c r="M119" s="202" t="s">
        <v>1</v>
      </c>
      <c r="N119" s="203" t="s">
        <v>41</v>
      </c>
      <c r="O119" s="72"/>
      <c r="P119" s="204">
        <f>O119*H119</f>
        <v>0</v>
      </c>
      <c r="Q119" s="204">
        <v>0</v>
      </c>
      <c r="R119" s="204">
        <f>Q119*H119</f>
        <v>0</v>
      </c>
      <c r="S119" s="204">
        <v>0</v>
      </c>
      <c r="T119" s="205">
        <f>S119*H119</f>
        <v>0</v>
      </c>
      <c r="U119" s="35"/>
      <c r="V119" s="35"/>
      <c r="W119" s="35"/>
      <c r="X119" s="35"/>
      <c r="Y119" s="35"/>
      <c r="Z119" s="35"/>
      <c r="AA119" s="35"/>
      <c r="AB119" s="35"/>
      <c r="AC119" s="35"/>
      <c r="AD119" s="35"/>
      <c r="AE119" s="35"/>
      <c r="AR119" s="206" t="s">
        <v>191</v>
      </c>
      <c r="AT119" s="206" t="s">
        <v>187</v>
      </c>
      <c r="AU119" s="206" t="s">
        <v>84</v>
      </c>
      <c r="AY119" s="18" t="s">
        <v>185</v>
      </c>
      <c r="BE119" s="207">
        <f>IF(N119="základní",J119,0)</f>
        <v>0</v>
      </c>
      <c r="BF119" s="207">
        <f>IF(N119="snížená",J119,0)</f>
        <v>0</v>
      </c>
      <c r="BG119" s="207">
        <f>IF(N119="zákl. přenesená",J119,0)</f>
        <v>0</v>
      </c>
      <c r="BH119" s="207">
        <f>IF(N119="sníž. přenesená",J119,0)</f>
        <v>0</v>
      </c>
      <c r="BI119" s="207">
        <f>IF(N119="nulová",J119,0)</f>
        <v>0</v>
      </c>
      <c r="BJ119" s="18" t="s">
        <v>84</v>
      </c>
      <c r="BK119" s="207">
        <f>ROUND(I119*H119,2)</f>
        <v>0</v>
      </c>
      <c r="BL119" s="18" t="s">
        <v>191</v>
      </c>
      <c r="BM119" s="206" t="s">
        <v>86</v>
      </c>
    </row>
    <row r="120" spans="1:65" s="2" customFormat="1" ht="16.5" customHeight="1">
      <c r="A120" s="35"/>
      <c r="B120" s="36"/>
      <c r="C120" s="241" t="s">
        <v>86</v>
      </c>
      <c r="D120" s="241" t="s">
        <v>267</v>
      </c>
      <c r="E120" s="242" t="s">
        <v>1005</v>
      </c>
      <c r="F120" s="243" t="s">
        <v>1006</v>
      </c>
      <c r="G120" s="244" t="s">
        <v>439</v>
      </c>
      <c r="H120" s="245">
        <v>630</v>
      </c>
      <c r="I120" s="246"/>
      <c r="J120" s="247">
        <f>ROUND(I120*H120,2)</f>
        <v>0</v>
      </c>
      <c r="K120" s="248"/>
      <c r="L120" s="249"/>
      <c r="M120" s="250" t="s">
        <v>1</v>
      </c>
      <c r="N120" s="251" t="s">
        <v>41</v>
      </c>
      <c r="O120" s="72"/>
      <c r="P120" s="204">
        <f>O120*H120</f>
        <v>0</v>
      </c>
      <c r="Q120" s="204">
        <v>0</v>
      </c>
      <c r="R120" s="204">
        <f>Q120*H120</f>
        <v>0</v>
      </c>
      <c r="S120" s="204">
        <v>0</v>
      </c>
      <c r="T120" s="205">
        <f>S120*H120</f>
        <v>0</v>
      </c>
      <c r="U120" s="35"/>
      <c r="V120" s="35"/>
      <c r="W120" s="35"/>
      <c r="X120" s="35"/>
      <c r="Y120" s="35"/>
      <c r="Z120" s="35"/>
      <c r="AA120" s="35"/>
      <c r="AB120" s="35"/>
      <c r="AC120" s="35"/>
      <c r="AD120" s="35"/>
      <c r="AE120" s="35"/>
      <c r="AR120" s="206" t="s">
        <v>223</v>
      </c>
      <c r="AT120" s="206" t="s">
        <v>267</v>
      </c>
      <c r="AU120" s="206" t="s">
        <v>84</v>
      </c>
      <c r="AY120" s="18" t="s">
        <v>185</v>
      </c>
      <c r="BE120" s="207">
        <f>IF(N120="základní",J120,0)</f>
        <v>0</v>
      </c>
      <c r="BF120" s="207">
        <f>IF(N120="snížená",J120,0)</f>
        <v>0</v>
      </c>
      <c r="BG120" s="207">
        <f>IF(N120="zákl. přenesená",J120,0)</f>
        <v>0</v>
      </c>
      <c r="BH120" s="207">
        <f>IF(N120="sníž. přenesená",J120,0)</f>
        <v>0</v>
      </c>
      <c r="BI120" s="207">
        <f>IF(N120="nulová",J120,0)</f>
        <v>0</v>
      </c>
      <c r="BJ120" s="18" t="s">
        <v>84</v>
      </c>
      <c r="BK120" s="207">
        <f>ROUND(I120*H120,2)</f>
        <v>0</v>
      </c>
      <c r="BL120" s="18" t="s">
        <v>191</v>
      </c>
      <c r="BM120" s="206" t="s">
        <v>191</v>
      </c>
    </row>
    <row r="121" spans="1:65" s="2" customFormat="1" ht="24.2" customHeight="1">
      <c r="A121" s="35"/>
      <c r="B121" s="36"/>
      <c r="C121" s="241" t="s">
        <v>198</v>
      </c>
      <c r="D121" s="241" t="s">
        <v>267</v>
      </c>
      <c r="E121" s="242" t="s">
        <v>1007</v>
      </c>
      <c r="F121" s="243" t="s">
        <v>1008</v>
      </c>
      <c r="G121" s="244" t="s">
        <v>190</v>
      </c>
      <c r="H121" s="245">
        <v>40</v>
      </c>
      <c r="I121" s="246"/>
      <c r="J121" s="247">
        <f>ROUND(I121*H121,2)</f>
        <v>0</v>
      </c>
      <c r="K121" s="248"/>
      <c r="L121" s="249"/>
      <c r="M121" s="250" t="s">
        <v>1</v>
      </c>
      <c r="N121" s="251" t="s">
        <v>41</v>
      </c>
      <c r="O121" s="72"/>
      <c r="P121" s="204">
        <f>O121*H121</f>
        <v>0</v>
      </c>
      <c r="Q121" s="204">
        <v>0</v>
      </c>
      <c r="R121" s="204">
        <f>Q121*H121</f>
        <v>0</v>
      </c>
      <c r="S121" s="204">
        <v>0</v>
      </c>
      <c r="T121" s="205">
        <f>S121*H121</f>
        <v>0</v>
      </c>
      <c r="U121" s="35"/>
      <c r="V121" s="35"/>
      <c r="W121" s="35"/>
      <c r="X121" s="35"/>
      <c r="Y121" s="35"/>
      <c r="Z121" s="35"/>
      <c r="AA121" s="35"/>
      <c r="AB121" s="35"/>
      <c r="AC121" s="35"/>
      <c r="AD121" s="35"/>
      <c r="AE121" s="35"/>
      <c r="AR121" s="206" t="s">
        <v>223</v>
      </c>
      <c r="AT121" s="206" t="s">
        <v>267</v>
      </c>
      <c r="AU121" s="206" t="s">
        <v>84</v>
      </c>
      <c r="AY121" s="18" t="s">
        <v>185</v>
      </c>
      <c r="BE121" s="207">
        <f>IF(N121="základní",J121,0)</f>
        <v>0</v>
      </c>
      <c r="BF121" s="207">
        <f>IF(N121="snížená",J121,0)</f>
        <v>0</v>
      </c>
      <c r="BG121" s="207">
        <f>IF(N121="zákl. přenesená",J121,0)</f>
        <v>0</v>
      </c>
      <c r="BH121" s="207">
        <f>IF(N121="sníž. přenesená",J121,0)</f>
        <v>0</v>
      </c>
      <c r="BI121" s="207">
        <f>IF(N121="nulová",J121,0)</f>
        <v>0</v>
      </c>
      <c r="BJ121" s="18" t="s">
        <v>84</v>
      </c>
      <c r="BK121" s="207">
        <f>ROUND(I121*H121,2)</f>
        <v>0</v>
      </c>
      <c r="BL121" s="18" t="s">
        <v>191</v>
      </c>
      <c r="BM121" s="206" t="s">
        <v>211</v>
      </c>
    </row>
    <row r="122" spans="1:65" s="2" customFormat="1" ht="21.75" customHeight="1">
      <c r="A122" s="35"/>
      <c r="B122" s="36"/>
      <c r="C122" s="194" t="s">
        <v>191</v>
      </c>
      <c r="D122" s="194" t="s">
        <v>187</v>
      </c>
      <c r="E122" s="195" t="s">
        <v>1009</v>
      </c>
      <c r="F122" s="196" t="s">
        <v>1010</v>
      </c>
      <c r="G122" s="197" t="s">
        <v>201</v>
      </c>
      <c r="H122" s="198">
        <v>3.9</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84</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223</v>
      </c>
    </row>
    <row r="123" spans="1:65" s="2" customFormat="1" ht="21.75" customHeight="1">
      <c r="A123" s="35"/>
      <c r="B123" s="36"/>
      <c r="C123" s="194" t="s">
        <v>194</v>
      </c>
      <c r="D123" s="194" t="s">
        <v>187</v>
      </c>
      <c r="E123" s="195" t="s">
        <v>1011</v>
      </c>
      <c r="F123" s="196" t="s">
        <v>1012</v>
      </c>
      <c r="G123" s="197" t="s">
        <v>214</v>
      </c>
      <c r="H123" s="198">
        <v>95.25</v>
      </c>
      <c r="I123" s="199"/>
      <c r="J123" s="200">
        <f>ROUND(I123*H123,2)</f>
        <v>0</v>
      </c>
      <c r="K123" s="201"/>
      <c r="L123" s="40"/>
      <c r="M123" s="202" t="s">
        <v>1</v>
      </c>
      <c r="N123" s="203" t="s">
        <v>41</v>
      </c>
      <c r="O123" s="72"/>
      <c r="P123" s="204">
        <f>O123*H123</f>
        <v>0</v>
      </c>
      <c r="Q123" s="204">
        <v>0</v>
      </c>
      <c r="R123" s="204">
        <f>Q123*H123</f>
        <v>0</v>
      </c>
      <c r="S123" s="204">
        <v>0</v>
      </c>
      <c r="T123" s="205">
        <f>S123*H123</f>
        <v>0</v>
      </c>
      <c r="U123" s="35"/>
      <c r="V123" s="35"/>
      <c r="W123" s="35"/>
      <c r="X123" s="35"/>
      <c r="Y123" s="35"/>
      <c r="Z123" s="35"/>
      <c r="AA123" s="35"/>
      <c r="AB123" s="35"/>
      <c r="AC123" s="35"/>
      <c r="AD123" s="35"/>
      <c r="AE123" s="35"/>
      <c r="AR123" s="206" t="s">
        <v>191</v>
      </c>
      <c r="AT123" s="206" t="s">
        <v>187</v>
      </c>
      <c r="AU123" s="206" t="s">
        <v>84</v>
      </c>
      <c r="AY123" s="18" t="s">
        <v>185</v>
      </c>
      <c r="BE123" s="207">
        <f>IF(N123="základní",J123,0)</f>
        <v>0</v>
      </c>
      <c r="BF123" s="207">
        <f>IF(N123="snížená",J123,0)</f>
        <v>0</v>
      </c>
      <c r="BG123" s="207">
        <f>IF(N123="zákl. přenesená",J123,0)</f>
        <v>0</v>
      </c>
      <c r="BH123" s="207">
        <f>IF(N123="sníž. přenesená",J123,0)</f>
        <v>0</v>
      </c>
      <c r="BI123" s="207">
        <f>IF(N123="nulová",J123,0)</f>
        <v>0</v>
      </c>
      <c r="BJ123" s="18" t="s">
        <v>84</v>
      </c>
      <c r="BK123" s="207">
        <f>ROUND(I123*H123,2)</f>
        <v>0</v>
      </c>
      <c r="BL123" s="18" t="s">
        <v>191</v>
      </c>
      <c r="BM123" s="206" t="s">
        <v>231</v>
      </c>
    </row>
    <row r="124" spans="2:51" s="13" customFormat="1" ht="11.25">
      <c r="B124" s="208"/>
      <c r="C124" s="209"/>
      <c r="D124" s="210" t="s">
        <v>193</v>
      </c>
      <c r="E124" s="211" t="s">
        <v>1</v>
      </c>
      <c r="F124" s="212" t="s">
        <v>1013</v>
      </c>
      <c r="G124" s="209"/>
      <c r="H124" s="213">
        <v>36.75</v>
      </c>
      <c r="I124" s="214"/>
      <c r="J124" s="209"/>
      <c r="K124" s="209"/>
      <c r="L124" s="215"/>
      <c r="M124" s="216"/>
      <c r="N124" s="217"/>
      <c r="O124" s="217"/>
      <c r="P124" s="217"/>
      <c r="Q124" s="217"/>
      <c r="R124" s="217"/>
      <c r="S124" s="217"/>
      <c r="T124" s="218"/>
      <c r="AT124" s="219" t="s">
        <v>193</v>
      </c>
      <c r="AU124" s="219" t="s">
        <v>84</v>
      </c>
      <c r="AV124" s="13" t="s">
        <v>86</v>
      </c>
      <c r="AW124" s="13" t="s">
        <v>32</v>
      </c>
      <c r="AX124" s="13" t="s">
        <v>76</v>
      </c>
      <c r="AY124" s="219" t="s">
        <v>185</v>
      </c>
    </row>
    <row r="125" spans="2:51" s="13" customFormat="1" ht="11.25">
      <c r="B125" s="208"/>
      <c r="C125" s="209"/>
      <c r="D125" s="210" t="s">
        <v>193</v>
      </c>
      <c r="E125" s="211" t="s">
        <v>1</v>
      </c>
      <c r="F125" s="212" t="s">
        <v>1014</v>
      </c>
      <c r="G125" s="209"/>
      <c r="H125" s="213">
        <v>58.5</v>
      </c>
      <c r="I125" s="214"/>
      <c r="J125" s="209"/>
      <c r="K125" s="209"/>
      <c r="L125" s="215"/>
      <c r="M125" s="216"/>
      <c r="N125" s="217"/>
      <c r="O125" s="217"/>
      <c r="P125" s="217"/>
      <c r="Q125" s="217"/>
      <c r="R125" s="217"/>
      <c r="S125" s="217"/>
      <c r="T125" s="218"/>
      <c r="AT125" s="219" t="s">
        <v>193</v>
      </c>
      <c r="AU125" s="219" t="s">
        <v>84</v>
      </c>
      <c r="AV125" s="13" t="s">
        <v>86</v>
      </c>
      <c r="AW125" s="13" t="s">
        <v>32</v>
      </c>
      <c r="AX125" s="13" t="s">
        <v>76</v>
      </c>
      <c r="AY125" s="219" t="s">
        <v>185</v>
      </c>
    </row>
    <row r="126" spans="2:51" s="15" customFormat="1" ht="11.25">
      <c r="B126" s="230"/>
      <c r="C126" s="231"/>
      <c r="D126" s="210" t="s">
        <v>193</v>
      </c>
      <c r="E126" s="232" t="s">
        <v>1</v>
      </c>
      <c r="F126" s="233" t="s">
        <v>256</v>
      </c>
      <c r="G126" s="231"/>
      <c r="H126" s="234">
        <v>95.25</v>
      </c>
      <c r="I126" s="235"/>
      <c r="J126" s="231"/>
      <c r="K126" s="231"/>
      <c r="L126" s="236"/>
      <c r="M126" s="237"/>
      <c r="N126" s="238"/>
      <c r="O126" s="238"/>
      <c r="P126" s="238"/>
      <c r="Q126" s="238"/>
      <c r="R126" s="238"/>
      <c r="S126" s="238"/>
      <c r="T126" s="239"/>
      <c r="AT126" s="240" t="s">
        <v>193</v>
      </c>
      <c r="AU126" s="240" t="s">
        <v>84</v>
      </c>
      <c r="AV126" s="15" t="s">
        <v>191</v>
      </c>
      <c r="AW126" s="15" t="s">
        <v>32</v>
      </c>
      <c r="AX126" s="15" t="s">
        <v>84</v>
      </c>
      <c r="AY126" s="240" t="s">
        <v>185</v>
      </c>
    </row>
    <row r="127" spans="1:65" s="2" customFormat="1" ht="24.2" customHeight="1">
      <c r="A127" s="35"/>
      <c r="B127" s="36"/>
      <c r="C127" s="194" t="s">
        <v>211</v>
      </c>
      <c r="D127" s="194" t="s">
        <v>187</v>
      </c>
      <c r="E127" s="195" t="s">
        <v>1015</v>
      </c>
      <c r="F127" s="196" t="s">
        <v>1016</v>
      </c>
      <c r="G127" s="197" t="s">
        <v>201</v>
      </c>
      <c r="H127" s="198">
        <v>3.9</v>
      </c>
      <c r="I127" s="199"/>
      <c r="J127" s="200">
        <f aca="true" t="shared" si="0" ref="J127:J135">ROUND(I127*H127,2)</f>
        <v>0</v>
      </c>
      <c r="K127" s="201"/>
      <c r="L127" s="40"/>
      <c r="M127" s="202" t="s">
        <v>1</v>
      </c>
      <c r="N127" s="203" t="s">
        <v>41</v>
      </c>
      <c r="O127" s="72"/>
      <c r="P127" s="204">
        <f aca="true" t="shared" si="1" ref="P127:P135">O127*H127</f>
        <v>0</v>
      </c>
      <c r="Q127" s="204">
        <v>0</v>
      </c>
      <c r="R127" s="204">
        <f aca="true" t="shared" si="2" ref="R127:R135">Q127*H127</f>
        <v>0</v>
      </c>
      <c r="S127" s="204">
        <v>0</v>
      </c>
      <c r="T127" s="205">
        <f aca="true" t="shared" si="3" ref="T127:T135">S127*H127</f>
        <v>0</v>
      </c>
      <c r="U127" s="35"/>
      <c r="V127" s="35"/>
      <c r="W127" s="35"/>
      <c r="X127" s="35"/>
      <c r="Y127" s="35"/>
      <c r="Z127" s="35"/>
      <c r="AA127" s="35"/>
      <c r="AB127" s="35"/>
      <c r="AC127" s="35"/>
      <c r="AD127" s="35"/>
      <c r="AE127" s="35"/>
      <c r="AR127" s="206" t="s">
        <v>191</v>
      </c>
      <c r="AT127" s="206" t="s">
        <v>187</v>
      </c>
      <c r="AU127" s="206" t="s">
        <v>84</v>
      </c>
      <c r="AY127" s="18" t="s">
        <v>185</v>
      </c>
      <c r="BE127" s="207">
        <f aca="true" t="shared" si="4" ref="BE127:BE135">IF(N127="základní",J127,0)</f>
        <v>0</v>
      </c>
      <c r="BF127" s="207">
        <f aca="true" t="shared" si="5" ref="BF127:BF135">IF(N127="snížená",J127,0)</f>
        <v>0</v>
      </c>
      <c r="BG127" s="207">
        <f aca="true" t="shared" si="6" ref="BG127:BG135">IF(N127="zákl. přenesená",J127,0)</f>
        <v>0</v>
      </c>
      <c r="BH127" s="207">
        <f aca="true" t="shared" si="7" ref="BH127:BH135">IF(N127="sníž. přenesená",J127,0)</f>
        <v>0</v>
      </c>
      <c r="BI127" s="207">
        <f aca="true" t="shared" si="8" ref="BI127:BI135">IF(N127="nulová",J127,0)</f>
        <v>0</v>
      </c>
      <c r="BJ127" s="18" t="s">
        <v>84</v>
      </c>
      <c r="BK127" s="207">
        <f aca="true" t="shared" si="9" ref="BK127:BK135">ROUND(I127*H127,2)</f>
        <v>0</v>
      </c>
      <c r="BL127" s="18" t="s">
        <v>191</v>
      </c>
      <c r="BM127" s="206" t="s">
        <v>8</v>
      </c>
    </row>
    <row r="128" spans="1:65" s="2" customFormat="1" ht="33" customHeight="1">
      <c r="A128" s="35"/>
      <c r="B128" s="36"/>
      <c r="C128" s="194" t="s">
        <v>217</v>
      </c>
      <c r="D128" s="194" t="s">
        <v>187</v>
      </c>
      <c r="E128" s="195" t="s">
        <v>1017</v>
      </c>
      <c r="F128" s="196" t="s">
        <v>1018</v>
      </c>
      <c r="G128" s="197" t="s">
        <v>201</v>
      </c>
      <c r="H128" s="198">
        <v>3.9</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245</v>
      </c>
    </row>
    <row r="129" spans="1:65" s="2" customFormat="1" ht="24.2" customHeight="1">
      <c r="A129" s="35"/>
      <c r="B129" s="36"/>
      <c r="C129" s="194" t="s">
        <v>223</v>
      </c>
      <c r="D129" s="194" t="s">
        <v>187</v>
      </c>
      <c r="E129" s="195" t="s">
        <v>1019</v>
      </c>
      <c r="F129" s="196" t="s">
        <v>1020</v>
      </c>
      <c r="G129" s="197" t="s">
        <v>439</v>
      </c>
      <c r="H129" s="198">
        <v>12</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257</v>
      </c>
    </row>
    <row r="130" spans="1:65" s="2" customFormat="1" ht="21.75" customHeight="1">
      <c r="A130" s="35"/>
      <c r="B130" s="36"/>
      <c r="C130" s="194" t="s">
        <v>227</v>
      </c>
      <c r="D130" s="194" t="s">
        <v>187</v>
      </c>
      <c r="E130" s="195" t="s">
        <v>985</v>
      </c>
      <c r="F130" s="196" t="s">
        <v>988</v>
      </c>
      <c r="G130" s="197" t="s">
        <v>439</v>
      </c>
      <c r="H130" s="198">
        <v>20</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266</v>
      </c>
    </row>
    <row r="131" spans="1:65" s="2" customFormat="1" ht="21.75" customHeight="1">
      <c r="A131" s="35"/>
      <c r="B131" s="36"/>
      <c r="C131" s="194" t="s">
        <v>231</v>
      </c>
      <c r="D131" s="194" t="s">
        <v>187</v>
      </c>
      <c r="E131" s="195" t="s">
        <v>989</v>
      </c>
      <c r="F131" s="196" t="s">
        <v>990</v>
      </c>
      <c r="G131" s="197" t="s">
        <v>439</v>
      </c>
      <c r="H131" s="198">
        <v>570</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278</v>
      </c>
    </row>
    <row r="132" spans="1:65" s="2" customFormat="1" ht="24.2" customHeight="1">
      <c r="A132" s="35"/>
      <c r="B132" s="36"/>
      <c r="C132" s="194" t="s">
        <v>107</v>
      </c>
      <c r="D132" s="194" t="s">
        <v>187</v>
      </c>
      <c r="E132" s="195" t="s">
        <v>991</v>
      </c>
      <c r="F132" s="196" t="s">
        <v>992</v>
      </c>
      <c r="G132" s="197" t="s">
        <v>439</v>
      </c>
      <c r="H132" s="198">
        <v>590</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286</v>
      </c>
    </row>
    <row r="133" spans="1:65" s="2" customFormat="1" ht="24.2" customHeight="1">
      <c r="A133" s="35"/>
      <c r="B133" s="36"/>
      <c r="C133" s="194" t="s">
        <v>8</v>
      </c>
      <c r="D133" s="194" t="s">
        <v>187</v>
      </c>
      <c r="E133" s="195" t="s">
        <v>993</v>
      </c>
      <c r="F133" s="196" t="s">
        <v>994</v>
      </c>
      <c r="G133" s="197" t="s">
        <v>439</v>
      </c>
      <c r="H133" s="198">
        <v>590</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296</v>
      </c>
    </row>
    <row r="134" spans="1:65" s="2" customFormat="1" ht="21.75" customHeight="1">
      <c r="A134" s="35"/>
      <c r="B134" s="36"/>
      <c r="C134" s="194" t="s">
        <v>112</v>
      </c>
      <c r="D134" s="194" t="s">
        <v>187</v>
      </c>
      <c r="E134" s="195" t="s">
        <v>995</v>
      </c>
      <c r="F134" s="196" t="s">
        <v>996</v>
      </c>
      <c r="G134" s="197" t="s">
        <v>439</v>
      </c>
      <c r="H134" s="198">
        <v>20</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313</v>
      </c>
    </row>
    <row r="135" spans="1:65" s="2" customFormat="1" ht="21.75" customHeight="1">
      <c r="A135" s="35"/>
      <c r="B135" s="36"/>
      <c r="C135" s="194" t="s">
        <v>245</v>
      </c>
      <c r="D135" s="194" t="s">
        <v>187</v>
      </c>
      <c r="E135" s="195" t="s">
        <v>997</v>
      </c>
      <c r="F135" s="196" t="s">
        <v>998</v>
      </c>
      <c r="G135" s="197" t="s">
        <v>439</v>
      </c>
      <c r="H135" s="198">
        <v>570</v>
      </c>
      <c r="I135" s="199"/>
      <c r="J135" s="200">
        <f t="shared" si="0"/>
        <v>0</v>
      </c>
      <c r="K135" s="201"/>
      <c r="L135" s="40"/>
      <c r="M135" s="263" t="s">
        <v>1</v>
      </c>
      <c r="N135" s="264" t="s">
        <v>41</v>
      </c>
      <c r="O135" s="265"/>
      <c r="P135" s="266">
        <f t="shared" si="1"/>
        <v>0</v>
      </c>
      <c r="Q135" s="266">
        <v>0</v>
      </c>
      <c r="R135" s="266">
        <f t="shared" si="2"/>
        <v>0</v>
      </c>
      <c r="S135" s="266">
        <v>0</v>
      </c>
      <c r="T135" s="267">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321</v>
      </c>
    </row>
    <row r="136" spans="1:31" s="2" customFormat="1" ht="6.95" customHeight="1">
      <c r="A136" s="35"/>
      <c r="B136" s="55"/>
      <c r="C136" s="56"/>
      <c r="D136" s="56"/>
      <c r="E136" s="56"/>
      <c r="F136" s="56"/>
      <c r="G136" s="56"/>
      <c r="H136" s="56"/>
      <c r="I136" s="56"/>
      <c r="J136" s="56"/>
      <c r="K136" s="56"/>
      <c r="L136" s="40"/>
      <c r="M136" s="35"/>
      <c r="O136" s="35"/>
      <c r="P136" s="35"/>
      <c r="Q136" s="35"/>
      <c r="R136" s="35"/>
      <c r="S136" s="35"/>
      <c r="T136" s="35"/>
      <c r="U136" s="35"/>
      <c r="V136" s="35"/>
      <c r="W136" s="35"/>
      <c r="X136" s="35"/>
      <c r="Y136" s="35"/>
      <c r="Z136" s="35"/>
      <c r="AA136" s="35"/>
      <c r="AB136" s="35"/>
      <c r="AC136" s="35"/>
      <c r="AD136" s="35"/>
      <c r="AE136" s="35"/>
    </row>
  </sheetData>
  <sheetProtection algorithmName="SHA-512" hashValue="zfmETSc0Wjf6rUMfFrrKEKKG7+tlHWEjeO4hBbSzcFi7KbZkGPXIaoO7FdvZ0zSREkKObiPaPSroDN+aFJFqJg==" saltValue="YQ/02wck9gfjmuSFGYqHTa48MzPgsxdJBAGOzs1iUjOxSl6wPiiZ6F92WAq43L7ARwHS/Lpdmo8rcYyvTANRpw==" spinCount="100000" sheet="1" objects="1" scenarios="1" formatColumns="0" formatRows="0" autoFilter="0"/>
  <autoFilter ref="C116:K135"/>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1021</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ROUND((SUM(BE124:BE207)),2)</f>
        <v>0</v>
      </c>
      <c r="G33" s="35"/>
      <c r="H33" s="35"/>
      <c r="I33" s="132">
        <v>0.21</v>
      </c>
      <c r="J33" s="131">
        <f>ROUND(((SUM(BE124:BE207))*I33),2)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ROUND((SUM(BF124:BF207)),2)</f>
        <v>0</v>
      </c>
      <c r="G34" s="35"/>
      <c r="H34" s="35"/>
      <c r="I34" s="132">
        <v>0.12</v>
      </c>
      <c r="J34" s="131">
        <f>ROUND(((SUM(BF124:BF207))*I34),2)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ROUND((SUM(BG124:BG207)),2)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ROUND((SUM(BH124:BH207)),2)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ROUND((SUM(BI124:BI207)),2)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501 - Prodloužení NTL plynovodu + NTL přípojky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J125</f>
        <v>0</v>
      </c>
      <c r="K97" s="156"/>
      <c r="L97" s="160"/>
    </row>
    <row r="98" spans="2:12" s="10" customFormat="1" ht="19.9" customHeight="1">
      <c r="B98" s="161"/>
      <c r="C98" s="105"/>
      <c r="D98" s="162" t="s">
        <v>165</v>
      </c>
      <c r="E98" s="163"/>
      <c r="F98" s="163"/>
      <c r="G98" s="163"/>
      <c r="H98" s="163"/>
      <c r="I98" s="163"/>
      <c r="J98" s="164">
        <f>J126</f>
        <v>0</v>
      </c>
      <c r="K98" s="105"/>
      <c r="L98" s="165"/>
    </row>
    <row r="99" spans="2:12" s="9" customFormat="1" ht="24.95" customHeight="1">
      <c r="B99" s="155"/>
      <c r="C99" s="156"/>
      <c r="D99" s="157" t="s">
        <v>1022</v>
      </c>
      <c r="E99" s="158"/>
      <c r="F99" s="158"/>
      <c r="G99" s="158"/>
      <c r="H99" s="158"/>
      <c r="I99" s="158"/>
      <c r="J99" s="159">
        <f>J179</f>
        <v>0</v>
      </c>
      <c r="K99" s="156"/>
      <c r="L99" s="160"/>
    </row>
    <row r="100" spans="2:12" s="10" customFormat="1" ht="19.9" customHeight="1">
      <c r="B100" s="161"/>
      <c r="C100" s="105"/>
      <c r="D100" s="162" t="s">
        <v>1023</v>
      </c>
      <c r="E100" s="163"/>
      <c r="F100" s="163"/>
      <c r="G100" s="163"/>
      <c r="H100" s="163"/>
      <c r="I100" s="163"/>
      <c r="J100" s="164">
        <f>J180</f>
        <v>0</v>
      </c>
      <c r="K100" s="105"/>
      <c r="L100" s="165"/>
    </row>
    <row r="101" spans="2:12" s="9" customFormat="1" ht="24.95" customHeight="1">
      <c r="B101" s="155"/>
      <c r="C101" s="156"/>
      <c r="D101" s="157" t="s">
        <v>1024</v>
      </c>
      <c r="E101" s="158"/>
      <c r="F101" s="158"/>
      <c r="G101" s="158"/>
      <c r="H101" s="158"/>
      <c r="I101" s="158"/>
      <c r="J101" s="159">
        <f>J185</f>
        <v>0</v>
      </c>
      <c r="K101" s="156"/>
      <c r="L101" s="160"/>
    </row>
    <row r="102" spans="2:12" s="10" customFormat="1" ht="19.9" customHeight="1">
      <c r="B102" s="161"/>
      <c r="C102" s="105"/>
      <c r="D102" s="162" t="s">
        <v>1025</v>
      </c>
      <c r="E102" s="163"/>
      <c r="F102" s="163"/>
      <c r="G102" s="163"/>
      <c r="H102" s="163"/>
      <c r="I102" s="163"/>
      <c r="J102" s="164">
        <f>J186</f>
        <v>0</v>
      </c>
      <c r="K102" s="105"/>
      <c r="L102" s="165"/>
    </row>
    <row r="103" spans="2:12" s="9" customFormat="1" ht="24.95" customHeight="1">
      <c r="B103" s="155"/>
      <c r="C103" s="156"/>
      <c r="D103" s="157" t="s">
        <v>1026</v>
      </c>
      <c r="E103" s="158"/>
      <c r="F103" s="158"/>
      <c r="G103" s="158"/>
      <c r="H103" s="158"/>
      <c r="I103" s="158"/>
      <c r="J103" s="159">
        <f>J204</f>
        <v>0</v>
      </c>
      <c r="K103" s="156"/>
      <c r="L103" s="160"/>
    </row>
    <row r="104" spans="2:12" s="10" customFormat="1" ht="19.9" customHeight="1">
      <c r="B104" s="161"/>
      <c r="C104" s="105"/>
      <c r="D104" s="162" t="s">
        <v>1027</v>
      </c>
      <c r="E104" s="163"/>
      <c r="F104" s="163"/>
      <c r="G104" s="163"/>
      <c r="H104" s="163"/>
      <c r="I104" s="163"/>
      <c r="J104" s="164">
        <f>J205</f>
        <v>0</v>
      </c>
      <c r="K104" s="105"/>
      <c r="L104" s="165"/>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170</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44" t="str">
        <f>E7</f>
        <v>Malé Hoštice – IS lokality Sportovní</v>
      </c>
      <c r="F114" s="345"/>
      <c r="G114" s="345"/>
      <c r="H114" s="345"/>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148</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97" t="str">
        <f>E9</f>
        <v>SO 501 - Prodloužení NTL plynovodu + NTL přípojky</v>
      </c>
      <c r="F116" s="346"/>
      <c r="G116" s="346"/>
      <c r="H116" s="34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Malé Hoštice</v>
      </c>
      <c r="G118" s="37"/>
      <c r="H118" s="37"/>
      <c r="I118" s="30" t="s">
        <v>22</v>
      </c>
      <c r="J118" s="67" t="str">
        <f>IF(J12="","",J12)</f>
        <v>11. 3. 2024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E15</f>
        <v>Městská část Malé Hoštice, Opava</v>
      </c>
      <c r="G120" s="37"/>
      <c r="H120" s="37"/>
      <c r="I120" s="30" t="s">
        <v>30</v>
      </c>
      <c r="J120" s="33" t="str">
        <f>E21</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P125+P179+P185+P204</f>
        <v>0</v>
      </c>
      <c r="Q124" s="80"/>
      <c r="R124" s="175">
        <f>R125+R179+R185+R204</f>
        <v>0</v>
      </c>
      <c r="S124" s="80"/>
      <c r="T124" s="176">
        <f>T125+T179+T185+T204</f>
        <v>0</v>
      </c>
      <c r="U124" s="35"/>
      <c r="V124" s="35"/>
      <c r="W124" s="35"/>
      <c r="X124" s="35"/>
      <c r="Y124" s="35"/>
      <c r="Z124" s="35"/>
      <c r="AA124" s="35"/>
      <c r="AB124" s="35"/>
      <c r="AC124" s="35"/>
      <c r="AD124" s="35"/>
      <c r="AE124" s="35"/>
      <c r="AT124" s="18" t="s">
        <v>75</v>
      </c>
      <c r="AU124" s="18" t="s">
        <v>163</v>
      </c>
      <c r="BK124" s="177">
        <f>BK125+BK179+BK185+BK204</f>
        <v>0</v>
      </c>
    </row>
    <row r="125" spans="2:63" s="12" customFormat="1" ht="25.9" customHeight="1">
      <c r="B125" s="178"/>
      <c r="C125" s="179"/>
      <c r="D125" s="180" t="s">
        <v>75</v>
      </c>
      <c r="E125" s="181" t="s">
        <v>183</v>
      </c>
      <c r="F125" s="181" t="s">
        <v>184</v>
      </c>
      <c r="G125" s="179"/>
      <c r="H125" s="179"/>
      <c r="I125" s="182"/>
      <c r="J125" s="183">
        <f>BK125</f>
        <v>0</v>
      </c>
      <c r="K125" s="179"/>
      <c r="L125" s="184"/>
      <c r="M125" s="185"/>
      <c r="N125" s="186"/>
      <c r="O125" s="186"/>
      <c r="P125" s="187">
        <f>P126</f>
        <v>0</v>
      </c>
      <c r="Q125" s="186"/>
      <c r="R125" s="187">
        <f>R126</f>
        <v>0</v>
      </c>
      <c r="S125" s="186"/>
      <c r="T125" s="188">
        <f>T126</f>
        <v>0</v>
      </c>
      <c r="AR125" s="189" t="s">
        <v>84</v>
      </c>
      <c r="AT125" s="190" t="s">
        <v>75</v>
      </c>
      <c r="AU125" s="190" t="s">
        <v>76</v>
      </c>
      <c r="AY125" s="189" t="s">
        <v>185</v>
      </c>
      <c r="BK125" s="191">
        <f>BK126</f>
        <v>0</v>
      </c>
    </row>
    <row r="126" spans="2:63" s="12" customFormat="1" ht="22.9" customHeight="1">
      <c r="B126" s="178"/>
      <c r="C126" s="179"/>
      <c r="D126" s="180" t="s">
        <v>75</v>
      </c>
      <c r="E126" s="192" t="s">
        <v>84</v>
      </c>
      <c r="F126" s="192" t="s">
        <v>186</v>
      </c>
      <c r="G126" s="179"/>
      <c r="H126" s="179"/>
      <c r="I126" s="182"/>
      <c r="J126" s="193">
        <f>BK126</f>
        <v>0</v>
      </c>
      <c r="K126" s="179"/>
      <c r="L126" s="184"/>
      <c r="M126" s="185"/>
      <c r="N126" s="186"/>
      <c r="O126" s="186"/>
      <c r="P126" s="187">
        <f>SUM(P127:P178)</f>
        <v>0</v>
      </c>
      <c r="Q126" s="186"/>
      <c r="R126" s="187">
        <f>SUM(R127:R178)</f>
        <v>0</v>
      </c>
      <c r="S126" s="186"/>
      <c r="T126" s="188">
        <f>SUM(T127:T178)</f>
        <v>0</v>
      </c>
      <c r="AR126" s="189" t="s">
        <v>84</v>
      </c>
      <c r="AT126" s="190" t="s">
        <v>75</v>
      </c>
      <c r="AU126" s="190" t="s">
        <v>84</v>
      </c>
      <c r="AY126" s="189" t="s">
        <v>185</v>
      </c>
      <c r="BK126" s="191">
        <f>SUM(BK127:BK178)</f>
        <v>0</v>
      </c>
    </row>
    <row r="127" spans="1:65" s="2" customFormat="1" ht="33" customHeight="1">
      <c r="A127" s="35"/>
      <c r="B127" s="36"/>
      <c r="C127" s="194" t="s">
        <v>84</v>
      </c>
      <c r="D127" s="194" t="s">
        <v>187</v>
      </c>
      <c r="E127" s="195" t="s">
        <v>1028</v>
      </c>
      <c r="F127" s="196" t="s">
        <v>1029</v>
      </c>
      <c r="G127" s="197" t="s">
        <v>214</v>
      </c>
      <c r="H127" s="198">
        <v>41.76</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86</v>
      </c>
    </row>
    <row r="128" spans="2:51" s="13" customFormat="1" ht="11.25">
      <c r="B128" s="208"/>
      <c r="C128" s="209"/>
      <c r="D128" s="210" t="s">
        <v>193</v>
      </c>
      <c r="E128" s="211" t="s">
        <v>1</v>
      </c>
      <c r="F128" s="212" t="s">
        <v>1030</v>
      </c>
      <c r="G128" s="209"/>
      <c r="H128" s="213">
        <v>41.76</v>
      </c>
      <c r="I128" s="214"/>
      <c r="J128" s="209"/>
      <c r="K128" s="209"/>
      <c r="L128" s="215"/>
      <c r="M128" s="216"/>
      <c r="N128" s="217"/>
      <c r="O128" s="217"/>
      <c r="P128" s="217"/>
      <c r="Q128" s="217"/>
      <c r="R128" s="217"/>
      <c r="S128" s="217"/>
      <c r="T128" s="218"/>
      <c r="AT128" s="219" t="s">
        <v>193</v>
      </c>
      <c r="AU128" s="219" t="s">
        <v>86</v>
      </c>
      <c r="AV128" s="13" t="s">
        <v>86</v>
      </c>
      <c r="AW128" s="13" t="s">
        <v>32</v>
      </c>
      <c r="AX128" s="13" t="s">
        <v>76</v>
      </c>
      <c r="AY128" s="219" t="s">
        <v>185</v>
      </c>
    </row>
    <row r="129" spans="2:51" s="15" customFormat="1" ht="11.25">
      <c r="B129" s="230"/>
      <c r="C129" s="231"/>
      <c r="D129" s="210" t="s">
        <v>193</v>
      </c>
      <c r="E129" s="232" t="s">
        <v>1</v>
      </c>
      <c r="F129" s="233" t="s">
        <v>256</v>
      </c>
      <c r="G129" s="231"/>
      <c r="H129" s="234">
        <v>41.76</v>
      </c>
      <c r="I129" s="235"/>
      <c r="J129" s="231"/>
      <c r="K129" s="231"/>
      <c r="L129" s="236"/>
      <c r="M129" s="237"/>
      <c r="N129" s="238"/>
      <c r="O129" s="238"/>
      <c r="P129" s="238"/>
      <c r="Q129" s="238"/>
      <c r="R129" s="238"/>
      <c r="S129" s="238"/>
      <c r="T129" s="239"/>
      <c r="AT129" s="240" t="s">
        <v>193</v>
      </c>
      <c r="AU129" s="240" t="s">
        <v>86</v>
      </c>
      <c r="AV129" s="15" t="s">
        <v>191</v>
      </c>
      <c r="AW129" s="15" t="s">
        <v>32</v>
      </c>
      <c r="AX129" s="15" t="s">
        <v>84</v>
      </c>
      <c r="AY129" s="240" t="s">
        <v>185</v>
      </c>
    </row>
    <row r="130" spans="1:65" s="2" customFormat="1" ht="37.9" customHeight="1">
      <c r="A130" s="35"/>
      <c r="B130" s="36"/>
      <c r="C130" s="194" t="s">
        <v>86</v>
      </c>
      <c r="D130" s="194" t="s">
        <v>187</v>
      </c>
      <c r="E130" s="195" t="s">
        <v>1031</v>
      </c>
      <c r="F130" s="196" t="s">
        <v>1032</v>
      </c>
      <c r="G130" s="197" t="s">
        <v>214</v>
      </c>
      <c r="H130" s="198">
        <v>125.76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1.25">
      <c r="B131" s="208"/>
      <c r="C131" s="209"/>
      <c r="D131" s="210" t="s">
        <v>193</v>
      </c>
      <c r="E131" s="211" t="s">
        <v>1</v>
      </c>
      <c r="F131" s="212" t="s">
        <v>1033</v>
      </c>
      <c r="G131" s="209"/>
      <c r="H131" s="213">
        <v>125.76</v>
      </c>
      <c r="I131" s="214"/>
      <c r="J131" s="209"/>
      <c r="K131" s="209"/>
      <c r="L131" s="215"/>
      <c r="M131" s="216"/>
      <c r="N131" s="217"/>
      <c r="O131" s="217"/>
      <c r="P131" s="217"/>
      <c r="Q131" s="217"/>
      <c r="R131" s="217"/>
      <c r="S131" s="217"/>
      <c r="T131" s="218"/>
      <c r="AT131" s="219" t="s">
        <v>193</v>
      </c>
      <c r="AU131" s="219" t="s">
        <v>86</v>
      </c>
      <c r="AV131" s="13" t="s">
        <v>86</v>
      </c>
      <c r="AW131" s="13" t="s">
        <v>32</v>
      </c>
      <c r="AX131" s="13" t="s">
        <v>76</v>
      </c>
      <c r="AY131" s="219" t="s">
        <v>185</v>
      </c>
    </row>
    <row r="132" spans="2:51" s="15" customFormat="1" ht="11.25">
      <c r="B132" s="230"/>
      <c r="C132" s="231"/>
      <c r="D132" s="210" t="s">
        <v>193</v>
      </c>
      <c r="E132" s="232" t="s">
        <v>1</v>
      </c>
      <c r="F132" s="233" t="s">
        <v>256</v>
      </c>
      <c r="G132" s="231"/>
      <c r="H132" s="234">
        <v>125.76</v>
      </c>
      <c r="I132" s="235"/>
      <c r="J132" s="231"/>
      <c r="K132" s="231"/>
      <c r="L132" s="236"/>
      <c r="M132" s="237"/>
      <c r="N132" s="238"/>
      <c r="O132" s="238"/>
      <c r="P132" s="238"/>
      <c r="Q132" s="238"/>
      <c r="R132" s="238"/>
      <c r="S132" s="238"/>
      <c r="T132" s="239"/>
      <c r="AT132" s="240" t="s">
        <v>193</v>
      </c>
      <c r="AU132" s="240" t="s">
        <v>86</v>
      </c>
      <c r="AV132" s="15" t="s">
        <v>191</v>
      </c>
      <c r="AW132" s="15" t="s">
        <v>32</v>
      </c>
      <c r="AX132" s="15" t="s">
        <v>84</v>
      </c>
      <c r="AY132" s="240" t="s">
        <v>185</v>
      </c>
    </row>
    <row r="133" spans="1:65" s="2" customFormat="1" ht="37.9" customHeight="1">
      <c r="A133" s="35"/>
      <c r="B133" s="36"/>
      <c r="C133" s="194" t="s">
        <v>198</v>
      </c>
      <c r="D133" s="194" t="s">
        <v>187</v>
      </c>
      <c r="E133" s="195" t="s">
        <v>1034</v>
      </c>
      <c r="F133" s="196" t="s">
        <v>1035</v>
      </c>
      <c r="G133" s="197" t="s">
        <v>214</v>
      </c>
      <c r="H133" s="198">
        <v>549.12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211</v>
      </c>
    </row>
    <row r="134" spans="2:51" s="13" customFormat="1" ht="11.25">
      <c r="B134" s="208"/>
      <c r="C134" s="209"/>
      <c r="D134" s="210" t="s">
        <v>193</v>
      </c>
      <c r="E134" s="211" t="s">
        <v>1</v>
      </c>
      <c r="F134" s="212" t="s">
        <v>1036</v>
      </c>
      <c r="G134" s="209"/>
      <c r="H134" s="213">
        <v>549.12</v>
      </c>
      <c r="I134" s="214"/>
      <c r="J134" s="209"/>
      <c r="K134" s="209"/>
      <c r="L134" s="215"/>
      <c r="M134" s="216"/>
      <c r="N134" s="217"/>
      <c r="O134" s="217"/>
      <c r="P134" s="217"/>
      <c r="Q134" s="217"/>
      <c r="R134" s="217"/>
      <c r="S134" s="217"/>
      <c r="T134" s="218"/>
      <c r="AT134" s="219" t="s">
        <v>193</v>
      </c>
      <c r="AU134" s="219" t="s">
        <v>86</v>
      </c>
      <c r="AV134" s="13" t="s">
        <v>86</v>
      </c>
      <c r="AW134" s="13" t="s">
        <v>32</v>
      </c>
      <c r="AX134" s="13" t="s">
        <v>76</v>
      </c>
      <c r="AY134" s="219" t="s">
        <v>185</v>
      </c>
    </row>
    <row r="135" spans="2:51" s="15" customFormat="1" ht="11.25">
      <c r="B135" s="230"/>
      <c r="C135" s="231"/>
      <c r="D135" s="210" t="s">
        <v>193</v>
      </c>
      <c r="E135" s="232" t="s">
        <v>1</v>
      </c>
      <c r="F135" s="233" t="s">
        <v>256</v>
      </c>
      <c r="G135" s="231"/>
      <c r="H135" s="234">
        <v>549.12</v>
      </c>
      <c r="I135" s="235"/>
      <c r="J135" s="231"/>
      <c r="K135" s="231"/>
      <c r="L135" s="236"/>
      <c r="M135" s="237"/>
      <c r="N135" s="238"/>
      <c r="O135" s="238"/>
      <c r="P135" s="238"/>
      <c r="Q135" s="238"/>
      <c r="R135" s="238"/>
      <c r="S135" s="238"/>
      <c r="T135" s="239"/>
      <c r="AT135" s="240" t="s">
        <v>193</v>
      </c>
      <c r="AU135" s="240" t="s">
        <v>86</v>
      </c>
      <c r="AV135" s="15" t="s">
        <v>191</v>
      </c>
      <c r="AW135" s="15" t="s">
        <v>32</v>
      </c>
      <c r="AX135" s="15" t="s">
        <v>84</v>
      </c>
      <c r="AY135" s="240" t="s">
        <v>185</v>
      </c>
    </row>
    <row r="136" spans="1:65" s="2" customFormat="1" ht="21.75" customHeight="1">
      <c r="A136" s="35"/>
      <c r="B136" s="36"/>
      <c r="C136" s="194" t="s">
        <v>191</v>
      </c>
      <c r="D136" s="194" t="s">
        <v>187</v>
      </c>
      <c r="E136" s="195" t="s">
        <v>1037</v>
      </c>
      <c r="F136" s="196" t="s">
        <v>1038</v>
      </c>
      <c r="G136" s="197" t="s">
        <v>201</v>
      </c>
      <c r="H136" s="198">
        <v>1687.2</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223</v>
      </c>
    </row>
    <row r="137" spans="2:51" s="13" customFormat="1" ht="11.25">
      <c r="B137" s="208"/>
      <c r="C137" s="209"/>
      <c r="D137" s="210" t="s">
        <v>193</v>
      </c>
      <c r="E137" s="211" t="s">
        <v>1</v>
      </c>
      <c r="F137" s="212" t="s">
        <v>1039</v>
      </c>
      <c r="G137" s="209"/>
      <c r="H137" s="213">
        <v>1687.2</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194</v>
      </c>
      <c r="D138" s="194" t="s">
        <v>187</v>
      </c>
      <c r="E138" s="195" t="s">
        <v>1040</v>
      </c>
      <c r="F138" s="196" t="s">
        <v>1041</v>
      </c>
      <c r="G138" s="197" t="s">
        <v>201</v>
      </c>
      <c r="H138" s="198">
        <v>1687</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231</v>
      </c>
    </row>
    <row r="139" spans="1:65" s="2" customFormat="1" ht="24.2" customHeight="1">
      <c r="A139" s="35"/>
      <c r="B139" s="36"/>
      <c r="C139" s="194" t="s">
        <v>211</v>
      </c>
      <c r="D139" s="194" t="s">
        <v>187</v>
      </c>
      <c r="E139" s="195" t="s">
        <v>1042</v>
      </c>
      <c r="F139" s="196" t="s">
        <v>1043</v>
      </c>
      <c r="G139" s="197" t="s">
        <v>214</v>
      </c>
      <c r="H139" s="198">
        <v>41.76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8</v>
      </c>
    </row>
    <row r="140" spans="2:51" s="13" customFormat="1" ht="11.25">
      <c r="B140" s="208"/>
      <c r="C140" s="209"/>
      <c r="D140" s="210" t="s">
        <v>193</v>
      </c>
      <c r="E140" s="211" t="s">
        <v>1</v>
      </c>
      <c r="F140" s="212" t="s">
        <v>1030</v>
      </c>
      <c r="G140" s="209"/>
      <c r="H140" s="213">
        <v>41.76</v>
      </c>
      <c r="I140" s="214"/>
      <c r="J140" s="209"/>
      <c r="K140" s="209"/>
      <c r="L140" s="215"/>
      <c r="M140" s="216"/>
      <c r="N140" s="217"/>
      <c r="O140" s="217"/>
      <c r="P140" s="217"/>
      <c r="Q140" s="217"/>
      <c r="R140" s="217"/>
      <c r="S140" s="217"/>
      <c r="T140" s="218"/>
      <c r="AT140" s="219" t="s">
        <v>193</v>
      </c>
      <c r="AU140" s="219" t="s">
        <v>86</v>
      </c>
      <c r="AV140" s="13" t="s">
        <v>86</v>
      </c>
      <c r="AW140" s="13" t="s">
        <v>32</v>
      </c>
      <c r="AX140" s="13" t="s">
        <v>76</v>
      </c>
      <c r="AY140" s="219" t="s">
        <v>185</v>
      </c>
    </row>
    <row r="141" spans="2:51" s="15" customFormat="1" ht="11.25">
      <c r="B141" s="230"/>
      <c r="C141" s="231"/>
      <c r="D141" s="210" t="s">
        <v>193</v>
      </c>
      <c r="E141" s="232" t="s">
        <v>1</v>
      </c>
      <c r="F141" s="233" t="s">
        <v>256</v>
      </c>
      <c r="G141" s="231"/>
      <c r="H141" s="234">
        <v>41.76</v>
      </c>
      <c r="I141" s="235"/>
      <c r="J141" s="231"/>
      <c r="K141" s="231"/>
      <c r="L141" s="236"/>
      <c r="M141" s="237"/>
      <c r="N141" s="238"/>
      <c r="O141" s="238"/>
      <c r="P141" s="238"/>
      <c r="Q141" s="238"/>
      <c r="R141" s="238"/>
      <c r="S141" s="238"/>
      <c r="T141" s="239"/>
      <c r="AT141" s="240" t="s">
        <v>193</v>
      </c>
      <c r="AU141" s="240" t="s">
        <v>86</v>
      </c>
      <c r="AV141" s="15" t="s">
        <v>191</v>
      </c>
      <c r="AW141" s="15" t="s">
        <v>32</v>
      </c>
      <c r="AX141" s="15" t="s">
        <v>84</v>
      </c>
      <c r="AY141" s="240" t="s">
        <v>185</v>
      </c>
    </row>
    <row r="142" spans="1:65" s="2" customFormat="1" ht="24.2" customHeight="1">
      <c r="A142" s="35"/>
      <c r="B142" s="36"/>
      <c r="C142" s="194" t="s">
        <v>217</v>
      </c>
      <c r="D142" s="194" t="s">
        <v>187</v>
      </c>
      <c r="E142" s="195" t="s">
        <v>1044</v>
      </c>
      <c r="F142" s="196" t="s">
        <v>1045</v>
      </c>
      <c r="G142" s="197" t="s">
        <v>201</v>
      </c>
      <c r="H142" s="198">
        <v>56.16</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245</v>
      </c>
    </row>
    <row r="143" spans="2:51" s="13" customFormat="1" ht="11.25">
      <c r="B143" s="208"/>
      <c r="C143" s="209"/>
      <c r="D143" s="210" t="s">
        <v>193</v>
      </c>
      <c r="E143" s="211" t="s">
        <v>1</v>
      </c>
      <c r="F143" s="212" t="s">
        <v>1046</v>
      </c>
      <c r="G143" s="209"/>
      <c r="H143" s="213">
        <v>56.16</v>
      </c>
      <c r="I143" s="214"/>
      <c r="J143" s="209"/>
      <c r="K143" s="209"/>
      <c r="L143" s="215"/>
      <c r="M143" s="216"/>
      <c r="N143" s="217"/>
      <c r="O143" s="217"/>
      <c r="P143" s="217"/>
      <c r="Q143" s="217"/>
      <c r="R143" s="217"/>
      <c r="S143" s="217"/>
      <c r="T143" s="218"/>
      <c r="AT143" s="219" t="s">
        <v>193</v>
      </c>
      <c r="AU143" s="219" t="s">
        <v>86</v>
      </c>
      <c r="AV143" s="13" t="s">
        <v>86</v>
      </c>
      <c r="AW143" s="13" t="s">
        <v>32</v>
      </c>
      <c r="AX143" s="13" t="s">
        <v>76</v>
      </c>
      <c r="AY143" s="219" t="s">
        <v>185</v>
      </c>
    </row>
    <row r="144" spans="2:51" s="15" customFormat="1" ht="11.25">
      <c r="B144" s="230"/>
      <c r="C144" s="231"/>
      <c r="D144" s="210" t="s">
        <v>193</v>
      </c>
      <c r="E144" s="232" t="s">
        <v>1</v>
      </c>
      <c r="F144" s="233" t="s">
        <v>256</v>
      </c>
      <c r="G144" s="231"/>
      <c r="H144" s="234">
        <v>56.16</v>
      </c>
      <c r="I144" s="235"/>
      <c r="J144" s="231"/>
      <c r="K144" s="231"/>
      <c r="L144" s="236"/>
      <c r="M144" s="237"/>
      <c r="N144" s="238"/>
      <c r="O144" s="238"/>
      <c r="P144" s="238"/>
      <c r="Q144" s="238"/>
      <c r="R144" s="238"/>
      <c r="S144" s="238"/>
      <c r="T144" s="239"/>
      <c r="AT144" s="240" t="s">
        <v>193</v>
      </c>
      <c r="AU144" s="240" t="s">
        <v>86</v>
      </c>
      <c r="AV144" s="15" t="s">
        <v>191</v>
      </c>
      <c r="AW144" s="15" t="s">
        <v>32</v>
      </c>
      <c r="AX144" s="15" t="s">
        <v>84</v>
      </c>
      <c r="AY144" s="240" t="s">
        <v>185</v>
      </c>
    </row>
    <row r="145" spans="1:65" s="2" customFormat="1" ht="24.2" customHeight="1">
      <c r="A145" s="35"/>
      <c r="B145" s="36"/>
      <c r="C145" s="194" t="s">
        <v>223</v>
      </c>
      <c r="D145" s="194" t="s">
        <v>187</v>
      </c>
      <c r="E145" s="195" t="s">
        <v>1047</v>
      </c>
      <c r="F145" s="196" t="s">
        <v>1048</v>
      </c>
      <c r="G145" s="197" t="s">
        <v>214</v>
      </c>
      <c r="H145" s="198">
        <v>674.88</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257</v>
      </c>
    </row>
    <row r="146" spans="2:51" s="13" customFormat="1" ht="11.25">
      <c r="B146" s="208"/>
      <c r="C146" s="209"/>
      <c r="D146" s="210" t="s">
        <v>193</v>
      </c>
      <c r="E146" s="211" t="s">
        <v>1</v>
      </c>
      <c r="F146" s="212" t="s">
        <v>1049</v>
      </c>
      <c r="G146" s="209"/>
      <c r="H146" s="213">
        <v>674.88</v>
      </c>
      <c r="I146" s="214"/>
      <c r="J146" s="209"/>
      <c r="K146" s="209"/>
      <c r="L146" s="215"/>
      <c r="M146" s="216"/>
      <c r="N146" s="217"/>
      <c r="O146" s="217"/>
      <c r="P146" s="217"/>
      <c r="Q146" s="217"/>
      <c r="R146" s="217"/>
      <c r="S146" s="217"/>
      <c r="T146" s="218"/>
      <c r="AT146" s="219" t="s">
        <v>193</v>
      </c>
      <c r="AU146" s="219" t="s">
        <v>86</v>
      </c>
      <c r="AV146" s="13" t="s">
        <v>86</v>
      </c>
      <c r="AW146" s="13" t="s">
        <v>32</v>
      </c>
      <c r="AX146" s="13" t="s">
        <v>76</v>
      </c>
      <c r="AY146" s="219" t="s">
        <v>185</v>
      </c>
    </row>
    <row r="147" spans="2:51" s="15" customFormat="1" ht="11.25">
      <c r="B147" s="230"/>
      <c r="C147" s="231"/>
      <c r="D147" s="210" t="s">
        <v>193</v>
      </c>
      <c r="E147" s="232" t="s">
        <v>1</v>
      </c>
      <c r="F147" s="233" t="s">
        <v>256</v>
      </c>
      <c r="G147" s="231"/>
      <c r="H147" s="234">
        <v>674.88</v>
      </c>
      <c r="I147" s="235"/>
      <c r="J147" s="231"/>
      <c r="K147" s="231"/>
      <c r="L147" s="236"/>
      <c r="M147" s="237"/>
      <c r="N147" s="238"/>
      <c r="O147" s="238"/>
      <c r="P147" s="238"/>
      <c r="Q147" s="238"/>
      <c r="R147" s="238"/>
      <c r="S147" s="238"/>
      <c r="T147" s="239"/>
      <c r="AT147" s="240" t="s">
        <v>193</v>
      </c>
      <c r="AU147" s="240" t="s">
        <v>86</v>
      </c>
      <c r="AV147" s="15" t="s">
        <v>191</v>
      </c>
      <c r="AW147" s="15" t="s">
        <v>32</v>
      </c>
      <c r="AX147" s="15" t="s">
        <v>84</v>
      </c>
      <c r="AY147" s="240" t="s">
        <v>185</v>
      </c>
    </row>
    <row r="148" spans="1:65" s="2" customFormat="1" ht="24.2" customHeight="1">
      <c r="A148" s="35"/>
      <c r="B148" s="36"/>
      <c r="C148" s="194" t="s">
        <v>227</v>
      </c>
      <c r="D148" s="194" t="s">
        <v>187</v>
      </c>
      <c r="E148" s="195" t="s">
        <v>1050</v>
      </c>
      <c r="F148" s="196" t="s">
        <v>1051</v>
      </c>
      <c r="G148" s="197" t="s">
        <v>214</v>
      </c>
      <c r="H148" s="198">
        <v>224.96</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278</v>
      </c>
    </row>
    <row r="149" spans="2:51" s="13" customFormat="1" ht="11.25">
      <c r="B149" s="208"/>
      <c r="C149" s="209"/>
      <c r="D149" s="210" t="s">
        <v>193</v>
      </c>
      <c r="E149" s="211" t="s">
        <v>1</v>
      </c>
      <c r="F149" s="212" t="s">
        <v>1052</v>
      </c>
      <c r="G149" s="209"/>
      <c r="H149" s="213">
        <v>224.96</v>
      </c>
      <c r="I149" s="214"/>
      <c r="J149" s="209"/>
      <c r="K149" s="209"/>
      <c r="L149" s="215"/>
      <c r="M149" s="216"/>
      <c r="N149" s="217"/>
      <c r="O149" s="217"/>
      <c r="P149" s="217"/>
      <c r="Q149" s="217"/>
      <c r="R149" s="217"/>
      <c r="S149" s="217"/>
      <c r="T149" s="218"/>
      <c r="AT149" s="219" t="s">
        <v>193</v>
      </c>
      <c r="AU149" s="219" t="s">
        <v>86</v>
      </c>
      <c r="AV149" s="13" t="s">
        <v>86</v>
      </c>
      <c r="AW149" s="13" t="s">
        <v>32</v>
      </c>
      <c r="AX149" s="13" t="s">
        <v>76</v>
      </c>
      <c r="AY149" s="219" t="s">
        <v>185</v>
      </c>
    </row>
    <row r="150" spans="2:51" s="15" customFormat="1" ht="11.25">
      <c r="B150" s="230"/>
      <c r="C150" s="231"/>
      <c r="D150" s="210" t="s">
        <v>193</v>
      </c>
      <c r="E150" s="232" t="s">
        <v>1</v>
      </c>
      <c r="F150" s="233" t="s">
        <v>256</v>
      </c>
      <c r="G150" s="231"/>
      <c r="H150" s="234">
        <v>224.96</v>
      </c>
      <c r="I150" s="235"/>
      <c r="J150" s="231"/>
      <c r="K150" s="231"/>
      <c r="L150" s="236"/>
      <c r="M150" s="237"/>
      <c r="N150" s="238"/>
      <c r="O150" s="238"/>
      <c r="P150" s="238"/>
      <c r="Q150" s="238"/>
      <c r="R150" s="238"/>
      <c r="S150" s="238"/>
      <c r="T150" s="239"/>
      <c r="AT150" s="240" t="s">
        <v>193</v>
      </c>
      <c r="AU150" s="240" t="s">
        <v>86</v>
      </c>
      <c r="AV150" s="15" t="s">
        <v>191</v>
      </c>
      <c r="AW150" s="15" t="s">
        <v>32</v>
      </c>
      <c r="AX150" s="15" t="s">
        <v>84</v>
      </c>
      <c r="AY150" s="240" t="s">
        <v>185</v>
      </c>
    </row>
    <row r="151" spans="1:65" s="2" customFormat="1" ht="21.75" customHeight="1">
      <c r="A151" s="35"/>
      <c r="B151" s="36"/>
      <c r="C151" s="194" t="s">
        <v>231</v>
      </c>
      <c r="D151" s="194" t="s">
        <v>187</v>
      </c>
      <c r="E151" s="195" t="s">
        <v>1053</v>
      </c>
      <c r="F151" s="196" t="s">
        <v>1054</v>
      </c>
      <c r="G151" s="197" t="s">
        <v>214</v>
      </c>
      <c r="H151" s="198">
        <v>224.96</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86</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286</v>
      </c>
    </row>
    <row r="152" spans="2:51" s="13" customFormat="1" ht="11.25">
      <c r="B152" s="208"/>
      <c r="C152" s="209"/>
      <c r="D152" s="210" t="s">
        <v>193</v>
      </c>
      <c r="E152" s="211" t="s">
        <v>1</v>
      </c>
      <c r="F152" s="212" t="s">
        <v>1052</v>
      </c>
      <c r="G152" s="209"/>
      <c r="H152" s="213">
        <v>224.96</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1.25">
      <c r="B153" s="230"/>
      <c r="C153" s="231"/>
      <c r="D153" s="210" t="s">
        <v>193</v>
      </c>
      <c r="E153" s="232" t="s">
        <v>1</v>
      </c>
      <c r="F153" s="233" t="s">
        <v>256</v>
      </c>
      <c r="G153" s="231"/>
      <c r="H153" s="234">
        <v>224.96</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16.5" customHeight="1">
      <c r="A154" s="35"/>
      <c r="B154" s="36"/>
      <c r="C154" s="194" t="s">
        <v>107</v>
      </c>
      <c r="D154" s="194" t="s">
        <v>187</v>
      </c>
      <c r="E154" s="195" t="s">
        <v>1055</v>
      </c>
      <c r="F154" s="196" t="s">
        <v>1056</v>
      </c>
      <c r="G154" s="197" t="s">
        <v>214</v>
      </c>
      <c r="H154" s="198">
        <v>224.96</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296</v>
      </c>
    </row>
    <row r="155" spans="2:51" s="13" customFormat="1" ht="11.25">
      <c r="B155" s="208"/>
      <c r="C155" s="209"/>
      <c r="D155" s="210" t="s">
        <v>193</v>
      </c>
      <c r="E155" s="211" t="s">
        <v>1</v>
      </c>
      <c r="F155" s="212" t="s">
        <v>1052</v>
      </c>
      <c r="G155" s="209"/>
      <c r="H155" s="213">
        <v>224.96</v>
      </c>
      <c r="I155" s="214"/>
      <c r="J155" s="209"/>
      <c r="K155" s="209"/>
      <c r="L155" s="215"/>
      <c r="M155" s="216"/>
      <c r="N155" s="217"/>
      <c r="O155" s="217"/>
      <c r="P155" s="217"/>
      <c r="Q155" s="217"/>
      <c r="R155" s="217"/>
      <c r="S155" s="217"/>
      <c r="T155" s="218"/>
      <c r="AT155" s="219" t="s">
        <v>193</v>
      </c>
      <c r="AU155" s="219" t="s">
        <v>86</v>
      </c>
      <c r="AV155" s="13" t="s">
        <v>86</v>
      </c>
      <c r="AW155" s="13" t="s">
        <v>32</v>
      </c>
      <c r="AX155" s="13" t="s">
        <v>76</v>
      </c>
      <c r="AY155" s="219" t="s">
        <v>185</v>
      </c>
    </row>
    <row r="156" spans="2:51" s="15" customFormat="1" ht="11.25">
      <c r="B156" s="230"/>
      <c r="C156" s="231"/>
      <c r="D156" s="210" t="s">
        <v>193</v>
      </c>
      <c r="E156" s="232" t="s">
        <v>1</v>
      </c>
      <c r="F156" s="233" t="s">
        <v>256</v>
      </c>
      <c r="G156" s="231"/>
      <c r="H156" s="234">
        <v>224.96</v>
      </c>
      <c r="I156" s="235"/>
      <c r="J156" s="231"/>
      <c r="K156" s="231"/>
      <c r="L156" s="236"/>
      <c r="M156" s="237"/>
      <c r="N156" s="238"/>
      <c r="O156" s="238"/>
      <c r="P156" s="238"/>
      <c r="Q156" s="238"/>
      <c r="R156" s="238"/>
      <c r="S156" s="238"/>
      <c r="T156" s="239"/>
      <c r="AT156" s="240" t="s">
        <v>193</v>
      </c>
      <c r="AU156" s="240" t="s">
        <v>86</v>
      </c>
      <c r="AV156" s="15" t="s">
        <v>191</v>
      </c>
      <c r="AW156" s="15" t="s">
        <v>32</v>
      </c>
      <c r="AX156" s="15" t="s">
        <v>84</v>
      </c>
      <c r="AY156" s="240" t="s">
        <v>185</v>
      </c>
    </row>
    <row r="157" spans="1:65" s="2" customFormat="1" ht="33" customHeight="1">
      <c r="A157" s="35"/>
      <c r="B157" s="36"/>
      <c r="C157" s="194" t="s">
        <v>8</v>
      </c>
      <c r="D157" s="194" t="s">
        <v>187</v>
      </c>
      <c r="E157" s="195" t="s">
        <v>274</v>
      </c>
      <c r="F157" s="196" t="s">
        <v>275</v>
      </c>
      <c r="G157" s="197" t="s">
        <v>270</v>
      </c>
      <c r="H157" s="198">
        <v>449.92</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1057</v>
      </c>
    </row>
    <row r="158" spans="2:51" s="13" customFormat="1" ht="11.25">
      <c r="B158" s="208"/>
      <c r="C158" s="209"/>
      <c r="D158" s="210" t="s">
        <v>193</v>
      </c>
      <c r="E158" s="209"/>
      <c r="F158" s="212" t="s">
        <v>1058</v>
      </c>
      <c r="G158" s="209"/>
      <c r="H158" s="213">
        <v>449.92</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112</v>
      </c>
      <c r="D159" s="194" t="s">
        <v>187</v>
      </c>
      <c r="E159" s="195" t="s">
        <v>1059</v>
      </c>
      <c r="F159" s="196" t="s">
        <v>1060</v>
      </c>
      <c r="G159" s="197" t="s">
        <v>214</v>
      </c>
      <c r="H159" s="198">
        <v>449.92</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313</v>
      </c>
    </row>
    <row r="160" spans="2:51" s="13" customFormat="1" ht="11.25">
      <c r="B160" s="208"/>
      <c r="C160" s="209"/>
      <c r="D160" s="210" t="s">
        <v>193</v>
      </c>
      <c r="E160" s="211" t="s">
        <v>1</v>
      </c>
      <c r="F160" s="212" t="s">
        <v>1061</v>
      </c>
      <c r="G160" s="209"/>
      <c r="H160" s="213">
        <v>449.92</v>
      </c>
      <c r="I160" s="214"/>
      <c r="J160" s="209"/>
      <c r="K160" s="209"/>
      <c r="L160" s="215"/>
      <c r="M160" s="216"/>
      <c r="N160" s="217"/>
      <c r="O160" s="217"/>
      <c r="P160" s="217"/>
      <c r="Q160" s="217"/>
      <c r="R160" s="217"/>
      <c r="S160" s="217"/>
      <c r="T160" s="218"/>
      <c r="AT160" s="219" t="s">
        <v>193</v>
      </c>
      <c r="AU160" s="219" t="s">
        <v>86</v>
      </c>
      <c r="AV160" s="13" t="s">
        <v>86</v>
      </c>
      <c r="AW160" s="13" t="s">
        <v>32</v>
      </c>
      <c r="AX160" s="13" t="s">
        <v>76</v>
      </c>
      <c r="AY160" s="219" t="s">
        <v>185</v>
      </c>
    </row>
    <row r="161" spans="2:51" s="15" customFormat="1" ht="11.25">
      <c r="B161" s="230"/>
      <c r="C161" s="231"/>
      <c r="D161" s="210" t="s">
        <v>193</v>
      </c>
      <c r="E161" s="232" t="s">
        <v>1</v>
      </c>
      <c r="F161" s="233" t="s">
        <v>256</v>
      </c>
      <c r="G161" s="231"/>
      <c r="H161" s="234">
        <v>449.92</v>
      </c>
      <c r="I161" s="235"/>
      <c r="J161" s="231"/>
      <c r="K161" s="231"/>
      <c r="L161" s="236"/>
      <c r="M161" s="237"/>
      <c r="N161" s="238"/>
      <c r="O161" s="238"/>
      <c r="P161" s="238"/>
      <c r="Q161" s="238"/>
      <c r="R161" s="238"/>
      <c r="S161" s="238"/>
      <c r="T161" s="239"/>
      <c r="AT161" s="240" t="s">
        <v>193</v>
      </c>
      <c r="AU161" s="240" t="s">
        <v>86</v>
      </c>
      <c r="AV161" s="15" t="s">
        <v>191</v>
      </c>
      <c r="AW161" s="15" t="s">
        <v>32</v>
      </c>
      <c r="AX161" s="15" t="s">
        <v>84</v>
      </c>
      <c r="AY161" s="240" t="s">
        <v>185</v>
      </c>
    </row>
    <row r="162" spans="1:65" s="2" customFormat="1" ht="24.2" customHeight="1">
      <c r="A162" s="35"/>
      <c r="B162" s="36"/>
      <c r="C162" s="194" t="s">
        <v>245</v>
      </c>
      <c r="D162" s="194" t="s">
        <v>187</v>
      </c>
      <c r="E162" s="195" t="s">
        <v>1062</v>
      </c>
      <c r="F162" s="196" t="s">
        <v>1063</v>
      </c>
      <c r="G162" s="197" t="s">
        <v>214</v>
      </c>
      <c r="H162" s="198">
        <v>449.92</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321</v>
      </c>
    </row>
    <row r="163" spans="2:51" s="13" customFormat="1" ht="11.25">
      <c r="B163" s="208"/>
      <c r="C163" s="209"/>
      <c r="D163" s="210" t="s">
        <v>193</v>
      </c>
      <c r="E163" s="211" t="s">
        <v>1</v>
      </c>
      <c r="F163" s="212" t="s">
        <v>1061</v>
      </c>
      <c r="G163" s="209"/>
      <c r="H163" s="213">
        <v>449.92</v>
      </c>
      <c r="I163" s="214"/>
      <c r="J163" s="209"/>
      <c r="K163" s="209"/>
      <c r="L163" s="215"/>
      <c r="M163" s="216"/>
      <c r="N163" s="217"/>
      <c r="O163" s="217"/>
      <c r="P163" s="217"/>
      <c r="Q163" s="217"/>
      <c r="R163" s="217"/>
      <c r="S163" s="217"/>
      <c r="T163" s="218"/>
      <c r="AT163" s="219" t="s">
        <v>193</v>
      </c>
      <c r="AU163" s="219" t="s">
        <v>86</v>
      </c>
      <c r="AV163" s="13" t="s">
        <v>86</v>
      </c>
      <c r="AW163" s="13" t="s">
        <v>32</v>
      </c>
      <c r="AX163" s="13" t="s">
        <v>76</v>
      </c>
      <c r="AY163" s="219" t="s">
        <v>185</v>
      </c>
    </row>
    <row r="164" spans="2:51" s="15" customFormat="1" ht="11.25">
      <c r="B164" s="230"/>
      <c r="C164" s="231"/>
      <c r="D164" s="210" t="s">
        <v>193</v>
      </c>
      <c r="E164" s="232" t="s">
        <v>1</v>
      </c>
      <c r="F164" s="233" t="s">
        <v>256</v>
      </c>
      <c r="G164" s="231"/>
      <c r="H164" s="234">
        <v>449.92</v>
      </c>
      <c r="I164" s="235"/>
      <c r="J164" s="231"/>
      <c r="K164" s="231"/>
      <c r="L164" s="236"/>
      <c r="M164" s="237"/>
      <c r="N164" s="238"/>
      <c r="O164" s="238"/>
      <c r="P164" s="238"/>
      <c r="Q164" s="238"/>
      <c r="R164" s="238"/>
      <c r="S164" s="238"/>
      <c r="T164" s="239"/>
      <c r="AT164" s="240" t="s">
        <v>193</v>
      </c>
      <c r="AU164" s="240" t="s">
        <v>86</v>
      </c>
      <c r="AV164" s="15" t="s">
        <v>191</v>
      </c>
      <c r="AW164" s="15" t="s">
        <v>32</v>
      </c>
      <c r="AX164" s="15" t="s">
        <v>84</v>
      </c>
      <c r="AY164" s="240" t="s">
        <v>185</v>
      </c>
    </row>
    <row r="165" spans="1:65" s="2" customFormat="1" ht="16.5" customHeight="1">
      <c r="A165" s="35"/>
      <c r="B165" s="36"/>
      <c r="C165" s="241" t="s">
        <v>250</v>
      </c>
      <c r="D165" s="241" t="s">
        <v>267</v>
      </c>
      <c r="E165" s="242" t="s">
        <v>1064</v>
      </c>
      <c r="F165" s="243" t="s">
        <v>1065</v>
      </c>
      <c r="G165" s="244" t="s">
        <v>270</v>
      </c>
      <c r="H165" s="245">
        <v>382.432</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333</v>
      </c>
    </row>
    <row r="166" spans="2:51" s="13" customFormat="1" ht="11.25">
      <c r="B166" s="208"/>
      <c r="C166" s="209"/>
      <c r="D166" s="210" t="s">
        <v>193</v>
      </c>
      <c r="E166" s="211" t="s">
        <v>1</v>
      </c>
      <c r="F166" s="212" t="s">
        <v>1066</v>
      </c>
      <c r="G166" s="209"/>
      <c r="H166" s="213">
        <v>382.432</v>
      </c>
      <c r="I166" s="214"/>
      <c r="J166" s="209"/>
      <c r="K166" s="209"/>
      <c r="L166" s="215"/>
      <c r="M166" s="216"/>
      <c r="N166" s="217"/>
      <c r="O166" s="217"/>
      <c r="P166" s="217"/>
      <c r="Q166" s="217"/>
      <c r="R166" s="217"/>
      <c r="S166" s="217"/>
      <c r="T166" s="218"/>
      <c r="AT166" s="219" t="s">
        <v>193</v>
      </c>
      <c r="AU166" s="219" t="s">
        <v>86</v>
      </c>
      <c r="AV166" s="13" t="s">
        <v>86</v>
      </c>
      <c r="AW166" s="13" t="s">
        <v>32</v>
      </c>
      <c r="AX166" s="13" t="s">
        <v>76</v>
      </c>
      <c r="AY166" s="219" t="s">
        <v>185</v>
      </c>
    </row>
    <row r="167" spans="2:51" s="15" customFormat="1" ht="11.25">
      <c r="B167" s="230"/>
      <c r="C167" s="231"/>
      <c r="D167" s="210" t="s">
        <v>193</v>
      </c>
      <c r="E167" s="232" t="s">
        <v>1</v>
      </c>
      <c r="F167" s="233" t="s">
        <v>256</v>
      </c>
      <c r="G167" s="231"/>
      <c r="H167" s="234">
        <v>382.432</v>
      </c>
      <c r="I167" s="235"/>
      <c r="J167" s="231"/>
      <c r="K167" s="231"/>
      <c r="L167" s="236"/>
      <c r="M167" s="237"/>
      <c r="N167" s="238"/>
      <c r="O167" s="238"/>
      <c r="P167" s="238"/>
      <c r="Q167" s="238"/>
      <c r="R167" s="238"/>
      <c r="S167" s="238"/>
      <c r="T167" s="239"/>
      <c r="AT167" s="240" t="s">
        <v>193</v>
      </c>
      <c r="AU167" s="240" t="s">
        <v>86</v>
      </c>
      <c r="AV167" s="15" t="s">
        <v>191</v>
      </c>
      <c r="AW167" s="15" t="s">
        <v>32</v>
      </c>
      <c r="AX167" s="15" t="s">
        <v>84</v>
      </c>
      <c r="AY167" s="240" t="s">
        <v>185</v>
      </c>
    </row>
    <row r="168" spans="1:65" s="2" customFormat="1" ht="16.5" customHeight="1">
      <c r="A168" s="35"/>
      <c r="B168" s="36"/>
      <c r="C168" s="241" t="s">
        <v>257</v>
      </c>
      <c r="D168" s="241" t="s">
        <v>267</v>
      </c>
      <c r="E168" s="242" t="s">
        <v>1067</v>
      </c>
      <c r="F168" s="243" t="s">
        <v>1068</v>
      </c>
      <c r="G168" s="244" t="s">
        <v>439</v>
      </c>
      <c r="H168" s="245">
        <v>720</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346</v>
      </c>
    </row>
    <row r="169" spans="1:65" s="2" customFormat="1" ht="16.5" customHeight="1">
      <c r="A169" s="35"/>
      <c r="B169" s="36"/>
      <c r="C169" s="241" t="s">
        <v>261</v>
      </c>
      <c r="D169" s="241" t="s">
        <v>267</v>
      </c>
      <c r="E169" s="242" t="s">
        <v>1069</v>
      </c>
      <c r="F169" s="243" t="s">
        <v>1070</v>
      </c>
      <c r="G169" s="244" t="s">
        <v>439</v>
      </c>
      <c r="H169" s="245">
        <v>720</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356</v>
      </c>
    </row>
    <row r="170" spans="1:65" s="2" customFormat="1" ht="24.2" customHeight="1">
      <c r="A170" s="35"/>
      <c r="B170" s="36"/>
      <c r="C170" s="241" t="s">
        <v>266</v>
      </c>
      <c r="D170" s="241" t="s">
        <v>267</v>
      </c>
      <c r="E170" s="242" t="s">
        <v>1071</v>
      </c>
      <c r="F170" s="243" t="s">
        <v>1072</v>
      </c>
      <c r="G170" s="244" t="s">
        <v>201</v>
      </c>
      <c r="H170" s="245">
        <v>60</v>
      </c>
      <c r="I170" s="246"/>
      <c r="J170" s="247">
        <f>ROUND(I170*H170,2)</f>
        <v>0</v>
      </c>
      <c r="K170" s="248"/>
      <c r="L170" s="249"/>
      <c r="M170" s="250" t="s">
        <v>1</v>
      </c>
      <c r="N170" s="251"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223</v>
      </c>
      <c r="AT170" s="206" t="s">
        <v>267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367</v>
      </c>
    </row>
    <row r="171" spans="2:51" s="13" customFormat="1" ht="11.25">
      <c r="B171" s="208"/>
      <c r="C171" s="209"/>
      <c r="D171" s="210" t="s">
        <v>193</v>
      </c>
      <c r="E171" s="211" t="s">
        <v>1</v>
      </c>
      <c r="F171" s="212" t="s">
        <v>1073</v>
      </c>
      <c r="G171" s="209"/>
      <c r="H171" s="213">
        <v>60</v>
      </c>
      <c r="I171" s="214"/>
      <c r="J171" s="209"/>
      <c r="K171" s="209"/>
      <c r="L171" s="215"/>
      <c r="M171" s="216"/>
      <c r="N171" s="217"/>
      <c r="O171" s="217"/>
      <c r="P171" s="217"/>
      <c r="Q171" s="217"/>
      <c r="R171" s="217"/>
      <c r="S171" s="217"/>
      <c r="T171" s="218"/>
      <c r="AT171" s="219" t="s">
        <v>193</v>
      </c>
      <c r="AU171" s="219" t="s">
        <v>86</v>
      </c>
      <c r="AV171" s="13" t="s">
        <v>86</v>
      </c>
      <c r="AW171" s="13" t="s">
        <v>32</v>
      </c>
      <c r="AX171" s="13" t="s">
        <v>76</v>
      </c>
      <c r="AY171" s="219" t="s">
        <v>185</v>
      </c>
    </row>
    <row r="172" spans="2:51" s="15" customFormat="1" ht="11.25">
      <c r="B172" s="230"/>
      <c r="C172" s="231"/>
      <c r="D172" s="210" t="s">
        <v>193</v>
      </c>
      <c r="E172" s="232" t="s">
        <v>1</v>
      </c>
      <c r="F172" s="233" t="s">
        <v>256</v>
      </c>
      <c r="G172" s="231"/>
      <c r="H172" s="234">
        <v>60</v>
      </c>
      <c r="I172" s="235"/>
      <c r="J172" s="231"/>
      <c r="K172" s="231"/>
      <c r="L172" s="236"/>
      <c r="M172" s="237"/>
      <c r="N172" s="238"/>
      <c r="O172" s="238"/>
      <c r="P172" s="238"/>
      <c r="Q172" s="238"/>
      <c r="R172" s="238"/>
      <c r="S172" s="238"/>
      <c r="T172" s="239"/>
      <c r="AT172" s="240" t="s">
        <v>193</v>
      </c>
      <c r="AU172" s="240" t="s">
        <v>86</v>
      </c>
      <c r="AV172" s="15" t="s">
        <v>191</v>
      </c>
      <c r="AW172" s="15" t="s">
        <v>32</v>
      </c>
      <c r="AX172" s="15" t="s">
        <v>84</v>
      </c>
      <c r="AY172" s="240" t="s">
        <v>185</v>
      </c>
    </row>
    <row r="173" spans="1:65" s="2" customFormat="1" ht="24.2" customHeight="1">
      <c r="A173" s="35"/>
      <c r="B173" s="36"/>
      <c r="C173" s="241" t="s">
        <v>273</v>
      </c>
      <c r="D173" s="241" t="s">
        <v>267</v>
      </c>
      <c r="E173" s="242" t="s">
        <v>1074</v>
      </c>
      <c r="F173" s="243" t="s">
        <v>1075</v>
      </c>
      <c r="G173" s="244" t="s">
        <v>439</v>
      </c>
      <c r="H173" s="245">
        <v>60</v>
      </c>
      <c r="I173" s="246"/>
      <c r="J173" s="247">
        <f>ROUND(I173*H173,2)</f>
        <v>0</v>
      </c>
      <c r="K173" s="248"/>
      <c r="L173" s="249"/>
      <c r="M173" s="250" t="s">
        <v>1</v>
      </c>
      <c r="N173" s="251"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379</v>
      </c>
    </row>
    <row r="174" spans="2:51" s="13" customFormat="1" ht="11.25">
      <c r="B174" s="208"/>
      <c r="C174" s="209"/>
      <c r="D174" s="210" t="s">
        <v>193</v>
      </c>
      <c r="E174" s="211" t="s">
        <v>1</v>
      </c>
      <c r="F174" s="212" t="s">
        <v>1073</v>
      </c>
      <c r="G174" s="209"/>
      <c r="H174" s="213">
        <v>60</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1.25">
      <c r="B175" s="230"/>
      <c r="C175" s="231"/>
      <c r="D175" s="210" t="s">
        <v>193</v>
      </c>
      <c r="E175" s="232" t="s">
        <v>1</v>
      </c>
      <c r="F175" s="233" t="s">
        <v>256</v>
      </c>
      <c r="G175" s="231"/>
      <c r="H175" s="234">
        <v>60</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16.5" customHeight="1">
      <c r="A176" s="35"/>
      <c r="B176" s="36"/>
      <c r="C176" s="241" t="s">
        <v>278</v>
      </c>
      <c r="D176" s="241" t="s">
        <v>267</v>
      </c>
      <c r="E176" s="242" t="s">
        <v>1076</v>
      </c>
      <c r="F176" s="243" t="s">
        <v>1077</v>
      </c>
      <c r="G176" s="244" t="s">
        <v>201</v>
      </c>
      <c r="H176" s="245">
        <v>60</v>
      </c>
      <c r="I176" s="246"/>
      <c r="J176" s="247">
        <f>ROUND(I176*H176,2)</f>
        <v>0</v>
      </c>
      <c r="K176" s="248"/>
      <c r="L176" s="249"/>
      <c r="M176" s="250" t="s">
        <v>1</v>
      </c>
      <c r="N176" s="251"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387</v>
      </c>
    </row>
    <row r="177" spans="2:51" s="13" customFormat="1" ht="11.25">
      <c r="B177" s="208"/>
      <c r="C177" s="209"/>
      <c r="D177" s="210" t="s">
        <v>193</v>
      </c>
      <c r="E177" s="211" t="s">
        <v>1</v>
      </c>
      <c r="F177" s="212" t="s">
        <v>1073</v>
      </c>
      <c r="G177" s="209"/>
      <c r="H177" s="213">
        <v>60</v>
      </c>
      <c r="I177" s="214"/>
      <c r="J177" s="209"/>
      <c r="K177" s="209"/>
      <c r="L177" s="215"/>
      <c r="M177" s="216"/>
      <c r="N177" s="217"/>
      <c r="O177" s="217"/>
      <c r="P177" s="217"/>
      <c r="Q177" s="217"/>
      <c r="R177" s="217"/>
      <c r="S177" s="217"/>
      <c r="T177" s="218"/>
      <c r="AT177" s="219" t="s">
        <v>193</v>
      </c>
      <c r="AU177" s="219" t="s">
        <v>86</v>
      </c>
      <c r="AV177" s="13" t="s">
        <v>86</v>
      </c>
      <c r="AW177" s="13" t="s">
        <v>32</v>
      </c>
      <c r="AX177" s="13" t="s">
        <v>76</v>
      </c>
      <c r="AY177" s="219" t="s">
        <v>185</v>
      </c>
    </row>
    <row r="178" spans="2:51" s="15" customFormat="1" ht="11.25">
      <c r="B178" s="230"/>
      <c r="C178" s="231"/>
      <c r="D178" s="210" t="s">
        <v>193</v>
      </c>
      <c r="E178" s="232" t="s">
        <v>1</v>
      </c>
      <c r="F178" s="233" t="s">
        <v>256</v>
      </c>
      <c r="G178" s="231"/>
      <c r="H178" s="234">
        <v>60</v>
      </c>
      <c r="I178" s="235"/>
      <c r="J178" s="231"/>
      <c r="K178" s="231"/>
      <c r="L178" s="236"/>
      <c r="M178" s="237"/>
      <c r="N178" s="238"/>
      <c r="O178" s="238"/>
      <c r="P178" s="238"/>
      <c r="Q178" s="238"/>
      <c r="R178" s="238"/>
      <c r="S178" s="238"/>
      <c r="T178" s="239"/>
      <c r="AT178" s="240" t="s">
        <v>193</v>
      </c>
      <c r="AU178" s="240" t="s">
        <v>86</v>
      </c>
      <c r="AV178" s="15" t="s">
        <v>191</v>
      </c>
      <c r="AW178" s="15" t="s">
        <v>32</v>
      </c>
      <c r="AX178" s="15" t="s">
        <v>84</v>
      </c>
      <c r="AY178" s="240" t="s">
        <v>185</v>
      </c>
    </row>
    <row r="179" spans="2:63" s="12" customFormat="1" ht="25.9" customHeight="1">
      <c r="B179" s="178"/>
      <c r="C179" s="179"/>
      <c r="D179" s="180" t="s">
        <v>75</v>
      </c>
      <c r="E179" s="181" t="s">
        <v>1078</v>
      </c>
      <c r="F179" s="181" t="s">
        <v>1079</v>
      </c>
      <c r="G179" s="179"/>
      <c r="H179" s="179"/>
      <c r="I179" s="182"/>
      <c r="J179" s="183">
        <f>BK179</f>
        <v>0</v>
      </c>
      <c r="K179" s="179"/>
      <c r="L179" s="184"/>
      <c r="M179" s="185"/>
      <c r="N179" s="186"/>
      <c r="O179" s="186"/>
      <c r="P179" s="187">
        <f>P180</f>
        <v>0</v>
      </c>
      <c r="Q179" s="186"/>
      <c r="R179" s="187">
        <f>R180</f>
        <v>0</v>
      </c>
      <c r="S179" s="186"/>
      <c r="T179" s="188">
        <f>T180</f>
        <v>0</v>
      </c>
      <c r="AR179" s="189" t="s">
        <v>86</v>
      </c>
      <c r="AT179" s="190" t="s">
        <v>75</v>
      </c>
      <c r="AU179" s="190" t="s">
        <v>76</v>
      </c>
      <c r="AY179" s="189" t="s">
        <v>185</v>
      </c>
      <c r="BK179" s="191">
        <f>BK180</f>
        <v>0</v>
      </c>
    </row>
    <row r="180" spans="2:63" s="12" customFormat="1" ht="22.9" customHeight="1">
      <c r="B180" s="178"/>
      <c r="C180" s="179"/>
      <c r="D180" s="180" t="s">
        <v>75</v>
      </c>
      <c r="E180" s="192" t="s">
        <v>1080</v>
      </c>
      <c r="F180" s="192" t="s">
        <v>1081</v>
      </c>
      <c r="G180" s="179"/>
      <c r="H180" s="179"/>
      <c r="I180" s="182"/>
      <c r="J180" s="193">
        <f>BK180</f>
        <v>0</v>
      </c>
      <c r="K180" s="179"/>
      <c r="L180" s="184"/>
      <c r="M180" s="185"/>
      <c r="N180" s="186"/>
      <c r="O180" s="186"/>
      <c r="P180" s="187">
        <f>SUM(P181:P184)</f>
        <v>0</v>
      </c>
      <c r="Q180" s="186"/>
      <c r="R180" s="187">
        <f>SUM(R181:R184)</f>
        <v>0</v>
      </c>
      <c r="S180" s="186"/>
      <c r="T180" s="188">
        <f>SUM(T181:T184)</f>
        <v>0</v>
      </c>
      <c r="AR180" s="189" t="s">
        <v>84</v>
      </c>
      <c r="AT180" s="190" t="s">
        <v>75</v>
      </c>
      <c r="AU180" s="190" t="s">
        <v>84</v>
      </c>
      <c r="AY180" s="189" t="s">
        <v>185</v>
      </c>
      <c r="BK180" s="191">
        <f>SUM(BK181:BK184)</f>
        <v>0</v>
      </c>
    </row>
    <row r="181" spans="1:65" s="2" customFormat="1" ht="33" customHeight="1">
      <c r="A181" s="35"/>
      <c r="B181" s="36"/>
      <c r="C181" s="194" t="s">
        <v>7</v>
      </c>
      <c r="D181" s="194" t="s">
        <v>187</v>
      </c>
      <c r="E181" s="195" t="s">
        <v>1082</v>
      </c>
      <c r="F181" s="196" t="s">
        <v>1083</v>
      </c>
      <c r="G181" s="197" t="s">
        <v>270</v>
      </c>
      <c r="H181" s="198">
        <v>38</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86</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395</v>
      </c>
    </row>
    <row r="182" spans="1:65" s="2" customFormat="1" ht="24.2" customHeight="1">
      <c r="A182" s="35"/>
      <c r="B182" s="36"/>
      <c r="C182" s="194" t="s">
        <v>286</v>
      </c>
      <c r="D182" s="194" t="s">
        <v>187</v>
      </c>
      <c r="E182" s="195" t="s">
        <v>1084</v>
      </c>
      <c r="F182" s="196" t="s">
        <v>1085</v>
      </c>
      <c r="G182" s="197" t="s">
        <v>270</v>
      </c>
      <c r="H182" s="198">
        <v>38</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403</v>
      </c>
    </row>
    <row r="183" spans="1:65" s="2" customFormat="1" ht="24.2" customHeight="1">
      <c r="A183" s="35"/>
      <c r="B183" s="36"/>
      <c r="C183" s="194" t="s">
        <v>291</v>
      </c>
      <c r="D183" s="194" t="s">
        <v>187</v>
      </c>
      <c r="E183" s="195" t="s">
        <v>1086</v>
      </c>
      <c r="F183" s="196" t="s">
        <v>1087</v>
      </c>
      <c r="G183" s="197" t="s">
        <v>270</v>
      </c>
      <c r="H183" s="198">
        <v>38</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86</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411</v>
      </c>
    </row>
    <row r="184" spans="1:65" s="2" customFormat="1" ht="24.2" customHeight="1">
      <c r="A184" s="35"/>
      <c r="B184" s="36"/>
      <c r="C184" s="194" t="s">
        <v>296</v>
      </c>
      <c r="D184" s="194" t="s">
        <v>187</v>
      </c>
      <c r="E184" s="195" t="s">
        <v>1088</v>
      </c>
      <c r="F184" s="196" t="s">
        <v>1089</v>
      </c>
      <c r="G184" s="197" t="s">
        <v>270</v>
      </c>
      <c r="H184" s="198">
        <v>383</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420</v>
      </c>
    </row>
    <row r="185" spans="2:63" s="12" customFormat="1" ht="25.9" customHeight="1">
      <c r="B185" s="178"/>
      <c r="C185" s="179"/>
      <c r="D185" s="180" t="s">
        <v>75</v>
      </c>
      <c r="E185" s="181" t="s">
        <v>267</v>
      </c>
      <c r="F185" s="181" t="s">
        <v>1090</v>
      </c>
      <c r="G185" s="179"/>
      <c r="H185" s="179"/>
      <c r="I185" s="182"/>
      <c r="J185" s="183">
        <f>BK185</f>
        <v>0</v>
      </c>
      <c r="K185" s="179"/>
      <c r="L185" s="184"/>
      <c r="M185" s="185"/>
      <c r="N185" s="186"/>
      <c r="O185" s="186"/>
      <c r="P185" s="187">
        <f>P186</f>
        <v>0</v>
      </c>
      <c r="Q185" s="186"/>
      <c r="R185" s="187">
        <f>R186</f>
        <v>0</v>
      </c>
      <c r="S185" s="186"/>
      <c r="T185" s="188">
        <f>T186</f>
        <v>0</v>
      </c>
      <c r="AR185" s="189" t="s">
        <v>198</v>
      </c>
      <c r="AT185" s="190" t="s">
        <v>75</v>
      </c>
      <c r="AU185" s="190" t="s">
        <v>76</v>
      </c>
      <c r="AY185" s="189" t="s">
        <v>185</v>
      </c>
      <c r="BK185" s="191">
        <f>BK186</f>
        <v>0</v>
      </c>
    </row>
    <row r="186" spans="2:63" s="12" customFormat="1" ht="22.9" customHeight="1">
      <c r="B186" s="178"/>
      <c r="C186" s="179"/>
      <c r="D186" s="180" t="s">
        <v>75</v>
      </c>
      <c r="E186" s="192" t="s">
        <v>1091</v>
      </c>
      <c r="F186" s="192" t="s">
        <v>1092</v>
      </c>
      <c r="G186" s="179"/>
      <c r="H186" s="179"/>
      <c r="I186" s="182"/>
      <c r="J186" s="193">
        <f>BK186</f>
        <v>0</v>
      </c>
      <c r="K186" s="179"/>
      <c r="L186" s="184"/>
      <c r="M186" s="185"/>
      <c r="N186" s="186"/>
      <c r="O186" s="186"/>
      <c r="P186" s="187">
        <f>SUM(P187:P203)</f>
        <v>0</v>
      </c>
      <c r="Q186" s="186"/>
      <c r="R186" s="187">
        <f>SUM(R187:R203)</f>
        <v>0</v>
      </c>
      <c r="S186" s="186"/>
      <c r="T186" s="188">
        <f>SUM(T187:T203)</f>
        <v>0</v>
      </c>
      <c r="AR186" s="189" t="s">
        <v>198</v>
      </c>
      <c r="AT186" s="190" t="s">
        <v>75</v>
      </c>
      <c r="AU186" s="190" t="s">
        <v>84</v>
      </c>
      <c r="AY186" s="189" t="s">
        <v>185</v>
      </c>
      <c r="BK186" s="191">
        <f>SUM(BK187:BK203)</f>
        <v>0</v>
      </c>
    </row>
    <row r="187" spans="1:65" s="2" customFormat="1" ht="24.2" customHeight="1">
      <c r="A187" s="35"/>
      <c r="B187" s="36"/>
      <c r="C187" s="241" t="s">
        <v>302</v>
      </c>
      <c r="D187" s="241" t="s">
        <v>267</v>
      </c>
      <c r="E187" s="242" t="s">
        <v>1093</v>
      </c>
      <c r="F187" s="243" t="s">
        <v>1094</v>
      </c>
      <c r="G187" s="244" t="s">
        <v>439</v>
      </c>
      <c r="H187" s="245">
        <v>140</v>
      </c>
      <c r="I187" s="246"/>
      <c r="J187" s="247">
        <f aca="true" t="shared" si="0" ref="J187:J203">ROUND(I187*H187,2)</f>
        <v>0</v>
      </c>
      <c r="K187" s="248"/>
      <c r="L187" s="249"/>
      <c r="M187" s="250" t="s">
        <v>1</v>
      </c>
      <c r="N187" s="251" t="s">
        <v>41</v>
      </c>
      <c r="O187" s="72"/>
      <c r="P187" s="204">
        <f aca="true" t="shared" si="1" ref="P187:P203">O187*H187</f>
        <v>0</v>
      </c>
      <c r="Q187" s="204">
        <v>0</v>
      </c>
      <c r="R187" s="204">
        <f aca="true" t="shared" si="2" ref="R187:R203">Q187*H187</f>
        <v>0</v>
      </c>
      <c r="S187" s="204">
        <v>0</v>
      </c>
      <c r="T187" s="205">
        <f aca="true" t="shared" si="3" ref="T187:T203">S187*H187</f>
        <v>0</v>
      </c>
      <c r="U187" s="35"/>
      <c r="V187" s="35"/>
      <c r="W187" s="35"/>
      <c r="X187" s="35"/>
      <c r="Y187" s="35"/>
      <c r="Z187" s="35"/>
      <c r="AA187" s="35"/>
      <c r="AB187" s="35"/>
      <c r="AC187" s="35"/>
      <c r="AD187" s="35"/>
      <c r="AE187" s="35"/>
      <c r="AR187" s="206" t="s">
        <v>1095</v>
      </c>
      <c r="AT187" s="206" t="s">
        <v>267</v>
      </c>
      <c r="AU187" s="206" t="s">
        <v>86</v>
      </c>
      <c r="AY187" s="18" t="s">
        <v>185</v>
      </c>
      <c r="BE187" s="207">
        <f aca="true" t="shared" si="4" ref="BE187:BE203">IF(N187="základní",J187,0)</f>
        <v>0</v>
      </c>
      <c r="BF187" s="207">
        <f aca="true" t="shared" si="5" ref="BF187:BF203">IF(N187="snížená",J187,0)</f>
        <v>0</v>
      </c>
      <c r="BG187" s="207">
        <f aca="true" t="shared" si="6" ref="BG187:BG203">IF(N187="zákl. přenesená",J187,0)</f>
        <v>0</v>
      </c>
      <c r="BH187" s="207">
        <f aca="true" t="shared" si="7" ref="BH187:BH203">IF(N187="sníž. přenesená",J187,0)</f>
        <v>0</v>
      </c>
      <c r="BI187" s="207">
        <f aca="true" t="shared" si="8" ref="BI187:BI203">IF(N187="nulová",J187,0)</f>
        <v>0</v>
      </c>
      <c r="BJ187" s="18" t="s">
        <v>84</v>
      </c>
      <c r="BK187" s="207">
        <f aca="true" t="shared" si="9" ref="BK187:BK203">ROUND(I187*H187,2)</f>
        <v>0</v>
      </c>
      <c r="BL187" s="18" t="s">
        <v>507</v>
      </c>
      <c r="BM187" s="206" t="s">
        <v>428</v>
      </c>
    </row>
    <row r="188" spans="1:65" s="2" customFormat="1" ht="33" customHeight="1">
      <c r="A188" s="35"/>
      <c r="B188" s="36"/>
      <c r="C188" s="241" t="s">
        <v>313</v>
      </c>
      <c r="D188" s="241" t="s">
        <v>267</v>
      </c>
      <c r="E188" s="242" t="s">
        <v>1096</v>
      </c>
      <c r="F188" s="243" t="s">
        <v>1097</v>
      </c>
      <c r="G188" s="244" t="s">
        <v>439</v>
      </c>
      <c r="H188" s="245">
        <v>630</v>
      </c>
      <c r="I188" s="246"/>
      <c r="J188" s="247">
        <f t="shared" si="0"/>
        <v>0</v>
      </c>
      <c r="K188" s="248"/>
      <c r="L188" s="249"/>
      <c r="M188" s="250" t="s">
        <v>1</v>
      </c>
      <c r="N188" s="251" t="s">
        <v>41</v>
      </c>
      <c r="O188" s="72"/>
      <c r="P188" s="204">
        <f t="shared" si="1"/>
        <v>0</v>
      </c>
      <c r="Q188" s="204">
        <v>0</v>
      </c>
      <c r="R188" s="204">
        <f t="shared" si="2"/>
        <v>0</v>
      </c>
      <c r="S188" s="204">
        <v>0</v>
      </c>
      <c r="T188" s="205">
        <f t="shared" si="3"/>
        <v>0</v>
      </c>
      <c r="U188" s="35"/>
      <c r="V188" s="35"/>
      <c r="W188" s="35"/>
      <c r="X188" s="35"/>
      <c r="Y188" s="35"/>
      <c r="Z188" s="35"/>
      <c r="AA188" s="35"/>
      <c r="AB188" s="35"/>
      <c r="AC188" s="35"/>
      <c r="AD188" s="35"/>
      <c r="AE188" s="35"/>
      <c r="AR188" s="206" t="s">
        <v>1095</v>
      </c>
      <c r="AT188" s="206" t="s">
        <v>267</v>
      </c>
      <c r="AU188" s="206" t="s">
        <v>86</v>
      </c>
      <c r="AY188" s="18" t="s">
        <v>185</v>
      </c>
      <c r="BE188" s="207">
        <f t="shared" si="4"/>
        <v>0</v>
      </c>
      <c r="BF188" s="207">
        <f t="shared" si="5"/>
        <v>0</v>
      </c>
      <c r="BG188" s="207">
        <f t="shared" si="6"/>
        <v>0</v>
      </c>
      <c r="BH188" s="207">
        <f t="shared" si="7"/>
        <v>0</v>
      </c>
      <c r="BI188" s="207">
        <f t="shared" si="8"/>
        <v>0</v>
      </c>
      <c r="BJ188" s="18" t="s">
        <v>84</v>
      </c>
      <c r="BK188" s="207">
        <f t="shared" si="9"/>
        <v>0</v>
      </c>
      <c r="BL188" s="18" t="s">
        <v>507</v>
      </c>
      <c r="BM188" s="206" t="s">
        <v>436</v>
      </c>
    </row>
    <row r="189" spans="1:65" s="2" customFormat="1" ht="16.5" customHeight="1">
      <c r="A189" s="35"/>
      <c r="B189" s="36"/>
      <c r="C189" s="241" t="s">
        <v>317</v>
      </c>
      <c r="D189" s="241" t="s">
        <v>267</v>
      </c>
      <c r="E189" s="242" t="s">
        <v>1098</v>
      </c>
      <c r="F189" s="243" t="s">
        <v>1099</v>
      </c>
      <c r="G189" s="244" t="s">
        <v>439</v>
      </c>
      <c r="H189" s="245">
        <v>30</v>
      </c>
      <c r="I189" s="246"/>
      <c r="J189" s="247">
        <f t="shared" si="0"/>
        <v>0</v>
      </c>
      <c r="K189" s="248"/>
      <c r="L189" s="249"/>
      <c r="M189" s="250" t="s">
        <v>1</v>
      </c>
      <c r="N189" s="251" t="s">
        <v>41</v>
      </c>
      <c r="O189" s="72"/>
      <c r="P189" s="204">
        <f t="shared" si="1"/>
        <v>0</v>
      </c>
      <c r="Q189" s="204">
        <v>0</v>
      </c>
      <c r="R189" s="204">
        <f t="shared" si="2"/>
        <v>0</v>
      </c>
      <c r="S189" s="204">
        <v>0</v>
      </c>
      <c r="T189" s="205">
        <f t="shared" si="3"/>
        <v>0</v>
      </c>
      <c r="U189" s="35"/>
      <c r="V189" s="35"/>
      <c r="W189" s="35"/>
      <c r="X189" s="35"/>
      <c r="Y189" s="35"/>
      <c r="Z189" s="35"/>
      <c r="AA189" s="35"/>
      <c r="AB189" s="35"/>
      <c r="AC189" s="35"/>
      <c r="AD189" s="35"/>
      <c r="AE189" s="35"/>
      <c r="AR189" s="206" t="s">
        <v>1095</v>
      </c>
      <c r="AT189" s="206" t="s">
        <v>267</v>
      </c>
      <c r="AU189" s="206" t="s">
        <v>86</v>
      </c>
      <c r="AY189" s="18" t="s">
        <v>185</v>
      </c>
      <c r="BE189" s="207">
        <f t="shared" si="4"/>
        <v>0</v>
      </c>
      <c r="BF189" s="207">
        <f t="shared" si="5"/>
        <v>0</v>
      </c>
      <c r="BG189" s="207">
        <f t="shared" si="6"/>
        <v>0</v>
      </c>
      <c r="BH189" s="207">
        <f t="shared" si="7"/>
        <v>0</v>
      </c>
      <c r="BI189" s="207">
        <f t="shared" si="8"/>
        <v>0</v>
      </c>
      <c r="BJ189" s="18" t="s">
        <v>84</v>
      </c>
      <c r="BK189" s="207">
        <f t="shared" si="9"/>
        <v>0</v>
      </c>
      <c r="BL189" s="18" t="s">
        <v>507</v>
      </c>
      <c r="BM189" s="206" t="s">
        <v>449</v>
      </c>
    </row>
    <row r="190" spans="1:65" s="2" customFormat="1" ht="16.5" customHeight="1">
      <c r="A190" s="35"/>
      <c r="B190" s="36"/>
      <c r="C190" s="241" t="s">
        <v>321</v>
      </c>
      <c r="D190" s="241" t="s">
        <v>267</v>
      </c>
      <c r="E190" s="242" t="s">
        <v>1100</v>
      </c>
      <c r="F190" s="243" t="s">
        <v>1101</v>
      </c>
      <c r="G190" s="244" t="s">
        <v>190</v>
      </c>
      <c r="H190" s="245">
        <v>25</v>
      </c>
      <c r="I190" s="246"/>
      <c r="J190" s="247">
        <f t="shared" si="0"/>
        <v>0</v>
      </c>
      <c r="K190" s="248"/>
      <c r="L190" s="249"/>
      <c r="M190" s="250" t="s">
        <v>1</v>
      </c>
      <c r="N190" s="251" t="s">
        <v>41</v>
      </c>
      <c r="O190" s="72"/>
      <c r="P190" s="204">
        <f t="shared" si="1"/>
        <v>0</v>
      </c>
      <c r="Q190" s="204">
        <v>0</v>
      </c>
      <c r="R190" s="204">
        <f t="shared" si="2"/>
        <v>0</v>
      </c>
      <c r="S190" s="204">
        <v>0</v>
      </c>
      <c r="T190" s="205">
        <f t="shared" si="3"/>
        <v>0</v>
      </c>
      <c r="U190" s="35"/>
      <c r="V190" s="35"/>
      <c r="W190" s="35"/>
      <c r="X190" s="35"/>
      <c r="Y190" s="35"/>
      <c r="Z190" s="35"/>
      <c r="AA190" s="35"/>
      <c r="AB190" s="35"/>
      <c r="AC190" s="35"/>
      <c r="AD190" s="35"/>
      <c r="AE190" s="35"/>
      <c r="AR190" s="206" t="s">
        <v>1095</v>
      </c>
      <c r="AT190" s="206" t="s">
        <v>267</v>
      </c>
      <c r="AU190" s="206" t="s">
        <v>86</v>
      </c>
      <c r="AY190" s="18" t="s">
        <v>185</v>
      </c>
      <c r="BE190" s="207">
        <f t="shared" si="4"/>
        <v>0</v>
      </c>
      <c r="BF190" s="207">
        <f t="shared" si="5"/>
        <v>0</v>
      </c>
      <c r="BG190" s="207">
        <f t="shared" si="6"/>
        <v>0</v>
      </c>
      <c r="BH190" s="207">
        <f t="shared" si="7"/>
        <v>0</v>
      </c>
      <c r="BI190" s="207">
        <f t="shared" si="8"/>
        <v>0</v>
      </c>
      <c r="BJ190" s="18" t="s">
        <v>84</v>
      </c>
      <c r="BK190" s="207">
        <f t="shared" si="9"/>
        <v>0</v>
      </c>
      <c r="BL190" s="18" t="s">
        <v>507</v>
      </c>
      <c r="BM190" s="206" t="s">
        <v>461</v>
      </c>
    </row>
    <row r="191" spans="1:65" s="2" customFormat="1" ht="16.5" customHeight="1">
      <c r="A191" s="35"/>
      <c r="B191" s="36"/>
      <c r="C191" s="241" t="s">
        <v>326</v>
      </c>
      <c r="D191" s="241" t="s">
        <v>267</v>
      </c>
      <c r="E191" s="242" t="s">
        <v>1102</v>
      </c>
      <c r="F191" s="243" t="s">
        <v>1103</v>
      </c>
      <c r="G191" s="244" t="s">
        <v>190</v>
      </c>
      <c r="H191" s="245">
        <v>110</v>
      </c>
      <c r="I191" s="246"/>
      <c r="J191" s="247">
        <f t="shared" si="0"/>
        <v>0</v>
      </c>
      <c r="K191" s="248"/>
      <c r="L191" s="249"/>
      <c r="M191" s="250" t="s">
        <v>1</v>
      </c>
      <c r="N191" s="251" t="s">
        <v>41</v>
      </c>
      <c r="O191" s="72"/>
      <c r="P191" s="204">
        <f t="shared" si="1"/>
        <v>0</v>
      </c>
      <c r="Q191" s="204">
        <v>0</v>
      </c>
      <c r="R191" s="204">
        <f t="shared" si="2"/>
        <v>0</v>
      </c>
      <c r="S191" s="204">
        <v>0</v>
      </c>
      <c r="T191" s="205">
        <f t="shared" si="3"/>
        <v>0</v>
      </c>
      <c r="U191" s="35"/>
      <c r="V191" s="35"/>
      <c r="W191" s="35"/>
      <c r="X191" s="35"/>
      <c r="Y191" s="35"/>
      <c r="Z191" s="35"/>
      <c r="AA191" s="35"/>
      <c r="AB191" s="35"/>
      <c r="AC191" s="35"/>
      <c r="AD191" s="35"/>
      <c r="AE191" s="35"/>
      <c r="AR191" s="206" t="s">
        <v>1095</v>
      </c>
      <c r="AT191" s="206" t="s">
        <v>267</v>
      </c>
      <c r="AU191" s="206" t="s">
        <v>86</v>
      </c>
      <c r="AY191" s="18" t="s">
        <v>185</v>
      </c>
      <c r="BE191" s="207">
        <f t="shared" si="4"/>
        <v>0</v>
      </c>
      <c r="BF191" s="207">
        <f t="shared" si="5"/>
        <v>0</v>
      </c>
      <c r="BG191" s="207">
        <f t="shared" si="6"/>
        <v>0</v>
      </c>
      <c r="BH191" s="207">
        <f t="shared" si="7"/>
        <v>0</v>
      </c>
      <c r="BI191" s="207">
        <f t="shared" si="8"/>
        <v>0</v>
      </c>
      <c r="BJ191" s="18" t="s">
        <v>84</v>
      </c>
      <c r="BK191" s="207">
        <f t="shared" si="9"/>
        <v>0</v>
      </c>
      <c r="BL191" s="18" t="s">
        <v>507</v>
      </c>
      <c r="BM191" s="206" t="s">
        <v>475</v>
      </c>
    </row>
    <row r="192" spans="1:65" s="2" customFormat="1" ht="16.5" customHeight="1">
      <c r="A192" s="35"/>
      <c r="B192" s="36"/>
      <c r="C192" s="241" t="s">
        <v>333</v>
      </c>
      <c r="D192" s="241" t="s">
        <v>267</v>
      </c>
      <c r="E192" s="242" t="s">
        <v>1104</v>
      </c>
      <c r="F192" s="243" t="s">
        <v>1105</v>
      </c>
      <c r="G192" s="244" t="s">
        <v>190</v>
      </c>
      <c r="H192" s="245">
        <v>6</v>
      </c>
      <c r="I192" s="246"/>
      <c r="J192" s="247">
        <f t="shared" si="0"/>
        <v>0</v>
      </c>
      <c r="K192" s="248"/>
      <c r="L192" s="249"/>
      <c r="M192" s="250" t="s">
        <v>1</v>
      </c>
      <c r="N192" s="251" t="s">
        <v>41</v>
      </c>
      <c r="O192" s="72"/>
      <c r="P192" s="204">
        <f t="shared" si="1"/>
        <v>0</v>
      </c>
      <c r="Q192" s="204">
        <v>0</v>
      </c>
      <c r="R192" s="204">
        <f t="shared" si="2"/>
        <v>0</v>
      </c>
      <c r="S192" s="204">
        <v>0</v>
      </c>
      <c r="T192" s="205">
        <f t="shared" si="3"/>
        <v>0</v>
      </c>
      <c r="U192" s="35"/>
      <c r="V192" s="35"/>
      <c r="W192" s="35"/>
      <c r="X192" s="35"/>
      <c r="Y192" s="35"/>
      <c r="Z192" s="35"/>
      <c r="AA192" s="35"/>
      <c r="AB192" s="35"/>
      <c r="AC192" s="35"/>
      <c r="AD192" s="35"/>
      <c r="AE192" s="35"/>
      <c r="AR192" s="206" t="s">
        <v>1095</v>
      </c>
      <c r="AT192" s="206" t="s">
        <v>267</v>
      </c>
      <c r="AU192" s="206" t="s">
        <v>86</v>
      </c>
      <c r="AY192" s="18" t="s">
        <v>185</v>
      </c>
      <c r="BE192" s="207">
        <f t="shared" si="4"/>
        <v>0</v>
      </c>
      <c r="BF192" s="207">
        <f t="shared" si="5"/>
        <v>0</v>
      </c>
      <c r="BG192" s="207">
        <f t="shared" si="6"/>
        <v>0</v>
      </c>
      <c r="BH192" s="207">
        <f t="shared" si="7"/>
        <v>0</v>
      </c>
      <c r="BI192" s="207">
        <f t="shared" si="8"/>
        <v>0</v>
      </c>
      <c r="BJ192" s="18" t="s">
        <v>84</v>
      </c>
      <c r="BK192" s="207">
        <f t="shared" si="9"/>
        <v>0</v>
      </c>
      <c r="BL192" s="18" t="s">
        <v>507</v>
      </c>
      <c r="BM192" s="206" t="s">
        <v>487</v>
      </c>
    </row>
    <row r="193" spans="1:65" s="2" customFormat="1" ht="24.2" customHeight="1">
      <c r="A193" s="35"/>
      <c r="B193" s="36"/>
      <c r="C193" s="241" t="s">
        <v>339</v>
      </c>
      <c r="D193" s="241" t="s">
        <v>267</v>
      </c>
      <c r="E193" s="242" t="s">
        <v>1106</v>
      </c>
      <c r="F193" s="243" t="s">
        <v>1107</v>
      </c>
      <c r="G193" s="244" t="s">
        <v>190</v>
      </c>
      <c r="H193" s="245">
        <v>3</v>
      </c>
      <c r="I193" s="246"/>
      <c r="J193" s="247">
        <f t="shared" si="0"/>
        <v>0</v>
      </c>
      <c r="K193" s="248"/>
      <c r="L193" s="249"/>
      <c r="M193" s="250" t="s">
        <v>1</v>
      </c>
      <c r="N193" s="251" t="s">
        <v>41</v>
      </c>
      <c r="O193" s="72"/>
      <c r="P193" s="204">
        <f t="shared" si="1"/>
        <v>0</v>
      </c>
      <c r="Q193" s="204">
        <v>0</v>
      </c>
      <c r="R193" s="204">
        <f t="shared" si="2"/>
        <v>0</v>
      </c>
      <c r="S193" s="204">
        <v>0</v>
      </c>
      <c r="T193" s="205">
        <f t="shared" si="3"/>
        <v>0</v>
      </c>
      <c r="U193" s="35"/>
      <c r="V193" s="35"/>
      <c r="W193" s="35"/>
      <c r="X193" s="35"/>
      <c r="Y193" s="35"/>
      <c r="Z193" s="35"/>
      <c r="AA193" s="35"/>
      <c r="AB193" s="35"/>
      <c r="AC193" s="35"/>
      <c r="AD193" s="35"/>
      <c r="AE193" s="35"/>
      <c r="AR193" s="206" t="s">
        <v>1095</v>
      </c>
      <c r="AT193" s="206" t="s">
        <v>267</v>
      </c>
      <c r="AU193" s="206" t="s">
        <v>86</v>
      </c>
      <c r="AY193" s="18" t="s">
        <v>185</v>
      </c>
      <c r="BE193" s="207">
        <f t="shared" si="4"/>
        <v>0</v>
      </c>
      <c r="BF193" s="207">
        <f t="shared" si="5"/>
        <v>0</v>
      </c>
      <c r="BG193" s="207">
        <f t="shared" si="6"/>
        <v>0</v>
      </c>
      <c r="BH193" s="207">
        <f t="shared" si="7"/>
        <v>0</v>
      </c>
      <c r="BI193" s="207">
        <f t="shared" si="8"/>
        <v>0</v>
      </c>
      <c r="BJ193" s="18" t="s">
        <v>84</v>
      </c>
      <c r="BK193" s="207">
        <f t="shared" si="9"/>
        <v>0</v>
      </c>
      <c r="BL193" s="18" t="s">
        <v>507</v>
      </c>
      <c r="BM193" s="206" t="s">
        <v>498</v>
      </c>
    </row>
    <row r="194" spans="1:65" s="2" customFormat="1" ht="21.75" customHeight="1">
      <c r="A194" s="35"/>
      <c r="B194" s="36"/>
      <c r="C194" s="241" t="s">
        <v>346</v>
      </c>
      <c r="D194" s="241" t="s">
        <v>267</v>
      </c>
      <c r="E194" s="242" t="s">
        <v>1108</v>
      </c>
      <c r="F194" s="243" t="s">
        <v>1109</v>
      </c>
      <c r="G194" s="244" t="s">
        <v>190</v>
      </c>
      <c r="H194" s="245">
        <v>4</v>
      </c>
      <c r="I194" s="246"/>
      <c r="J194" s="247">
        <f t="shared" si="0"/>
        <v>0</v>
      </c>
      <c r="K194" s="248"/>
      <c r="L194" s="249"/>
      <c r="M194" s="250" t="s">
        <v>1</v>
      </c>
      <c r="N194" s="251" t="s">
        <v>41</v>
      </c>
      <c r="O194" s="72"/>
      <c r="P194" s="204">
        <f t="shared" si="1"/>
        <v>0</v>
      </c>
      <c r="Q194" s="204">
        <v>0</v>
      </c>
      <c r="R194" s="204">
        <f t="shared" si="2"/>
        <v>0</v>
      </c>
      <c r="S194" s="204">
        <v>0</v>
      </c>
      <c r="T194" s="205">
        <f t="shared" si="3"/>
        <v>0</v>
      </c>
      <c r="U194" s="35"/>
      <c r="V194" s="35"/>
      <c r="W194" s="35"/>
      <c r="X194" s="35"/>
      <c r="Y194" s="35"/>
      <c r="Z194" s="35"/>
      <c r="AA194" s="35"/>
      <c r="AB194" s="35"/>
      <c r="AC194" s="35"/>
      <c r="AD194" s="35"/>
      <c r="AE194" s="35"/>
      <c r="AR194" s="206" t="s">
        <v>1095</v>
      </c>
      <c r="AT194" s="206" t="s">
        <v>267</v>
      </c>
      <c r="AU194" s="206" t="s">
        <v>86</v>
      </c>
      <c r="AY194" s="18" t="s">
        <v>185</v>
      </c>
      <c r="BE194" s="207">
        <f t="shared" si="4"/>
        <v>0</v>
      </c>
      <c r="BF194" s="207">
        <f t="shared" si="5"/>
        <v>0</v>
      </c>
      <c r="BG194" s="207">
        <f t="shared" si="6"/>
        <v>0</v>
      </c>
      <c r="BH194" s="207">
        <f t="shared" si="7"/>
        <v>0</v>
      </c>
      <c r="BI194" s="207">
        <f t="shared" si="8"/>
        <v>0</v>
      </c>
      <c r="BJ194" s="18" t="s">
        <v>84</v>
      </c>
      <c r="BK194" s="207">
        <f t="shared" si="9"/>
        <v>0</v>
      </c>
      <c r="BL194" s="18" t="s">
        <v>507</v>
      </c>
      <c r="BM194" s="206" t="s">
        <v>507</v>
      </c>
    </row>
    <row r="195" spans="1:65" s="2" customFormat="1" ht="24.2" customHeight="1">
      <c r="A195" s="35"/>
      <c r="B195" s="36"/>
      <c r="C195" s="241" t="s">
        <v>351</v>
      </c>
      <c r="D195" s="241" t="s">
        <v>267</v>
      </c>
      <c r="E195" s="242" t="s">
        <v>1110</v>
      </c>
      <c r="F195" s="243" t="s">
        <v>1111</v>
      </c>
      <c r="G195" s="244" t="s">
        <v>190</v>
      </c>
      <c r="H195" s="245">
        <v>25</v>
      </c>
      <c r="I195" s="246"/>
      <c r="J195" s="247">
        <f t="shared" si="0"/>
        <v>0</v>
      </c>
      <c r="K195" s="248"/>
      <c r="L195" s="249"/>
      <c r="M195" s="250" t="s">
        <v>1</v>
      </c>
      <c r="N195" s="251" t="s">
        <v>41</v>
      </c>
      <c r="O195" s="72"/>
      <c r="P195" s="204">
        <f t="shared" si="1"/>
        <v>0</v>
      </c>
      <c r="Q195" s="204">
        <v>0</v>
      </c>
      <c r="R195" s="204">
        <f t="shared" si="2"/>
        <v>0</v>
      </c>
      <c r="S195" s="204">
        <v>0</v>
      </c>
      <c r="T195" s="205">
        <f t="shared" si="3"/>
        <v>0</v>
      </c>
      <c r="U195" s="35"/>
      <c r="V195" s="35"/>
      <c r="W195" s="35"/>
      <c r="X195" s="35"/>
      <c r="Y195" s="35"/>
      <c r="Z195" s="35"/>
      <c r="AA195" s="35"/>
      <c r="AB195" s="35"/>
      <c r="AC195" s="35"/>
      <c r="AD195" s="35"/>
      <c r="AE195" s="35"/>
      <c r="AR195" s="206" t="s">
        <v>1095</v>
      </c>
      <c r="AT195" s="206" t="s">
        <v>267</v>
      </c>
      <c r="AU195" s="206" t="s">
        <v>86</v>
      </c>
      <c r="AY195" s="18" t="s">
        <v>185</v>
      </c>
      <c r="BE195" s="207">
        <f t="shared" si="4"/>
        <v>0</v>
      </c>
      <c r="BF195" s="207">
        <f t="shared" si="5"/>
        <v>0</v>
      </c>
      <c r="BG195" s="207">
        <f t="shared" si="6"/>
        <v>0</v>
      </c>
      <c r="BH195" s="207">
        <f t="shared" si="7"/>
        <v>0</v>
      </c>
      <c r="BI195" s="207">
        <f t="shared" si="8"/>
        <v>0</v>
      </c>
      <c r="BJ195" s="18" t="s">
        <v>84</v>
      </c>
      <c r="BK195" s="207">
        <f t="shared" si="9"/>
        <v>0</v>
      </c>
      <c r="BL195" s="18" t="s">
        <v>507</v>
      </c>
      <c r="BM195" s="206" t="s">
        <v>591</v>
      </c>
    </row>
    <row r="196" spans="1:65" s="2" customFormat="1" ht="49.15" customHeight="1">
      <c r="A196" s="35"/>
      <c r="B196" s="36"/>
      <c r="C196" s="241" t="s">
        <v>356</v>
      </c>
      <c r="D196" s="241" t="s">
        <v>267</v>
      </c>
      <c r="E196" s="242" t="s">
        <v>1112</v>
      </c>
      <c r="F196" s="243" t="s">
        <v>1113</v>
      </c>
      <c r="G196" s="244" t="s">
        <v>190</v>
      </c>
      <c r="H196" s="245">
        <v>2</v>
      </c>
      <c r="I196" s="246"/>
      <c r="J196" s="247">
        <f t="shared" si="0"/>
        <v>0</v>
      </c>
      <c r="K196" s="248"/>
      <c r="L196" s="249"/>
      <c r="M196" s="250" t="s">
        <v>1</v>
      </c>
      <c r="N196" s="251" t="s">
        <v>41</v>
      </c>
      <c r="O196" s="72"/>
      <c r="P196" s="204">
        <f t="shared" si="1"/>
        <v>0</v>
      </c>
      <c r="Q196" s="204">
        <v>0</v>
      </c>
      <c r="R196" s="204">
        <f t="shared" si="2"/>
        <v>0</v>
      </c>
      <c r="S196" s="204">
        <v>0</v>
      </c>
      <c r="T196" s="205">
        <f t="shared" si="3"/>
        <v>0</v>
      </c>
      <c r="U196" s="35"/>
      <c r="V196" s="35"/>
      <c r="W196" s="35"/>
      <c r="X196" s="35"/>
      <c r="Y196" s="35"/>
      <c r="Z196" s="35"/>
      <c r="AA196" s="35"/>
      <c r="AB196" s="35"/>
      <c r="AC196" s="35"/>
      <c r="AD196" s="35"/>
      <c r="AE196" s="35"/>
      <c r="AR196" s="206" t="s">
        <v>1095</v>
      </c>
      <c r="AT196" s="206" t="s">
        <v>267</v>
      </c>
      <c r="AU196" s="206" t="s">
        <v>86</v>
      </c>
      <c r="AY196" s="18" t="s">
        <v>185</v>
      </c>
      <c r="BE196" s="207">
        <f t="shared" si="4"/>
        <v>0</v>
      </c>
      <c r="BF196" s="207">
        <f t="shared" si="5"/>
        <v>0</v>
      </c>
      <c r="BG196" s="207">
        <f t="shared" si="6"/>
        <v>0</v>
      </c>
      <c r="BH196" s="207">
        <f t="shared" si="7"/>
        <v>0</v>
      </c>
      <c r="BI196" s="207">
        <f t="shared" si="8"/>
        <v>0</v>
      </c>
      <c r="BJ196" s="18" t="s">
        <v>84</v>
      </c>
      <c r="BK196" s="207">
        <f t="shared" si="9"/>
        <v>0</v>
      </c>
      <c r="BL196" s="18" t="s">
        <v>507</v>
      </c>
      <c r="BM196" s="206" t="s">
        <v>597</v>
      </c>
    </row>
    <row r="197" spans="1:65" s="2" customFormat="1" ht="16.5" customHeight="1">
      <c r="A197" s="35"/>
      <c r="B197" s="36"/>
      <c r="C197" s="241" t="s">
        <v>362</v>
      </c>
      <c r="D197" s="241" t="s">
        <v>267</v>
      </c>
      <c r="E197" s="242" t="s">
        <v>1114</v>
      </c>
      <c r="F197" s="243" t="s">
        <v>1115</v>
      </c>
      <c r="G197" s="244" t="s">
        <v>439</v>
      </c>
      <c r="H197" s="245">
        <v>770</v>
      </c>
      <c r="I197" s="246"/>
      <c r="J197" s="247">
        <f t="shared" si="0"/>
        <v>0</v>
      </c>
      <c r="K197" s="248"/>
      <c r="L197" s="249"/>
      <c r="M197" s="250" t="s">
        <v>1</v>
      </c>
      <c r="N197" s="251" t="s">
        <v>41</v>
      </c>
      <c r="O197" s="72"/>
      <c r="P197" s="204">
        <f t="shared" si="1"/>
        <v>0</v>
      </c>
      <c r="Q197" s="204">
        <v>0</v>
      </c>
      <c r="R197" s="204">
        <f t="shared" si="2"/>
        <v>0</v>
      </c>
      <c r="S197" s="204">
        <v>0</v>
      </c>
      <c r="T197" s="205">
        <f t="shared" si="3"/>
        <v>0</v>
      </c>
      <c r="U197" s="35"/>
      <c r="V197" s="35"/>
      <c r="W197" s="35"/>
      <c r="X197" s="35"/>
      <c r="Y197" s="35"/>
      <c r="Z197" s="35"/>
      <c r="AA197" s="35"/>
      <c r="AB197" s="35"/>
      <c r="AC197" s="35"/>
      <c r="AD197" s="35"/>
      <c r="AE197" s="35"/>
      <c r="AR197" s="206" t="s">
        <v>1095</v>
      </c>
      <c r="AT197" s="206" t="s">
        <v>267</v>
      </c>
      <c r="AU197" s="206" t="s">
        <v>86</v>
      </c>
      <c r="AY197" s="18" t="s">
        <v>185</v>
      </c>
      <c r="BE197" s="207">
        <f t="shared" si="4"/>
        <v>0</v>
      </c>
      <c r="BF197" s="207">
        <f t="shared" si="5"/>
        <v>0</v>
      </c>
      <c r="BG197" s="207">
        <f t="shared" si="6"/>
        <v>0</v>
      </c>
      <c r="BH197" s="207">
        <f t="shared" si="7"/>
        <v>0</v>
      </c>
      <c r="BI197" s="207">
        <f t="shared" si="8"/>
        <v>0</v>
      </c>
      <c r="BJ197" s="18" t="s">
        <v>84</v>
      </c>
      <c r="BK197" s="207">
        <f t="shared" si="9"/>
        <v>0</v>
      </c>
      <c r="BL197" s="18" t="s">
        <v>507</v>
      </c>
      <c r="BM197" s="206" t="s">
        <v>600</v>
      </c>
    </row>
    <row r="198" spans="1:65" s="2" customFormat="1" ht="16.5" customHeight="1">
      <c r="A198" s="35"/>
      <c r="B198" s="36"/>
      <c r="C198" s="241" t="s">
        <v>367</v>
      </c>
      <c r="D198" s="241" t="s">
        <v>267</v>
      </c>
      <c r="E198" s="242" t="s">
        <v>1116</v>
      </c>
      <c r="F198" s="243" t="s">
        <v>1117</v>
      </c>
      <c r="G198" s="244" t="s">
        <v>190</v>
      </c>
      <c r="H198" s="245">
        <v>123</v>
      </c>
      <c r="I198" s="246"/>
      <c r="J198" s="247">
        <f t="shared" si="0"/>
        <v>0</v>
      </c>
      <c r="K198" s="248"/>
      <c r="L198" s="249"/>
      <c r="M198" s="250" t="s">
        <v>1</v>
      </c>
      <c r="N198" s="251" t="s">
        <v>41</v>
      </c>
      <c r="O198" s="72"/>
      <c r="P198" s="204">
        <f t="shared" si="1"/>
        <v>0</v>
      </c>
      <c r="Q198" s="204">
        <v>0</v>
      </c>
      <c r="R198" s="204">
        <f t="shared" si="2"/>
        <v>0</v>
      </c>
      <c r="S198" s="204">
        <v>0</v>
      </c>
      <c r="T198" s="205">
        <f t="shared" si="3"/>
        <v>0</v>
      </c>
      <c r="U198" s="35"/>
      <c r="V198" s="35"/>
      <c r="W198" s="35"/>
      <c r="X198" s="35"/>
      <c r="Y198" s="35"/>
      <c r="Z198" s="35"/>
      <c r="AA198" s="35"/>
      <c r="AB198" s="35"/>
      <c r="AC198" s="35"/>
      <c r="AD198" s="35"/>
      <c r="AE198" s="35"/>
      <c r="AR198" s="206" t="s">
        <v>1095</v>
      </c>
      <c r="AT198" s="206" t="s">
        <v>267</v>
      </c>
      <c r="AU198" s="206" t="s">
        <v>86</v>
      </c>
      <c r="AY198" s="18" t="s">
        <v>185</v>
      </c>
      <c r="BE198" s="207">
        <f t="shared" si="4"/>
        <v>0</v>
      </c>
      <c r="BF198" s="207">
        <f t="shared" si="5"/>
        <v>0</v>
      </c>
      <c r="BG198" s="207">
        <f t="shared" si="6"/>
        <v>0</v>
      </c>
      <c r="BH198" s="207">
        <f t="shared" si="7"/>
        <v>0</v>
      </c>
      <c r="BI198" s="207">
        <f t="shared" si="8"/>
        <v>0</v>
      </c>
      <c r="BJ198" s="18" t="s">
        <v>84</v>
      </c>
      <c r="BK198" s="207">
        <f t="shared" si="9"/>
        <v>0</v>
      </c>
      <c r="BL198" s="18" t="s">
        <v>507</v>
      </c>
      <c r="BM198" s="206" t="s">
        <v>691</v>
      </c>
    </row>
    <row r="199" spans="1:65" s="2" customFormat="1" ht="16.5" customHeight="1">
      <c r="A199" s="35"/>
      <c r="B199" s="36"/>
      <c r="C199" s="241" t="s">
        <v>373</v>
      </c>
      <c r="D199" s="241" t="s">
        <v>267</v>
      </c>
      <c r="E199" s="242" t="s">
        <v>1118</v>
      </c>
      <c r="F199" s="243" t="s">
        <v>1119</v>
      </c>
      <c r="G199" s="244" t="s">
        <v>1120</v>
      </c>
      <c r="H199" s="245">
        <v>220</v>
      </c>
      <c r="I199" s="246"/>
      <c r="J199" s="247">
        <f t="shared" si="0"/>
        <v>0</v>
      </c>
      <c r="K199" s="248"/>
      <c r="L199" s="249"/>
      <c r="M199" s="250" t="s">
        <v>1</v>
      </c>
      <c r="N199" s="251" t="s">
        <v>41</v>
      </c>
      <c r="O199" s="72"/>
      <c r="P199" s="204">
        <f t="shared" si="1"/>
        <v>0</v>
      </c>
      <c r="Q199" s="204">
        <v>0</v>
      </c>
      <c r="R199" s="204">
        <f t="shared" si="2"/>
        <v>0</v>
      </c>
      <c r="S199" s="204">
        <v>0</v>
      </c>
      <c r="T199" s="205">
        <f t="shared" si="3"/>
        <v>0</v>
      </c>
      <c r="U199" s="35"/>
      <c r="V199" s="35"/>
      <c r="W199" s="35"/>
      <c r="X199" s="35"/>
      <c r="Y199" s="35"/>
      <c r="Z199" s="35"/>
      <c r="AA199" s="35"/>
      <c r="AB199" s="35"/>
      <c r="AC199" s="35"/>
      <c r="AD199" s="35"/>
      <c r="AE199" s="35"/>
      <c r="AR199" s="206" t="s">
        <v>1095</v>
      </c>
      <c r="AT199" s="206" t="s">
        <v>267</v>
      </c>
      <c r="AU199" s="206" t="s">
        <v>86</v>
      </c>
      <c r="AY199" s="18" t="s">
        <v>185</v>
      </c>
      <c r="BE199" s="207">
        <f t="shared" si="4"/>
        <v>0</v>
      </c>
      <c r="BF199" s="207">
        <f t="shared" si="5"/>
        <v>0</v>
      </c>
      <c r="BG199" s="207">
        <f t="shared" si="6"/>
        <v>0</v>
      </c>
      <c r="BH199" s="207">
        <f t="shared" si="7"/>
        <v>0</v>
      </c>
      <c r="BI199" s="207">
        <f t="shared" si="8"/>
        <v>0</v>
      </c>
      <c r="BJ199" s="18" t="s">
        <v>84</v>
      </c>
      <c r="BK199" s="207">
        <f t="shared" si="9"/>
        <v>0</v>
      </c>
      <c r="BL199" s="18" t="s">
        <v>507</v>
      </c>
      <c r="BM199" s="206" t="s">
        <v>695</v>
      </c>
    </row>
    <row r="200" spans="1:65" s="2" customFormat="1" ht="33" customHeight="1">
      <c r="A200" s="35"/>
      <c r="B200" s="36"/>
      <c r="C200" s="194" t="s">
        <v>379</v>
      </c>
      <c r="D200" s="194" t="s">
        <v>187</v>
      </c>
      <c r="E200" s="195" t="s">
        <v>1121</v>
      </c>
      <c r="F200" s="196" t="s">
        <v>1122</v>
      </c>
      <c r="G200" s="197" t="s">
        <v>439</v>
      </c>
      <c r="H200" s="198">
        <v>140</v>
      </c>
      <c r="I200" s="199"/>
      <c r="J200" s="200">
        <f t="shared" si="0"/>
        <v>0</v>
      </c>
      <c r="K200" s="201"/>
      <c r="L200" s="40"/>
      <c r="M200" s="202" t="s">
        <v>1</v>
      </c>
      <c r="N200" s="203" t="s">
        <v>41</v>
      </c>
      <c r="O200" s="72"/>
      <c r="P200" s="204">
        <f t="shared" si="1"/>
        <v>0</v>
      </c>
      <c r="Q200" s="204">
        <v>0</v>
      </c>
      <c r="R200" s="204">
        <f t="shared" si="2"/>
        <v>0</v>
      </c>
      <c r="S200" s="204">
        <v>0</v>
      </c>
      <c r="T200" s="205">
        <f t="shared" si="3"/>
        <v>0</v>
      </c>
      <c r="U200" s="35"/>
      <c r="V200" s="35"/>
      <c r="W200" s="35"/>
      <c r="X200" s="35"/>
      <c r="Y200" s="35"/>
      <c r="Z200" s="35"/>
      <c r="AA200" s="35"/>
      <c r="AB200" s="35"/>
      <c r="AC200" s="35"/>
      <c r="AD200" s="35"/>
      <c r="AE200" s="35"/>
      <c r="AR200" s="206" t="s">
        <v>507</v>
      </c>
      <c r="AT200" s="206" t="s">
        <v>187</v>
      </c>
      <c r="AU200" s="206" t="s">
        <v>86</v>
      </c>
      <c r="AY200" s="18" t="s">
        <v>185</v>
      </c>
      <c r="BE200" s="207">
        <f t="shared" si="4"/>
        <v>0</v>
      </c>
      <c r="BF200" s="207">
        <f t="shared" si="5"/>
        <v>0</v>
      </c>
      <c r="BG200" s="207">
        <f t="shared" si="6"/>
        <v>0</v>
      </c>
      <c r="BH200" s="207">
        <f t="shared" si="7"/>
        <v>0</v>
      </c>
      <c r="BI200" s="207">
        <f t="shared" si="8"/>
        <v>0</v>
      </c>
      <c r="BJ200" s="18" t="s">
        <v>84</v>
      </c>
      <c r="BK200" s="207">
        <f t="shared" si="9"/>
        <v>0</v>
      </c>
      <c r="BL200" s="18" t="s">
        <v>507</v>
      </c>
      <c r="BM200" s="206" t="s">
        <v>698</v>
      </c>
    </row>
    <row r="201" spans="1:65" s="2" customFormat="1" ht="24.2" customHeight="1">
      <c r="A201" s="35"/>
      <c r="B201" s="36"/>
      <c r="C201" s="194" t="s">
        <v>383</v>
      </c>
      <c r="D201" s="194" t="s">
        <v>187</v>
      </c>
      <c r="E201" s="195" t="s">
        <v>1123</v>
      </c>
      <c r="F201" s="196" t="s">
        <v>1124</v>
      </c>
      <c r="G201" s="197" t="s">
        <v>439</v>
      </c>
      <c r="H201" s="198">
        <v>630</v>
      </c>
      <c r="I201" s="199"/>
      <c r="J201" s="200">
        <f t="shared" si="0"/>
        <v>0</v>
      </c>
      <c r="K201" s="201"/>
      <c r="L201" s="40"/>
      <c r="M201" s="202" t="s">
        <v>1</v>
      </c>
      <c r="N201" s="203" t="s">
        <v>41</v>
      </c>
      <c r="O201" s="72"/>
      <c r="P201" s="204">
        <f t="shared" si="1"/>
        <v>0</v>
      </c>
      <c r="Q201" s="204">
        <v>0</v>
      </c>
      <c r="R201" s="204">
        <f t="shared" si="2"/>
        <v>0</v>
      </c>
      <c r="S201" s="204">
        <v>0</v>
      </c>
      <c r="T201" s="205">
        <f t="shared" si="3"/>
        <v>0</v>
      </c>
      <c r="U201" s="35"/>
      <c r="V201" s="35"/>
      <c r="W201" s="35"/>
      <c r="X201" s="35"/>
      <c r="Y201" s="35"/>
      <c r="Z201" s="35"/>
      <c r="AA201" s="35"/>
      <c r="AB201" s="35"/>
      <c r="AC201" s="35"/>
      <c r="AD201" s="35"/>
      <c r="AE201" s="35"/>
      <c r="AR201" s="206" t="s">
        <v>507</v>
      </c>
      <c r="AT201" s="206" t="s">
        <v>187</v>
      </c>
      <c r="AU201" s="206" t="s">
        <v>86</v>
      </c>
      <c r="AY201" s="18" t="s">
        <v>185</v>
      </c>
      <c r="BE201" s="207">
        <f t="shared" si="4"/>
        <v>0</v>
      </c>
      <c r="BF201" s="207">
        <f t="shared" si="5"/>
        <v>0</v>
      </c>
      <c r="BG201" s="207">
        <f t="shared" si="6"/>
        <v>0</v>
      </c>
      <c r="BH201" s="207">
        <f t="shared" si="7"/>
        <v>0</v>
      </c>
      <c r="BI201" s="207">
        <f t="shared" si="8"/>
        <v>0</v>
      </c>
      <c r="BJ201" s="18" t="s">
        <v>84</v>
      </c>
      <c r="BK201" s="207">
        <f t="shared" si="9"/>
        <v>0</v>
      </c>
      <c r="BL201" s="18" t="s">
        <v>507</v>
      </c>
      <c r="BM201" s="206" t="s">
        <v>701</v>
      </c>
    </row>
    <row r="202" spans="1:65" s="2" customFormat="1" ht="21.75" customHeight="1">
      <c r="A202" s="35"/>
      <c r="B202" s="36"/>
      <c r="C202" s="194" t="s">
        <v>387</v>
      </c>
      <c r="D202" s="194" t="s">
        <v>187</v>
      </c>
      <c r="E202" s="195" t="s">
        <v>1125</v>
      </c>
      <c r="F202" s="196" t="s">
        <v>1126</v>
      </c>
      <c r="G202" s="197" t="s">
        <v>439</v>
      </c>
      <c r="H202" s="198">
        <v>770</v>
      </c>
      <c r="I202" s="199"/>
      <c r="J202" s="200">
        <f t="shared" si="0"/>
        <v>0</v>
      </c>
      <c r="K202" s="201"/>
      <c r="L202" s="40"/>
      <c r="M202" s="202" t="s">
        <v>1</v>
      </c>
      <c r="N202" s="203" t="s">
        <v>41</v>
      </c>
      <c r="O202" s="72"/>
      <c r="P202" s="204">
        <f t="shared" si="1"/>
        <v>0</v>
      </c>
      <c r="Q202" s="204">
        <v>0</v>
      </c>
      <c r="R202" s="204">
        <f t="shared" si="2"/>
        <v>0</v>
      </c>
      <c r="S202" s="204">
        <v>0</v>
      </c>
      <c r="T202" s="205">
        <f t="shared" si="3"/>
        <v>0</v>
      </c>
      <c r="U202" s="35"/>
      <c r="V202" s="35"/>
      <c r="W202" s="35"/>
      <c r="X202" s="35"/>
      <c r="Y202" s="35"/>
      <c r="Z202" s="35"/>
      <c r="AA202" s="35"/>
      <c r="AB202" s="35"/>
      <c r="AC202" s="35"/>
      <c r="AD202" s="35"/>
      <c r="AE202" s="35"/>
      <c r="AR202" s="206" t="s">
        <v>507</v>
      </c>
      <c r="AT202" s="206" t="s">
        <v>187</v>
      </c>
      <c r="AU202" s="206" t="s">
        <v>86</v>
      </c>
      <c r="AY202" s="18" t="s">
        <v>185</v>
      </c>
      <c r="BE202" s="207">
        <f t="shared" si="4"/>
        <v>0</v>
      </c>
      <c r="BF202" s="207">
        <f t="shared" si="5"/>
        <v>0</v>
      </c>
      <c r="BG202" s="207">
        <f t="shared" si="6"/>
        <v>0</v>
      </c>
      <c r="BH202" s="207">
        <f t="shared" si="7"/>
        <v>0</v>
      </c>
      <c r="BI202" s="207">
        <f t="shared" si="8"/>
        <v>0</v>
      </c>
      <c r="BJ202" s="18" t="s">
        <v>84</v>
      </c>
      <c r="BK202" s="207">
        <f t="shared" si="9"/>
        <v>0</v>
      </c>
      <c r="BL202" s="18" t="s">
        <v>507</v>
      </c>
      <c r="BM202" s="206" t="s">
        <v>704</v>
      </c>
    </row>
    <row r="203" spans="1:65" s="2" customFormat="1" ht="16.5" customHeight="1">
      <c r="A203" s="35"/>
      <c r="B203" s="36"/>
      <c r="C203" s="241" t="s">
        <v>391</v>
      </c>
      <c r="D203" s="241" t="s">
        <v>267</v>
      </c>
      <c r="E203" s="242" t="s">
        <v>1127</v>
      </c>
      <c r="F203" s="243" t="s">
        <v>1128</v>
      </c>
      <c r="G203" s="244" t="s">
        <v>190</v>
      </c>
      <c r="H203" s="245">
        <v>1</v>
      </c>
      <c r="I203" s="246"/>
      <c r="J203" s="247">
        <f t="shared" si="0"/>
        <v>0</v>
      </c>
      <c r="K203" s="248"/>
      <c r="L203" s="249"/>
      <c r="M203" s="250" t="s">
        <v>1</v>
      </c>
      <c r="N203" s="251" t="s">
        <v>41</v>
      </c>
      <c r="O203" s="72"/>
      <c r="P203" s="204">
        <f t="shared" si="1"/>
        <v>0</v>
      </c>
      <c r="Q203" s="204">
        <v>0</v>
      </c>
      <c r="R203" s="204">
        <f t="shared" si="2"/>
        <v>0</v>
      </c>
      <c r="S203" s="204">
        <v>0</v>
      </c>
      <c r="T203" s="205">
        <f t="shared" si="3"/>
        <v>0</v>
      </c>
      <c r="U203" s="35"/>
      <c r="V203" s="35"/>
      <c r="W203" s="35"/>
      <c r="X203" s="35"/>
      <c r="Y203" s="35"/>
      <c r="Z203" s="35"/>
      <c r="AA203" s="35"/>
      <c r="AB203" s="35"/>
      <c r="AC203" s="35"/>
      <c r="AD203" s="35"/>
      <c r="AE203" s="35"/>
      <c r="AR203" s="206" t="s">
        <v>1095</v>
      </c>
      <c r="AT203" s="206" t="s">
        <v>267</v>
      </c>
      <c r="AU203" s="206" t="s">
        <v>86</v>
      </c>
      <c r="AY203" s="18" t="s">
        <v>185</v>
      </c>
      <c r="BE203" s="207">
        <f t="shared" si="4"/>
        <v>0</v>
      </c>
      <c r="BF203" s="207">
        <f t="shared" si="5"/>
        <v>0</v>
      </c>
      <c r="BG203" s="207">
        <f t="shared" si="6"/>
        <v>0</v>
      </c>
      <c r="BH203" s="207">
        <f t="shared" si="7"/>
        <v>0</v>
      </c>
      <c r="BI203" s="207">
        <f t="shared" si="8"/>
        <v>0</v>
      </c>
      <c r="BJ203" s="18" t="s">
        <v>84</v>
      </c>
      <c r="BK203" s="207">
        <f t="shared" si="9"/>
        <v>0</v>
      </c>
      <c r="BL203" s="18" t="s">
        <v>507</v>
      </c>
      <c r="BM203" s="206" t="s">
        <v>708</v>
      </c>
    </row>
    <row r="204" spans="2:63" s="12" customFormat="1" ht="25.9" customHeight="1">
      <c r="B204" s="178"/>
      <c r="C204" s="179"/>
      <c r="D204" s="180" t="s">
        <v>75</v>
      </c>
      <c r="E204" s="181" t="s">
        <v>1129</v>
      </c>
      <c r="F204" s="181" t="s">
        <v>1129</v>
      </c>
      <c r="G204" s="179"/>
      <c r="H204" s="179"/>
      <c r="I204" s="182"/>
      <c r="J204" s="183">
        <f>BK204</f>
        <v>0</v>
      </c>
      <c r="K204" s="179"/>
      <c r="L204" s="184"/>
      <c r="M204" s="185"/>
      <c r="N204" s="186"/>
      <c r="O204" s="186"/>
      <c r="P204" s="187">
        <f>P205</f>
        <v>0</v>
      </c>
      <c r="Q204" s="186"/>
      <c r="R204" s="187">
        <f>R205</f>
        <v>0</v>
      </c>
      <c r="S204" s="186"/>
      <c r="T204" s="188">
        <f>T205</f>
        <v>0</v>
      </c>
      <c r="AR204" s="189" t="s">
        <v>84</v>
      </c>
      <c r="AT204" s="190" t="s">
        <v>75</v>
      </c>
      <c r="AU204" s="190" t="s">
        <v>76</v>
      </c>
      <c r="AY204" s="189" t="s">
        <v>185</v>
      </c>
      <c r="BK204" s="191">
        <f>BK205</f>
        <v>0</v>
      </c>
    </row>
    <row r="205" spans="2:63" s="12" customFormat="1" ht="22.9" customHeight="1">
      <c r="B205" s="178"/>
      <c r="C205" s="179"/>
      <c r="D205" s="180" t="s">
        <v>75</v>
      </c>
      <c r="E205" s="192" t="s">
        <v>1130</v>
      </c>
      <c r="F205" s="192" t="s">
        <v>1131</v>
      </c>
      <c r="G205" s="179"/>
      <c r="H205" s="179"/>
      <c r="I205" s="182"/>
      <c r="J205" s="193">
        <f>BK205</f>
        <v>0</v>
      </c>
      <c r="K205" s="179"/>
      <c r="L205" s="184"/>
      <c r="M205" s="185"/>
      <c r="N205" s="186"/>
      <c r="O205" s="186"/>
      <c r="P205" s="187">
        <f>SUM(P206:P207)</f>
        <v>0</v>
      </c>
      <c r="Q205" s="186"/>
      <c r="R205" s="187">
        <f>SUM(R206:R207)</f>
        <v>0</v>
      </c>
      <c r="S205" s="186"/>
      <c r="T205" s="188">
        <f>SUM(T206:T207)</f>
        <v>0</v>
      </c>
      <c r="AR205" s="189" t="s">
        <v>84</v>
      </c>
      <c r="AT205" s="190" t="s">
        <v>75</v>
      </c>
      <c r="AU205" s="190" t="s">
        <v>84</v>
      </c>
      <c r="AY205" s="189" t="s">
        <v>185</v>
      </c>
      <c r="BK205" s="191">
        <f>SUM(BK206:BK207)</f>
        <v>0</v>
      </c>
    </row>
    <row r="206" spans="1:65" s="2" customFormat="1" ht="24.2" customHeight="1">
      <c r="A206" s="35"/>
      <c r="B206" s="36"/>
      <c r="C206" s="194" t="s">
        <v>395</v>
      </c>
      <c r="D206" s="194" t="s">
        <v>187</v>
      </c>
      <c r="E206" s="195" t="s">
        <v>1130</v>
      </c>
      <c r="F206" s="196" t="s">
        <v>1132</v>
      </c>
      <c r="G206" s="197" t="s">
        <v>1133</v>
      </c>
      <c r="H206" s="198">
        <v>144</v>
      </c>
      <c r="I206" s="199"/>
      <c r="J206" s="200">
        <f>ROUND(I206*H206,2)</f>
        <v>0</v>
      </c>
      <c r="K206" s="201"/>
      <c r="L206" s="40"/>
      <c r="M206" s="202" t="s">
        <v>1</v>
      </c>
      <c r="N206" s="203" t="s">
        <v>41</v>
      </c>
      <c r="O206" s="72"/>
      <c r="P206" s="204">
        <f>O206*H206</f>
        <v>0</v>
      </c>
      <c r="Q206" s="204">
        <v>0</v>
      </c>
      <c r="R206" s="204">
        <f>Q206*H206</f>
        <v>0</v>
      </c>
      <c r="S206" s="204">
        <v>0</v>
      </c>
      <c r="T206" s="205">
        <f>S206*H206</f>
        <v>0</v>
      </c>
      <c r="U206" s="35"/>
      <c r="V206" s="35"/>
      <c r="W206" s="35"/>
      <c r="X206" s="35"/>
      <c r="Y206" s="35"/>
      <c r="Z206" s="35"/>
      <c r="AA206" s="35"/>
      <c r="AB206" s="35"/>
      <c r="AC206" s="35"/>
      <c r="AD206" s="35"/>
      <c r="AE206" s="35"/>
      <c r="AR206" s="206" t="s">
        <v>191</v>
      </c>
      <c r="AT206" s="206" t="s">
        <v>187</v>
      </c>
      <c r="AU206" s="206" t="s">
        <v>86</v>
      </c>
      <c r="AY206" s="18" t="s">
        <v>185</v>
      </c>
      <c r="BE206" s="207">
        <f>IF(N206="základní",J206,0)</f>
        <v>0</v>
      </c>
      <c r="BF206" s="207">
        <f>IF(N206="snížená",J206,0)</f>
        <v>0</v>
      </c>
      <c r="BG206" s="207">
        <f>IF(N206="zákl. přenesená",J206,0)</f>
        <v>0</v>
      </c>
      <c r="BH206" s="207">
        <f>IF(N206="sníž. přenesená",J206,0)</f>
        <v>0</v>
      </c>
      <c r="BI206" s="207">
        <f>IF(N206="nulová",J206,0)</f>
        <v>0</v>
      </c>
      <c r="BJ206" s="18" t="s">
        <v>84</v>
      </c>
      <c r="BK206" s="207">
        <f>ROUND(I206*H206,2)</f>
        <v>0</v>
      </c>
      <c r="BL206" s="18" t="s">
        <v>191</v>
      </c>
      <c r="BM206" s="206" t="s">
        <v>713</v>
      </c>
    </row>
    <row r="207" spans="1:65" s="2" customFormat="1" ht="16.5" customHeight="1">
      <c r="A207" s="35"/>
      <c r="B207" s="36"/>
      <c r="C207" s="241" t="s">
        <v>399</v>
      </c>
      <c r="D207" s="241" t="s">
        <v>267</v>
      </c>
      <c r="E207" s="242" t="s">
        <v>1134</v>
      </c>
      <c r="F207" s="243" t="s">
        <v>1135</v>
      </c>
      <c r="G207" s="244" t="s">
        <v>1133</v>
      </c>
      <c r="H207" s="245">
        <v>72</v>
      </c>
      <c r="I207" s="246"/>
      <c r="J207" s="247">
        <f>ROUND(I207*H207,2)</f>
        <v>0</v>
      </c>
      <c r="K207" s="248"/>
      <c r="L207" s="249"/>
      <c r="M207" s="276" t="s">
        <v>1</v>
      </c>
      <c r="N207" s="277" t="s">
        <v>41</v>
      </c>
      <c r="O207" s="265"/>
      <c r="P207" s="266">
        <f>O207*H207</f>
        <v>0</v>
      </c>
      <c r="Q207" s="266">
        <v>0</v>
      </c>
      <c r="R207" s="266">
        <f>Q207*H207</f>
        <v>0</v>
      </c>
      <c r="S207" s="266">
        <v>0</v>
      </c>
      <c r="T207" s="267">
        <f>S207*H207</f>
        <v>0</v>
      </c>
      <c r="U207" s="35"/>
      <c r="V207" s="35"/>
      <c r="W207" s="35"/>
      <c r="X207" s="35"/>
      <c r="Y207" s="35"/>
      <c r="Z207" s="35"/>
      <c r="AA207" s="35"/>
      <c r="AB207" s="35"/>
      <c r="AC207" s="35"/>
      <c r="AD207" s="35"/>
      <c r="AE207" s="35"/>
      <c r="AR207" s="206" t="s">
        <v>223</v>
      </c>
      <c r="AT207" s="206" t="s">
        <v>267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717</v>
      </c>
    </row>
    <row r="208" spans="1:31" s="2" customFormat="1" ht="6.95" customHeight="1">
      <c r="A208" s="35"/>
      <c r="B208" s="55"/>
      <c r="C208" s="56"/>
      <c r="D208" s="56"/>
      <c r="E208" s="56"/>
      <c r="F208" s="56"/>
      <c r="G208" s="56"/>
      <c r="H208" s="56"/>
      <c r="I208" s="56"/>
      <c r="J208" s="56"/>
      <c r="K208" s="56"/>
      <c r="L208" s="40"/>
      <c r="M208" s="35"/>
      <c r="O208" s="35"/>
      <c r="P208" s="35"/>
      <c r="Q208" s="35"/>
      <c r="R208" s="35"/>
      <c r="S208" s="35"/>
      <c r="T208" s="35"/>
      <c r="U208" s="35"/>
      <c r="V208" s="35"/>
      <c r="W208" s="35"/>
      <c r="X208" s="35"/>
      <c r="Y208" s="35"/>
      <c r="Z208" s="35"/>
      <c r="AA208" s="35"/>
      <c r="AB208" s="35"/>
      <c r="AC208" s="35"/>
      <c r="AD208" s="35"/>
      <c r="AE208" s="35"/>
    </row>
  </sheetData>
  <sheetProtection algorithmName="SHA-512" hashValue="YvA5K5j6z2oz2eaGxSNumoeZ1dSnyzWYdxWJC+qIJXtvy7zvAs3PYpyLKtYqonwuh7ioKSWCu6oOO+JrS7PbUQ==" saltValue="m+Qlz9X4DZ4Y8LDEN6lwmhOgDQ9aqERiCfaKZT1v8pcgT8O62YvLFrlyGRtSVT1rik4wGsqDaDeCaO1Owd3Nvg==" spinCount="100000" sheet="1" objects="1" scenarios="1" formatColumns="0" formatRows="0" autoFilter="0"/>
  <autoFilter ref="C123:K207"/>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126</v>
      </c>
      <c r="AZ2" s="116" t="s">
        <v>156</v>
      </c>
      <c r="BA2" s="116" t="s">
        <v>1136</v>
      </c>
      <c r="BB2" s="116" t="s">
        <v>1</v>
      </c>
      <c r="BC2" s="116" t="s">
        <v>1137</v>
      </c>
      <c r="BD2" s="116" t="s">
        <v>86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1138</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ROUND((SUM(BE119:BE182)),2)</f>
        <v>0</v>
      </c>
      <c r="G33" s="35"/>
      <c r="H33" s="35"/>
      <c r="I33" s="132">
        <v>0.21</v>
      </c>
      <c r="J33" s="131">
        <f>ROUND(((SUM(BE119:BE182))*I33),2)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ROUND((SUM(BF119:BF182)),2)</f>
        <v>0</v>
      </c>
      <c r="G34" s="35"/>
      <c r="H34" s="35"/>
      <c r="I34" s="132">
        <v>0.12</v>
      </c>
      <c r="J34" s="131">
        <f>ROUND(((SUM(BF119:BF182))*I34),2)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ROUND((SUM(BG119:BG182)),2)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ROUND((SUM(BH119:BH182)),2)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ROUND((SUM(BI119:BI182)),2)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SO 801 - Sadové úpravy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J120</f>
        <v>0</v>
      </c>
      <c r="K97" s="156"/>
      <c r="L97" s="160"/>
    </row>
    <row r="98" spans="2:12" s="10" customFormat="1" ht="19.9" customHeight="1">
      <c r="B98" s="161"/>
      <c r="C98" s="105"/>
      <c r="D98" s="162" t="s">
        <v>165</v>
      </c>
      <c r="E98" s="163"/>
      <c r="F98" s="163"/>
      <c r="G98" s="163"/>
      <c r="H98" s="163"/>
      <c r="I98" s="163"/>
      <c r="J98" s="164">
        <f>J121</f>
        <v>0</v>
      </c>
      <c r="K98" s="105"/>
      <c r="L98" s="165"/>
    </row>
    <row r="99" spans="2:12" s="10" customFormat="1" ht="19.9" customHeight="1">
      <c r="B99" s="161"/>
      <c r="C99" s="105"/>
      <c r="D99" s="162" t="s">
        <v>169</v>
      </c>
      <c r="E99" s="163"/>
      <c r="F99" s="163"/>
      <c r="G99" s="163"/>
      <c r="H99" s="163"/>
      <c r="I99" s="163"/>
      <c r="J99" s="164">
        <f>J181</f>
        <v>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44" t="str">
        <f>E7</f>
        <v>Malé Hoštice – IS lokality Sportovní</v>
      </c>
      <c r="F109" s="345"/>
      <c r="G109" s="345"/>
      <c r="H109" s="345"/>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7" t="str">
        <f>E9</f>
        <v>SO 801 - Sadové úpravy</v>
      </c>
      <c r="F111" s="346"/>
      <c r="G111" s="346"/>
      <c r="H111" s="346"/>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11. 3. 2024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0</v>
      </c>
      <c r="K119" s="37"/>
      <c r="L119" s="40"/>
      <c r="M119" s="79"/>
      <c r="N119" s="174"/>
      <c r="O119" s="80"/>
      <c r="P119" s="175">
        <f>P120</f>
        <v>0</v>
      </c>
      <c r="Q119" s="80"/>
      <c r="R119" s="175">
        <f>R120</f>
        <v>17.7276241</v>
      </c>
      <c r="S119" s="80"/>
      <c r="T119" s="176">
        <f>T120</f>
        <v>0</v>
      </c>
      <c r="U119" s="35"/>
      <c r="V119" s="35"/>
      <c r="W119" s="35"/>
      <c r="X119" s="35"/>
      <c r="Y119" s="35"/>
      <c r="Z119" s="35"/>
      <c r="AA119" s="35"/>
      <c r="AB119" s="35"/>
      <c r="AC119" s="35"/>
      <c r="AD119" s="35"/>
      <c r="AE119" s="35"/>
      <c r="AT119" s="18" t="s">
        <v>75</v>
      </c>
      <c r="AU119" s="18" t="s">
        <v>163</v>
      </c>
      <c r="BK119" s="177">
        <f>BK120</f>
        <v>0</v>
      </c>
    </row>
    <row r="120" spans="2:63" s="12" customFormat="1" ht="25.9" customHeight="1">
      <c r="B120" s="178"/>
      <c r="C120" s="179"/>
      <c r="D120" s="180" t="s">
        <v>75</v>
      </c>
      <c r="E120" s="181" t="s">
        <v>183</v>
      </c>
      <c r="F120" s="181" t="s">
        <v>184</v>
      </c>
      <c r="G120" s="179"/>
      <c r="H120" s="179"/>
      <c r="I120" s="182"/>
      <c r="J120" s="183">
        <f>BK120</f>
        <v>0</v>
      </c>
      <c r="K120" s="179"/>
      <c r="L120" s="184"/>
      <c r="M120" s="185"/>
      <c r="N120" s="186"/>
      <c r="O120" s="186"/>
      <c r="P120" s="187">
        <f>P121+P181</f>
        <v>0</v>
      </c>
      <c r="Q120" s="186"/>
      <c r="R120" s="187">
        <f>R121+R181</f>
        <v>17.7276241</v>
      </c>
      <c r="S120" s="186"/>
      <c r="T120" s="188">
        <f>T121+T181</f>
        <v>0</v>
      </c>
      <c r="AR120" s="189" t="s">
        <v>84</v>
      </c>
      <c r="AT120" s="190" t="s">
        <v>75</v>
      </c>
      <c r="AU120" s="190" t="s">
        <v>76</v>
      </c>
      <c r="AY120" s="189" t="s">
        <v>185</v>
      </c>
      <c r="BK120" s="191">
        <f>BK121+BK181</f>
        <v>0</v>
      </c>
    </row>
    <row r="121" spans="2:63" s="12" customFormat="1" ht="22.9" customHeight="1">
      <c r="B121" s="178"/>
      <c r="C121" s="179"/>
      <c r="D121" s="180" t="s">
        <v>75</v>
      </c>
      <c r="E121" s="192" t="s">
        <v>84</v>
      </c>
      <c r="F121" s="192" t="s">
        <v>186</v>
      </c>
      <c r="G121" s="179"/>
      <c r="H121" s="179"/>
      <c r="I121" s="182"/>
      <c r="J121" s="193">
        <f>BK121</f>
        <v>0</v>
      </c>
      <c r="K121" s="179"/>
      <c r="L121" s="184"/>
      <c r="M121" s="185"/>
      <c r="N121" s="186"/>
      <c r="O121" s="186"/>
      <c r="P121" s="187">
        <f>SUM(P122:P180)</f>
        <v>0</v>
      </c>
      <c r="Q121" s="186"/>
      <c r="R121" s="187">
        <f>SUM(R122:R180)</f>
        <v>17.7276241</v>
      </c>
      <c r="S121" s="186"/>
      <c r="T121" s="188">
        <f>SUM(T122:T180)</f>
        <v>0</v>
      </c>
      <c r="AR121" s="189" t="s">
        <v>84</v>
      </c>
      <c r="AT121" s="190" t="s">
        <v>75</v>
      </c>
      <c r="AU121" s="190" t="s">
        <v>84</v>
      </c>
      <c r="AY121" s="189" t="s">
        <v>185</v>
      </c>
      <c r="BK121" s="191">
        <f>SUM(BK122:BK180)</f>
        <v>0</v>
      </c>
    </row>
    <row r="122" spans="1:65" s="2" customFormat="1" ht="24.2" customHeight="1">
      <c r="A122" s="35"/>
      <c r="B122" s="36"/>
      <c r="C122" s="194" t="s">
        <v>84</v>
      </c>
      <c r="D122" s="194" t="s">
        <v>187</v>
      </c>
      <c r="E122" s="195" t="s">
        <v>1139</v>
      </c>
      <c r="F122" s="196" t="s">
        <v>1140</v>
      </c>
      <c r="G122" s="197" t="s">
        <v>201</v>
      </c>
      <c r="H122" s="198">
        <v>965.03</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1141</v>
      </c>
    </row>
    <row r="123" spans="2:51" s="13" customFormat="1" ht="11.25">
      <c r="B123" s="208"/>
      <c r="C123" s="209"/>
      <c r="D123" s="210" t="s">
        <v>193</v>
      </c>
      <c r="E123" s="211" t="s">
        <v>1</v>
      </c>
      <c r="F123" s="212" t="s">
        <v>1142</v>
      </c>
      <c r="G123" s="209"/>
      <c r="H123" s="213">
        <v>423.478</v>
      </c>
      <c r="I123" s="214"/>
      <c r="J123" s="209"/>
      <c r="K123" s="209"/>
      <c r="L123" s="215"/>
      <c r="M123" s="216"/>
      <c r="N123" s="217"/>
      <c r="O123" s="217"/>
      <c r="P123" s="217"/>
      <c r="Q123" s="217"/>
      <c r="R123" s="217"/>
      <c r="S123" s="217"/>
      <c r="T123" s="218"/>
      <c r="AT123" s="219" t="s">
        <v>193</v>
      </c>
      <c r="AU123" s="219" t="s">
        <v>86</v>
      </c>
      <c r="AV123" s="13" t="s">
        <v>86</v>
      </c>
      <c r="AW123" s="13" t="s">
        <v>32</v>
      </c>
      <c r="AX123" s="13" t="s">
        <v>76</v>
      </c>
      <c r="AY123" s="219" t="s">
        <v>185</v>
      </c>
    </row>
    <row r="124" spans="2:51" s="13" customFormat="1" ht="11.25">
      <c r="B124" s="208"/>
      <c r="C124" s="209"/>
      <c r="D124" s="210" t="s">
        <v>193</v>
      </c>
      <c r="E124" s="211" t="s">
        <v>1</v>
      </c>
      <c r="F124" s="212" t="s">
        <v>1143</v>
      </c>
      <c r="G124" s="209"/>
      <c r="H124" s="213">
        <v>541.552</v>
      </c>
      <c r="I124" s="214"/>
      <c r="J124" s="209"/>
      <c r="K124" s="209"/>
      <c r="L124" s="215"/>
      <c r="M124" s="216"/>
      <c r="N124" s="217"/>
      <c r="O124" s="217"/>
      <c r="P124" s="217"/>
      <c r="Q124" s="217"/>
      <c r="R124" s="217"/>
      <c r="S124" s="217"/>
      <c r="T124" s="218"/>
      <c r="AT124" s="219" t="s">
        <v>193</v>
      </c>
      <c r="AU124" s="219" t="s">
        <v>86</v>
      </c>
      <c r="AV124" s="13" t="s">
        <v>86</v>
      </c>
      <c r="AW124" s="13" t="s">
        <v>32</v>
      </c>
      <c r="AX124" s="13" t="s">
        <v>76</v>
      </c>
      <c r="AY124" s="219" t="s">
        <v>185</v>
      </c>
    </row>
    <row r="125" spans="2:51" s="15" customFormat="1" ht="11.25">
      <c r="B125" s="230"/>
      <c r="C125" s="231"/>
      <c r="D125" s="210" t="s">
        <v>193</v>
      </c>
      <c r="E125" s="232" t="s">
        <v>156</v>
      </c>
      <c r="F125" s="233" t="s">
        <v>256</v>
      </c>
      <c r="G125" s="231"/>
      <c r="H125" s="234">
        <v>965.03</v>
      </c>
      <c r="I125" s="235"/>
      <c r="J125" s="231"/>
      <c r="K125" s="231"/>
      <c r="L125" s="236"/>
      <c r="M125" s="237"/>
      <c r="N125" s="238"/>
      <c r="O125" s="238"/>
      <c r="P125" s="238"/>
      <c r="Q125" s="238"/>
      <c r="R125" s="238"/>
      <c r="S125" s="238"/>
      <c r="T125" s="239"/>
      <c r="AT125" s="240" t="s">
        <v>193</v>
      </c>
      <c r="AU125" s="240" t="s">
        <v>86</v>
      </c>
      <c r="AV125" s="15" t="s">
        <v>191</v>
      </c>
      <c r="AW125" s="15" t="s">
        <v>32</v>
      </c>
      <c r="AX125" s="15" t="s">
        <v>84</v>
      </c>
      <c r="AY125" s="240" t="s">
        <v>185</v>
      </c>
    </row>
    <row r="126" spans="1:65" s="2" customFormat="1" ht="37.9" customHeight="1">
      <c r="A126" s="35"/>
      <c r="B126" s="36"/>
      <c r="C126" s="194" t="s">
        <v>86</v>
      </c>
      <c r="D126" s="194" t="s">
        <v>187</v>
      </c>
      <c r="E126" s="195" t="s">
        <v>1144</v>
      </c>
      <c r="F126" s="196" t="s">
        <v>1145</v>
      </c>
      <c r="G126" s="197" t="s">
        <v>190</v>
      </c>
      <c r="H126" s="198">
        <v>24</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1146</v>
      </c>
    </row>
    <row r="127" spans="1:65" s="2" customFormat="1" ht="16.5" customHeight="1">
      <c r="A127" s="35"/>
      <c r="B127" s="36"/>
      <c r="C127" s="241" t="s">
        <v>198</v>
      </c>
      <c r="D127" s="241" t="s">
        <v>267</v>
      </c>
      <c r="E127" s="242" t="s">
        <v>1147</v>
      </c>
      <c r="F127" s="243" t="s">
        <v>1148</v>
      </c>
      <c r="G127" s="244" t="s">
        <v>214</v>
      </c>
      <c r="H127" s="245">
        <v>1.5</v>
      </c>
      <c r="I127" s="246"/>
      <c r="J127" s="247">
        <f>ROUND(I127*H127,2)</f>
        <v>0</v>
      </c>
      <c r="K127" s="248"/>
      <c r="L127" s="249"/>
      <c r="M127" s="250" t="s">
        <v>1</v>
      </c>
      <c r="N127" s="251" t="s">
        <v>41</v>
      </c>
      <c r="O127" s="72"/>
      <c r="P127" s="204">
        <f>O127*H127</f>
        <v>0</v>
      </c>
      <c r="Q127" s="204">
        <v>0.22</v>
      </c>
      <c r="R127" s="204">
        <f>Q127*H127</f>
        <v>0.33</v>
      </c>
      <c r="S127" s="204">
        <v>0</v>
      </c>
      <c r="T127" s="205">
        <f>S127*H127</f>
        <v>0</v>
      </c>
      <c r="U127" s="35"/>
      <c r="V127" s="35"/>
      <c r="W127" s="35"/>
      <c r="X127" s="35"/>
      <c r="Y127" s="35"/>
      <c r="Z127" s="35"/>
      <c r="AA127" s="35"/>
      <c r="AB127" s="35"/>
      <c r="AC127" s="35"/>
      <c r="AD127" s="35"/>
      <c r="AE127" s="35"/>
      <c r="AR127" s="206" t="s">
        <v>223</v>
      </c>
      <c r="AT127" s="206" t="s">
        <v>267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1149</v>
      </c>
    </row>
    <row r="128" spans="2:51" s="13" customFormat="1" ht="11.25">
      <c r="B128" s="208"/>
      <c r="C128" s="209"/>
      <c r="D128" s="210" t="s">
        <v>193</v>
      </c>
      <c r="E128" s="209"/>
      <c r="F128" s="212" t="s">
        <v>1150</v>
      </c>
      <c r="G128" s="209"/>
      <c r="H128" s="213">
        <v>1.5</v>
      </c>
      <c r="I128" s="214"/>
      <c r="J128" s="209"/>
      <c r="K128" s="209"/>
      <c r="L128" s="215"/>
      <c r="M128" s="216"/>
      <c r="N128" s="217"/>
      <c r="O128" s="217"/>
      <c r="P128" s="217"/>
      <c r="Q128" s="217"/>
      <c r="R128" s="217"/>
      <c r="S128" s="217"/>
      <c r="T128" s="218"/>
      <c r="AT128" s="219" t="s">
        <v>193</v>
      </c>
      <c r="AU128" s="219" t="s">
        <v>86</v>
      </c>
      <c r="AV128" s="13" t="s">
        <v>86</v>
      </c>
      <c r="AW128" s="13" t="s">
        <v>4</v>
      </c>
      <c r="AX128" s="13" t="s">
        <v>84</v>
      </c>
      <c r="AY128" s="219" t="s">
        <v>185</v>
      </c>
    </row>
    <row r="129" spans="1:65" s="2" customFormat="1" ht="37.9" customHeight="1">
      <c r="A129" s="35"/>
      <c r="B129" s="36"/>
      <c r="C129" s="194" t="s">
        <v>191</v>
      </c>
      <c r="D129" s="194" t="s">
        <v>187</v>
      </c>
      <c r="E129" s="195" t="s">
        <v>1151</v>
      </c>
      <c r="F129" s="196" t="s">
        <v>1152</v>
      </c>
      <c r="G129" s="197" t="s">
        <v>190</v>
      </c>
      <c r="H129" s="198">
        <v>46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1153</v>
      </c>
    </row>
    <row r="130" spans="1:65" s="2" customFormat="1" ht="16.5" customHeight="1">
      <c r="A130" s="35"/>
      <c r="B130" s="36"/>
      <c r="C130" s="241" t="s">
        <v>194</v>
      </c>
      <c r="D130" s="241" t="s">
        <v>267</v>
      </c>
      <c r="E130" s="242" t="s">
        <v>1147</v>
      </c>
      <c r="F130" s="243" t="s">
        <v>1148</v>
      </c>
      <c r="G130" s="244" t="s">
        <v>214</v>
      </c>
      <c r="H130" s="245">
        <v>46</v>
      </c>
      <c r="I130" s="246"/>
      <c r="J130" s="247">
        <f>ROUND(I130*H130,2)</f>
        <v>0</v>
      </c>
      <c r="K130" s="248"/>
      <c r="L130" s="249"/>
      <c r="M130" s="250" t="s">
        <v>1</v>
      </c>
      <c r="N130" s="251" t="s">
        <v>41</v>
      </c>
      <c r="O130" s="72"/>
      <c r="P130" s="204">
        <f>O130*H130</f>
        <v>0</v>
      </c>
      <c r="Q130" s="204">
        <v>0.22</v>
      </c>
      <c r="R130" s="204">
        <f>Q130*H130</f>
        <v>10.12</v>
      </c>
      <c r="S130" s="204">
        <v>0</v>
      </c>
      <c r="T130" s="205">
        <f>S130*H130</f>
        <v>0</v>
      </c>
      <c r="U130" s="35"/>
      <c r="V130" s="35"/>
      <c r="W130" s="35"/>
      <c r="X130" s="35"/>
      <c r="Y130" s="35"/>
      <c r="Z130" s="35"/>
      <c r="AA130" s="35"/>
      <c r="AB130" s="35"/>
      <c r="AC130" s="35"/>
      <c r="AD130" s="35"/>
      <c r="AE130" s="35"/>
      <c r="AR130" s="206" t="s">
        <v>223</v>
      </c>
      <c r="AT130" s="206" t="s">
        <v>267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1154</v>
      </c>
    </row>
    <row r="131" spans="1:65" s="2" customFormat="1" ht="24.2" customHeight="1">
      <c r="A131" s="35"/>
      <c r="B131" s="36"/>
      <c r="C131" s="194" t="s">
        <v>211</v>
      </c>
      <c r="D131" s="194" t="s">
        <v>187</v>
      </c>
      <c r="E131" s="195" t="s">
        <v>1155</v>
      </c>
      <c r="F131" s="196" t="s">
        <v>1156</v>
      </c>
      <c r="G131" s="197" t="s">
        <v>201</v>
      </c>
      <c r="H131" s="198">
        <v>10</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1157</v>
      </c>
    </row>
    <row r="132" spans="2:51" s="13" customFormat="1" ht="11.25">
      <c r="B132" s="208"/>
      <c r="C132" s="209"/>
      <c r="D132" s="210" t="s">
        <v>193</v>
      </c>
      <c r="E132" s="211" t="s">
        <v>1</v>
      </c>
      <c r="F132" s="212" t="s">
        <v>231</v>
      </c>
      <c r="G132" s="209"/>
      <c r="H132" s="213">
        <v>10</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21.75" customHeight="1">
      <c r="A133" s="35"/>
      <c r="B133" s="36"/>
      <c r="C133" s="194" t="s">
        <v>217</v>
      </c>
      <c r="D133" s="194" t="s">
        <v>187</v>
      </c>
      <c r="E133" s="195" t="s">
        <v>1158</v>
      </c>
      <c r="F133" s="196" t="s">
        <v>1159</v>
      </c>
      <c r="G133" s="197" t="s">
        <v>201</v>
      </c>
      <c r="H133" s="198">
        <v>965.03</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1160</v>
      </c>
    </row>
    <row r="134" spans="2:51" s="13" customFormat="1" ht="11.25">
      <c r="B134" s="208"/>
      <c r="C134" s="209"/>
      <c r="D134" s="210" t="s">
        <v>193</v>
      </c>
      <c r="E134" s="211" t="s">
        <v>1</v>
      </c>
      <c r="F134" s="212" t="s">
        <v>156</v>
      </c>
      <c r="G134" s="209"/>
      <c r="H134" s="213">
        <v>965.03</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21.75" customHeight="1">
      <c r="A135" s="35"/>
      <c r="B135" s="36"/>
      <c r="C135" s="194" t="s">
        <v>223</v>
      </c>
      <c r="D135" s="194" t="s">
        <v>187</v>
      </c>
      <c r="E135" s="195" t="s">
        <v>1161</v>
      </c>
      <c r="F135" s="196" t="s">
        <v>1162</v>
      </c>
      <c r="G135" s="197" t="s">
        <v>201</v>
      </c>
      <c r="H135" s="198">
        <v>965.03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1163</v>
      </c>
    </row>
    <row r="136" spans="2:51" s="13" customFormat="1" ht="11.25">
      <c r="B136" s="208"/>
      <c r="C136" s="209"/>
      <c r="D136" s="210" t="s">
        <v>193</v>
      </c>
      <c r="E136" s="211" t="s">
        <v>1</v>
      </c>
      <c r="F136" s="212" t="s">
        <v>156</v>
      </c>
      <c r="G136" s="209"/>
      <c r="H136" s="213">
        <v>965.03</v>
      </c>
      <c r="I136" s="214"/>
      <c r="J136" s="209"/>
      <c r="K136" s="209"/>
      <c r="L136" s="215"/>
      <c r="M136" s="216"/>
      <c r="N136" s="217"/>
      <c r="O136" s="217"/>
      <c r="P136" s="217"/>
      <c r="Q136" s="217"/>
      <c r="R136" s="217"/>
      <c r="S136" s="217"/>
      <c r="T136" s="218"/>
      <c r="AT136" s="219" t="s">
        <v>193</v>
      </c>
      <c r="AU136" s="219" t="s">
        <v>86</v>
      </c>
      <c r="AV136" s="13" t="s">
        <v>86</v>
      </c>
      <c r="AW136" s="13" t="s">
        <v>32</v>
      </c>
      <c r="AX136" s="13" t="s">
        <v>84</v>
      </c>
      <c r="AY136" s="219" t="s">
        <v>185</v>
      </c>
    </row>
    <row r="137" spans="1:65" s="2" customFormat="1" ht="16.5" customHeight="1">
      <c r="A137" s="35"/>
      <c r="B137" s="36"/>
      <c r="C137" s="194" t="s">
        <v>227</v>
      </c>
      <c r="D137" s="194" t="s">
        <v>187</v>
      </c>
      <c r="E137" s="195" t="s">
        <v>1164</v>
      </c>
      <c r="F137" s="196" t="s">
        <v>1165</v>
      </c>
      <c r="G137" s="197" t="s">
        <v>201</v>
      </c>
      <c r="H137" s="198">
        <v>965.03</v>
      </c>
      <c r="I137" s="199"/>
      <c r="J137" s="200">
        <f>ROUND(I137*H137,2)</f>
        <v>0</v>
      </c>
      <c r="K137" s="201"/>
      <c r="L137" s="40"/>
      <c r="M137" s="202" t="s">
        <v>1</v>
      </c>
      <c r="N137" s="203" t="s">
        <v>41</v>
      </c>
      <c r="O137" s="72"/>
      <c r="P137" s="204">
        <f>O137*H137</f>
        <v>0</v>
      </c>
      <c r="Q137" s="204">
        <v>0.00127</v>
      </c>
      <c r="R137" s="204">
        <f>Q137*H137</f>
        <v>1.2255881</v>
      </c>
      <c r="S137" s="204">
        <v>0</v>
      </c>
      <c r="T137" s="205">
        <f>S137*H137</f>
        <v>0</v>
      </c>
      <c r="U137" s="35"/>
      <c r="V137" s="35"/>
      <c r="W137" s="35"/>
      <c r="X137" s="35"/>
      <c r="Y137" s="35"/>
      <c r="Z137" s="35"/>
      <c r="AA137" s="35"/>
      <c r="AB137" s="35"/>
      <c r="AC137" s="35"/>
      <c r="AD137" s="35"/>
      <c r="AE137" s="35"/>
      <c r="AR137" s="206" t="s">
        <v>191</v>
      </c>
      <c r="AT137" s="206" t="s">
        <v>187</v>
      </c>
      <c r="AU137" s="206" t="s">
        <v>86</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1166</v>
      </c>
    </row>
    <row r="138" spans="2:51" s="13" customFormat="1" ht="11.25">
      <c r="B138" s="208"/>
      <c r="C138" s="209"/>
      <c r="D138" s="210" t="s">
        <v>193</v>
      </c>
      <c r="E138" s="211" t="s">
        <v>1</v>
      </c>
      <c r="F138" s="212" t="s">
        <v>156</v>
      </c>
      <c r="G138" s="209"/>
      <c r="H138" s="213">
        <v>965.03</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16.5" customHeight="1">
      <c r="A139" s="35"/>
      <c r="B139" s="36"/>
      <c r="C139" s="241" t="s">
        <v>231</v>
      </c>
      <c r="D139" s="241" t="s">
        <v>267</v>
      </c>
      <c r="E139" s="242" t="s">
        <v>1167</v>
      </c>
      <c r="F139" s="243" t="s">
        <v>1168</v>
      </c>
      <c r="G139" s="244" t="s">
        <v>1120</v>
      </c>
      <c r="H139" s="245">
        <v>24.126</v>
      </c>
      <c r="I139" s="246"/>
      <c r="J139" s="247">
        <f>ROUND(I139*H139,2)</f>
        <v>0</v>
      </c>
      <c r="K139" s="248"/>
      <c r="L139" s="249"/>
      <c r="M139" s="250" t="s">
        <v>1</v>
      </c>
      <c r="N139" s="251" t="s">
        <v>41</v>
      </c>
      <c r="O139" s="72"/>
      <c r="P139" s="204">
        <f>O139*H139</f>
        <v>0</v>
      </c>
      <c r="Q139" s="204">
        <v>0.001</v>
      </c>
      <c r="R139" s="204">
        <f>Q139*H139</f>
        <v>0.024126</v>
      </c>
      <c r="S139" s="204">
        <v>0</v>
      </c>
      <c r="T139" s="205">
        <f>S139*H139</f>
        <v>0</v>
      </c>
      <c r="U139" s="35"/>
      <c r="V139" s="35"/>
      <c r="W139" s="35"/>
      <c r="X139" s="35"/>
      <c r="Y139" s="35"/>
      <c r="Z139" s="35"/>
      <c r="AA139" s="35"/>
      <c r="AB139" s="35"/>
      <c r="AC139" s="35"/>
      <c r="AD139" s="35"/>
      <c r="AE139" s="35"/>
      <c r="AR139" s="206" t="s">
        <v>223</v>
      </c>
      <c r="AT139" s="206" t="s">
        <v>267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1169</v>
      </c>
    </row>
    <row r="140" spans="2:51" s="13" customFormat="1" ht="11.25">
      <c r="B140" s="208"/>
      <c r="C140" s="209"/>
      <c r="D140" s="210" t="s">
        <v>193</v>
      </c>
      <c r="E140" s="209"/>
      <c r="F140" s="212" t="s">
        <v>1170</v>
      </c>
      <c r="G140" s="209"/>
      <c r="H140" s="213">
        <v>24.126</v>
      </c>
      <c r="I140" s="214"/>
      <c r="J140" s="209"/>
      <c r="K140" s="209"/>
      <c r="L140" s="215"/>
      <c r="M140" s="216"/>
      <c r="N140" s="217"/>
      <c r="O140" s="217"/>
      <c r="P140" s="217"/>
      <c r="Q140" s="217"/>
      <c r="R140" s="217"/>
      <c r="S140" s="217"/>
      <c r="T140" s="218"/>
      <c r="AT140" s="219" t="s">
        <v>193</v>
      </c>
      <c r="AU140" s="219" t="s">
        <v>86</v>
      </c>
      <c r="AV140" s="13" t="s">
        <v>86</v>
      </c>
      <c r="AW140" s="13" t="s">
        <v>4</v>
      </c>
      <c r="AX140" s="13" t="s">
        <v>84</v>
      </c>
      <c r="AY140" s="219" t="s">
        <v>185</v>
      </c>
    </row>
    <row r="141" spans="1:65" s="2" customFormat="1" ht="24.2" customHeight="1">
      <c r="A141" s="35"/>
      <c r="B141" s="36"/>
      <c r="C141" s="194" t="s">
        <v>107</v>
      </c>
      <c r="D141" s="194" t="s">
        <v>187</v>
      </c>
      <c r="E141" s="195" t="s">
        <v>1171</v>
      </c>
      <c r="F141" s="196" t="s">
        <v>1172</v>
      </c>
      <c r="G141" s="197" t="s">
        <v>190</v>
      </c>
      <c r="H141" s="198">
        <v>24</v>
      </c>
      <c r="I141" s="199"/>
      <c r="J141" s="200">
        <f aca="true" t="shared" si="0" ref="J141:J152">ROUND(I141*H141,2)</f>
        <v>0</v>
      </c>
      <c r="K141" s="201"/>
      <c r="L141" s="40"/>
      <c r="M141" s="202" t="s">
        <v>1</v>
      </c>
      <c r="N141" s="203" t="s">
        <v>41</v>
      </c>
      <c r="O141" s="72"/>
      <c r="P141" s="204">
        <f aca="true" t="shared" si="1" ref="P141:P152">O141*H141</f>
        <v>0</v>
      </c>
      <c r="Q141" s="204">
        <v>0</v>
      </c>
      <c r="R141" s="204">
        <f aca="true" t="shared" si="2" ref="R141:R152">Q141*H141</f>
        <v>0</v>
      </c>
      <c r="S141" s="204">
        <v>0</v>
      </c>
      <c r="T141" s="205">
        <f aca="true" t="shared" si="3" ref="T141:T152">S141*H141</f>
        <v>0</v>
      </c>
      <c r="U141" s="35"/>
      <c r="V141" s="35"/>
      <c r="W141" s="35"/>
      <c r="X141" s="35"/>
      <c r="Y141" s="35"/>
      <c r="Z141" s="35"/>
      <c r="AA141" s="35"/>
      <c r="AB141" s="35"/>
      <c r="AC141" s="35"/>
      <c r="AD141" s="35"/>
      <c r="AE141" s="35"/>
      <c r="AR141" s="206" t="s">
        <v>191</v>
      </c>
      <c r="AT141" s="206" t="s">
        <v>187</v>
      </c>
      <c r="AU141" s="206" t="s">
        <v>86</v>
      </c>
      <c r="AY141" s="18" t="s">
        <v>185</v>
      </c>
      <c r="BE141" s="207">
        <f aca="true" t="shared" si="4" ref="BE141:BE152">IF(N141="základní",J141,0)</f>
        <v>0</v>
      </c>
      <c r="BF141" s="207">
        <f aca="true" t="shared" si="5" ref="BF141:BF152">IF(N141="snížená",J141,0)</f>
        <v>0</v>
      </c>
      <c r="BG141" s="207">
        <f aca="true" t="shared" si="6" ref="BG141:BG152">IF(N141="zákl. přenesená",J141,0)</f>
        <v>0</v>
      </c>
      <c r="BH141" s="207">
        <f aca="true" t="shared" si="7" ref="BH141:BH152">IF(N141="sníž. přenesená",J141,0)</f>
        <v>0</v>
      </c>
      <c r="BI141" s="207">
        <f aca="true" t="shared" si="8" ref="BI141:BI152">IF(N141="nulová",J141,0)</f>
        <v>0</v>
      </c>
      <c r="BJ141" s="18" t="s">
        <v>84</v>
      </c>
      <c r="BK141" s="207">
        <f aca="true" t="shared" si="9" ref="BK141:BK152">ROUND(I141*H141,2)</f>
        <v>0</v>
      </c>
      <c r="BL141" s="18" t="s">
        <v>191</v>
      </c>
      <c r="BM141" s="206" t="s">
        <v>1173</v>
      </c>
    </row>
    <row r="142" spans="1:65" s="2" customFormat="1" ht="16.5" customHeight="1">
      <c r="A142" s="35"/>
      <c r="B142" s="36"/>
      <c r="C142" s="241" t="s">
        <v>8</v>
      </c>
      <c r="D142" s="241" t="s">
        <v>267</v>
      </c>
      <c r="E142" s="242" t="s">
        <v>1174</v>
      </c>
      <c r="F142" s="243" t="s">
        <v>1175</v>
      </c>
      <c r="G142" s="244" t="s">
        <v>190</v>
      </c>
      <c r="H142" s="245">
        <v>6</v>
      </c>
      <c r="I142" s="246"/>
      <c r="J142" s="247">
        <f t="shared" si="0"/>
        <v>0</v>
      </c>
      <c r="K142" s="248"/>
      <c r="L142" s="249"/>
      <c r="M142" s="250" t="s">
        <v>1</v>
      </c>
      <c r="N142" s="251" t="s">
        <v>41</v>
      </c>
      <c r="O142" s="72"/>
      <c r="P142" s="204">
        <f t="shared" si="1"/>
        <v>0</v>
      </c>
      <c r="Q142" s="204">
        <v>0.018</v>
      </c>
      <c r="R142" s="204">
        <f t="shared" si="2"/>
        <v>0.10799999999999998</v>
      </c>
      <c r="S142" s="204">
        <v>0</v>
      </c>
      <c r="T142" s="205">
        <f t="shared" si="3"/>
        <v>0</v>
      </c>
      <c r="U142" s="35"/>
      <c r="V142" s="35"/>
      <c r="W142" s="35"/>
      <c r="X142" s="35"/>
      <c r="Y142" s="35"/>
      <c r="Z142" s="35"/>
      <c r="AA142" s="35"/>
      <c r="AB142" s="35"/>
      <c r="AC142" s="35"/>
      <c r="AD142" s="35"/>
      <c r="AE142" s="35"/>
      <c r="AR142" s="206" t="s">
        <v>223</v>
      </c>
      <c r="AT142" s="206" t="s">
        <v>267</v>
      </c>
      <c r="AU142" s="206" t="s">
        <v>86</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1176</v>
      </c>
    </row>
    <row r="143" spans="1:65" s="2" customFormat="1" ht="16.5" customHeight="1">
      <c r="A143" s="35"/>
      <c r="B143" s="36"/>
      <c r="C143" s="241" t="s">
        <v>112</v>
      </c>
      <c r="D143" s="241" t="s">
        <v>267</v>
      </c>
      <c r="E143" s="242" t="s">
        <v>1177</v>
      </c>
      <c r="F143" s="243" t="s">
        <v>1178</v>
      </c>
      <c r="G143" s="244" t="s">
        <v>190</v>
      </c>
      <c r="H143" s="245">
        <v>6</v>
      </c>
      <c r="I143" s="246"/>
      <c r="J143" s="247">
        <f t="shared" si="0"/>
        <v>0</v>
      </c>
      <c r="K143" s="248"/>
      <c r="L143" s="249"/>
      <c r="M143" s="250" t="s">
        <v>1</v>
      </c>
      <c r="N143" s="251" t="s">
        <v>41</v>
      </c>
      <c r="O143" s="72"/>
      <c r="P143" s="204">
        <f t="shared" si="1"/>
        <v>0</v>
      </c>
      <c r="Q143" s="204">
        <v>0.018</v>
      </c>
      <c r="R143" s="204">
        <f t="shared" si="2"/>
        <v>0.10799999999999998</v>
      </c>
      <c r="S143" s="204">
        <v>0</v>
      </c>
      <c r="T143" s="205">
        <f t="shared" si="3"/>
        <v>0</v>
      </c>
      <c r="U143" s="35"/>
      <c r="V143" s="35"/>
      <c r="W143" s="35"/>
      <c r="X143" s="35"/>
      <c r="Y143" s="35"/>
      <c r="Z143" s="35"/>
      <c r="AA143" s="35"/>
      <c r="AB143" s="35"/>
      <c r="AC143" s="35"/>
      <c r="AD143" s="35"/>
      <c r="AE143" s="35"/>
      <c r="AR143" s="206" t="s">
        <v>223</v>
      </c>
      <c r="AT143" s="206" t="s">
        <v>267</v>
      </c>
      <c r="AU143" s="206" t="s">
        <v>86</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1179</v>
      </c>
    </row>
    <row r="144" spans="1:65" s="2" customFormat="1" ht="16.5" customHeight="1">
      <c r="A144" s="35"/>
      <c r="B144" s="36"/>
      <c r="C144" s="241" t="s">
        <v>245</v>
      </c>
      <c r="D144" s="241" t="s">
        <v>267</v>
      </c>
      <c r="E144" s="242" t="s">
        <v>1180</v>
      </c>
      <c r="F144" s="243" t="s">
        <v>1181</v>
      </c>
      <c r="G144" s="244" t="s">
        <v>190</v>
      </c>
      <c r="H144" s="245">
        <v>6</v>
      </c>
      <c r="I144" s="246"/>
      <c r="J144" s="247">
        <f t="shared" si="0"/>
        <v>0</v>
      </c>
      <c r="K144" s="248"/>
      <c r="L144" s="249"/>
      <c r="M144" s="250" t="s">
        <v>1</v>
      </c>
      <c r="N144" s="251" t="s">
        <v>41</v>
      </c>
      <c r="O144" s="72"/>
      <c r="P144" s="204">
        <f t="shared" si="1"/>
        <v>0</v>
      </c>
      <c r="Q144" s="204">
        <v>0.018</v>
      </c>
      <c r="R144" s="204">
        <f t="shared" si="2"/>
        <v>0.10799999999999998</v>
      </c>
      <c r="S144" s="204">
        <v>0</v>
      </c>
      <c r="T144" s="205">
        <f t="shared" si="3"/>
        <v>0</v>
      </c>
      <c r="U144" s="35"/>
      <c r="V144" s="35"/>
      <c r="W144" s="35"/>
      <c r="X144" s="35"/>
      <c r="Y144" s="35"/>
      <c r="Z144" s="35"/>
      <c r="AA144" s="35"/>
      <c r="AB144" s="35"/>
      <c r="AC144" s="35"/>
      <c r="AD144" s="35"/>
      <c r="AE144" s="35"/>
      <c r="AR144" s="206" t="s">
        <v>223</v>
      </c>
      <c r="AT144" s="206" t="s">
        <v>267</v>
      </c>
      <c r="AU144" s="206" t="s">
        <v>86</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1182</v>
      </c>
    </row>
    <row r="145" spans="1:65" s="2" customFormat="1" ht="16.5" customHeight="1">
      <c r="A145" s="35"/>
      <c r="B145" s="36"/>
      <c r="C145" s="241" t="s">
        <v>250</v>
      </c>
      <c r="D145" s="241" t="s">
        <v>267</v>
      </c>
      <c r="E145" s="242" t="s">
        <v>1183</v>
      </c>
      <c r="F145" s="243" t="s">
        <v>1184</v>
      </c>
      <c r="G145" s="244" t="s">
        <v>190</v>
      </c>
      <c r="H145" s="245">
        <v>6</v>
      </c>
      <c r="I145" s="246"/>
      <c r="J145" s="247">
        <f t="shared" si="0"/>
        <v>0</v>
      </c>
      <c r="K145" s="248"/>
      <c r="L145" s="249"/>
      <c r="M145" s="250" t="s">
        <v>1</v>
      </c>
      <c r="N145" s="251" t="s">
        <v>41</v>
      </c>
      <c r="O145" s="72"/>
      <c r="P145" s="204">
        <f t="shared" si="1"/>
        <v>0</v>
      </c>
      <c r="Q145" s="204">
        <v>0.018</v>
      </c>
      <c r="R145" s="204">
        <f t="shared" si="2"/>
        <v>0.10799999999999998</v>
      </c>
      <c r="S145" s="204">
        <v>0</v>
      </c>
      <c r="T145" s="205">
        <f t="shared" si="3"/>
        <v>0</v>
      </c>
      <c r="U145" s="35"/>
      <c r="V145" s="35"/>
      <c r="W145" s="35"/>
      <c r="X145" s="35"/>
      <c r="Y145" s="35"/>
      <c r="Z145" s="35"/>
      <c r="AA145" s="35"/>
      <c r="AB145" s="35"/>
      <c r="AC145" s="35"/>
      <c r="AD145" s="35"/>
      <c r="AE145" s="35"/>
      <c r="AR145" s="206" t="s">
        <v>223</v>
      </c>
      <c r="AT145" s="206" t="s">
        <v>267</v>
      </c>
      <c r="AU145" s="206" t="s">
        <v>86</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1185</v>
      </c>
    </row>
    <row r="146" spans="1:65" s="2" customFormat="1" ht="24.2" customHeight="1">
      <c r="A146" s="35"/>
      <c r="B146" s="36"/>
      <c r="C146" s="194" t="s">
        <v>257</v>
      </c>
      <c r="D146" s="194" t="s">
        <v>187</v>
      </c>
      <c r="E146" s="195" t="s">
        <v>1186</v>
      </c>
      <c r="F146" s="196" t="s">
        <v>1187</v>
      </c>
      <c r="G146" s="197" t="s">
        <v>190</v>
      </c>
      <c r="H146" s="198">
        <v>46</v>
      </c>
      <c r="I146" s="199"/>
      <c r="J146" s="200">
        <f t="shared" si="0"/>
        <v>0</v>
      </c>
      <c r="K146" s="201"/>
      <c r="L146" s="40"/>
      <c r="M146" s="202" t="s">
        <v>1</v>
      </c>
      <c r="N146" s="203"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191</v>
      </c>
      <c r="AT146" s="206" t="s">
        <v>187</v>
      </c>
      <c r="AU146" s="206" t="s">
        <v>86</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1188</v>
      </c>
    </row>
    <row r="147" spans="1:65" s="2" customFormat="1" ht="16.5" customHeight="1">
      <c r="A147" s="35"/>
      <c r="B147" s="36"/>
      <c r="C147" s="241" t="s">
        <v>261</v>
      </c>
      <c r="D147" s="241" t="s">
        <v>267</v>
      </c>
      <c r="E147" s="242" t="s">
        <v>1189</v>
      </c>
      <c r="F147" s="243" t="s">
        <v>1190</v>
      </c>
      <c r="G147" s="244" t="s">
        <v>190</v>
      </c>
      <c r="H147" s="245">
        <v>9</v>
      </c>
      <c r="I147" s="246"/>
      <c r="J147" s="247">
        <f t="shared" si="0"/>
        <v>0</v>
      </c>
      <c r="K147" s="248"/>
      <c r="L147" s="249"/>
      <c r="M147" s="250" t="s">
        <v>1</v>
      </c>
      <c r="N147" s="251" t="s">
        <v>41</v>
      </c>
      <c r="O147" s="72"/>
      <c r="P147" s="204">
        <f t="shared" si="1"/>
        <v>0</v>
      </c>
      <c r="Q147" s="204">
        <v>0.04</v>
      </c>
      <c r="R147" s="204">
        <f t="shared" si="2"/>
        <v>0.36</v>
      </c>
      <c r="S147" s="204">
        <v>0</v>
      </c>
      <c r="T147" s="205">
        <f t="shared" si="3"/>
        <v>0</v>
      </c>
      <c r="U147" s="35"/>
      <c r="V147" s="35"/>
      <c r="W147" s="35"/>
      <c r="X147" s="35"/>
      <c r="Y147" s="35"/>
      <c r="Z147" s="35"/>
      <c r="AA147" s="35"/>
      <c r="AB147" s="35"/>
      <c r="AC147" s="35"/>
      <c r="AD147" s="35"/>
      <c r="AE147" s="35"/>
      <c r="AR147" s="206" t="s">
        <v>223</v>
      </c>
      <c r="AT147" s="206" t="s">
        <v>267</v>
      </c>
      <c r="AU147" s="206" t="s">
        <v>86</v>
      </c>
      <c r="AY147" s="18" t="s">
        <v>185</v>
      </c>
      <c r="BE147" s="207">
        <f t="shared" si="4"/>
        <v>0</v>
      </c>
      <c r="BF147" s="207">
        <f t="shared" si="5"/>
        <v>0</v>
      </c>
      <c r="BG147" s="207">
        <f t="shared" si="6"/>
        <v>0</v>
      </c>
      <c r="BH147" s="207">
        <f t="shared" si="7"/>
        <v>0</v>
      </c>
      <c r="BI147" s="207">
        <f t="shared" si="8"/>
        <v>0</v>
      </c>
      <c r="BJ147" s="18" t="s">
        <v>84</v>
      </c>
      <c r="BK147" s="207">
        <f t="shared" si="9"/>
        <v>0</v>
      </c>
      <c r="BL147" s="18" t="s">
        <v>191</v>
      </c>
      <c r="BM147" s="206" t="s">
        <v>1191</v>
      </c>
    </row>
    <row r="148" spans="1:65" s="2" customFormat="1" ht="16.5" customHeight="1">
      <c r="A148" s="35"/>
      <c r="B148" s="36"/>
      <c r="C148" s="241" t="s">
        <v>266</v>
      </c>
      <c r="D148" s="241" t="s">
        <v>267</v>
      </c>
      <c r="E148" s="242" t="s">
        <v>1192</v>
      </c>
      <c r="F148" s="243" t="s">
        <v>1193</v>
      </c>
      <c r="G148" s="244" t="s">
        <v>190</v>
      </c>
      <c r="H148" s="245">
        <v>9</v>
      </c>
      <c r="I148" s="246"/>
      <c r="J148" s="247">
        <f t="shared" si="0"/>
        <v>0</v>
      </c>
      <c r="K148" s="248"/>
      <c r="L148" s="249"/>
      <c r="M148" s="250" t="s">
        <v>1</v>
      </c>
      <c r="N148" s="251" t="s">
        <v>41</v>
      </c>
      <c r="O148" s="72"/>
      <c r="P148" s="204">
        <f t="shared" si="1"/>
        <v>0</v>
      </c>
      <c r="Q148" s="204">
        <v>0.04</v>
      </c>
      <c r="R148" s="204">
        <f t="shared" si="2"/>
        <v>0.36</v>
      </c>
      <c r="S148" s="204">
        <v>0</v>
      </c>
      <c r="T148" s="205">
        <f t="shared" si="3"/>
        <v>0</v>
      </c>
      <c r="U148" s="35"/>
      <c r="V148" s="35"/>
      <c r="W148" s="35"/>
      <c r="X148" s="35"/>
      <c r="Y148" s="35"/>
      <c r="Z148" s="35"/>
      <c r="AA148" s="35"/>
      <c r="AB148" s="35"/>
      <c r="AC148" s="35"/>
      <c r="AD148" s="35"/>
      <c r="AE148" s="35"/>
      <c r="AR148" s="206" t="s">
        <v>223</v>
      </c>
      <c r="AT148" s="206" t="s">
        <v>267</v>
      </c>
      <c r="AU148" s="206" t="s">
        <v>86</v>
      </c>
      <c r="AY148" s="18" t="s">
        <v>185</v>
      </c>
      <c r="BE148" s="207">
        <f t="shared" si="4"/>
        <v>0</v>
      </c>
      <c r="BF148" s="207">
        <f t="shared" si="5"/>
        <v>0</v>
      </c>
      <c r="BG148" s="207">
        <f t="shared" si="6"/>
        <v>0</v>
      </c>
      <c r="BH148" s="207">
        <f t="shared" si="7"/>
        <v>0</v>
      </c>
      <c r="BI148" s="207">
        <f t="shared" si="8"/>
        <v>0</v>
      </c>
      <c r="BJ148" s="18" t="s">
        <v>84</v>
      </c>
      <c r="BK148" s="207">
        <f t="shared" si="9"/>
        <v>0</v>
      </c>
      <c r="BL148" s="18" t="s">
        <v>191</v>
      </c>
      <c r="BM148" s="206" t="s">
        <v>1194</v>
      </c>
    </row>
    <row r="149" spans="1:65" s="2" customFormat="1" ht="16.5" customHeight="1">
      <c r="A149" s="35"/>
      <c r="B149" s="36"/>
      <c r="C149" s="241" t="s">
        <v>273</v>
      </c>
      <c r="D149" s="241" t="s">
        <v>267</v>
      </c>
      <c r="E149" s="242" t="s">
        <v>1195</v>
      </c>
      <c r="F149" s="243" t="s">
        <v>1196</v>
      </c>
      <c r="G149" s="244" t="s">
        <v>190</v>
      </c>
      <c r="H149" s="245">
        <v>9</v>
      </c>
      <c r="I149" s="246"/>
      <c r="J149" s="247">
        <f t="shared" si="0"/>
        <v>0</v>
      </c>
      <c r="K149" s="248"/>
      <c r="L149" s="249"/>
      <c r="M149" s="250" t="s">
        <v>1</v>
      </c>
      <c r="N149" s="251" t="s">
        <v>41</v>
      </c>
      <c r="O149" s="72"/>
      <c r="P149" s="204">
        <f t="shared" si="1"/>
        <v>0</v>
      </c>
      <c r="Q149" s="204">
        <v>0.04</v>
      </c>
      <c r="R149" s="204">
        <f t="shared" si="2"/>
        <v>0.36</v>
      </c>
      <c r="S149" s="204">
        <v>0</v>
      </c>
      <c r="T149" s="205">
        <f t="shared" si="3"/>
        <v>0</v>
      </c>
      <c r="U149" s="35"/>
      <c r="V149" s="35"/>
      <c r="W149" s="35"/>
      <c r="X149" s="35"/>
      <c r="Y149" s="35"/>
      <c r="Z149" s="35"/>
      <c r="AA149" s="35"/>
      <c r="AB149" s="35"/>
      <c r="AC149" s="35"/>
      <c r="AD149" s="35"/>
      <c r="AE149" s="35"/>
      <c r="AR149" s="206" t="s">
        <v>223</v>
      </c>
      <c r="AT149" s="206" t="s">
        <v>267</v>
      </c>
      <c r="AU149" s="206" t="s">
        <v>86</v>
      </c>
      <c r="AY149" s="18" t="s">
        <v>185</v>
      </c>
      <c r="BE149" s="207">
        <f t="shared" si="4"/>
        <v>0</v>
      </c>
      <c r="BF149" s="207">
        <f t="shared" si="5"/>
        <v>0</v>
      </c>
      <c r="BG149" s="207">
        <f t="shared" si="6"/>
        <v>0</v>
      </c>
      <c r="BH149" s="207">
        <f t="shared" si="7"/>
        <v>0</v>
      </c>
      <c r="BI149" s="207">
        <f t="shared" si="8"/>
        <v>0</v>
      </c>
      <c r="BJ149" s="18" t="s">
        <v>84</v>
      </c>
      <c r="BK149" s="207">
        <f t="shared" si="9"/>
        <v>0</v>
      </c>
      <c r="BL149" s="18" t="s">
        <v>191</v>
      </c>
      <c r="BM149" s="206" t="s">
        <v>1197</v>
      </c>
    </row>
    <row r="150" spans="1:65" s="2" customFormat="1" ht="16.5" customHeight="1">
      <c r="A150" s="35"/>
      <c r="B150" s="36"/>
      <c r="C150" s="241" t="s">
        <v>278</v>
      </c>
      <c r="D150" s="241" t="s">
        <v>267</v>
      </c>
      <c r="E150" s="242" t="s">
        <v>1198</v>
      </c>
      <c r="F150" s="243" t="s">
        <v>1199</v>
      </c>
      <c r="G150" s="244" t="s">
        <v>190</v>
      </c>
      <c r="H150" s="245">
        <v>10</v>
      </c>
      <c r="I150" s="246"/>
      <c r="J150" s="247">
        <f t="shared" si="0"/>
        <v>0</v>
      </c>
      <c r="K150" s="248"/>
      <c r="L150" s="249"/>
      <c r="M150" s="250" t="s">
        <v>1</v>
      </c>
      <c r="N150" s="251" t="s">
        <v>41</v>
      </c>
      <c r="O150" s="72"/>
      <c r="P150" s="204">
        <f t="shared" si="1"/>
        <v>0</v>
      </c>
      <c r="Q150" s="204">
        <v>0.04</v>
      </c>
      <c r="R150" s="204">
        <f t="shared" si="2"/>
        <v>0.4</v>
      </c>
      <c r="S150" s="204">
        <v>0</v>
      </c>
      <c r="T150" s="205">
        <f t="shared" si="3"/>
        <v>0</v>
      </c>
      <c r="U150" s="35"/>
      <c r="V150" s="35"/>
      <c r="W150" s="35"/>
      <c r="X150" s="35"/>
      <c r="Y150" s="35"/>
      <c r="Z150" s="35"/>
      <c r="AA150" s="35"/>
      <c r="AB150" s="35"/>
      <c r="AC150" s="35"/>
      <c r="AD150" s="35"/>
      <c r="AE150" s="35"/>
      <c r="AR150" s="206" t="s">
        <v>223</v>
      </c>
      <c r="AT150" s="206" t="s">
        <v>267</v>
      </c>
      <c r="AU150" s="206" t="s">
        <v>86</v>
      </c>
      <c r="AY150" s="18" t="s">
        <v>185</v>
      </c>
      <c r="BE150" s="207">
        <f t="shared" si="4"/>
        <v>0</v>
      </c>
      <c r="BF150" s="207">
        <f t="shared" si="5"/>
        <v>0</v>
      </c>
      <c r="BG150" s="207">
        <f t="shared" si="6"/>
        <v>0</v>
      </c>
      <c r="BH150" s="207">
        <f t="shared" si="7"/>
        <v>0</v>
      </c>
      <c r="BI150" s="207">
        <f t="shared" si="8"/>
        <v>0</v>
      </c>
      <c r="BJ150" s="18" t="s">
        <v>84</v>
      </c>
      <c r="BK150" s="207">
        <f t="shared" si="9"/>
        <v>0</v>
      </c>
      <c r="BL150" s="18" t="s">
        <v>191</v>
      </c>
      <c r="BM150" s="206" t="s">
        <v>1200</v>
      </c>
    </row>
    <row r="151" spans="1:65" s="2" customFormat="1" ht="16.5" customHeight="1">
      <c r="A151" s="35"/>
      <c r="B151" s="36"/>
      <c r="C151" s="241" t="s">
        <v>7</v>
      </c>
      <c r="D151" s="241" t="s">
        <v>267</v>
      </c>
      <c r="E151" s="242" t="s">
        <v>1201</v>
      </c>
      <c r="F151" s="243" t="s">
        <v>1202</v>
      </c>
      <c r="G151" s="244" t="s">
        <v>190</v>
      </c>
      <c r="H151" s="245">
        <v>9</v>
      </c>
      <c r="I151" s="246"/>
      <c r="J151" s="247">
        <f t="shared" si="0"/>
        <v>0</v>
      </c>
      <c r="K151" s="248"/>
      <c r="L151" s="249"/>
      <c r="M151" s="250" t="s">
        <v>1</v>
      </c>
      <c r="N151" s="251" t="s">
        <v>41</v>
      </c>
      <c r="O151" s="72"/>
      <c r="P151" s="204">
        <f t="shared" si="1"/>
        <v>0</v>
      </c>
      <c r="Q151" s="204">
        <v>0.04</v>
      </c>
      <c r="R151" s="204">
        <f t="shared" si="2"/>
        <v>0.36</v>
      </c>
      <c r="S151" s="204">
        <v>0</v>
      </c>
      <c r="T151" s="205">
        <f t="shared" si="3"/>
        <v>0</v>
      </c>
      <c r="U151" s="35"/>
      <c r="V151" s="35"/>
      <c r="W151" s="35"/>
      <c r="X151" s="35"/>
      <c r="Y151" s="35"/>
      <c r="Z151" s="35"/>
      <c r="AA151" s="35"/>
      <c r="AB151" s="35"/>
      <c r="AC151" s="35"/>
      <c r="AD151" s="35"/>
      <c r="AE151" s="35"/>
      <c r="AR151" s="206" t="s">
        <v>223</v>
      </c>
      <c r="AT151" s="206" t="s">
        <v>267</v>
      </c>
      <c r="AU151" s="206" t="s">
        <v>86</v>
      </c>
      <c r="AY151" s="18" t="s">
        <v>185</v>
      </c>
      <c r="BE151" s="207">
        <f t="shared" si="4"/>
        <v>0</v>
      </c>
      <c r="BF151" s="207">
        <f t="shared" si="5"/>
        <v>0</v>
      </c>
      <c r="BG151" s="207">
        <f t="shared" si="6"/>
        <v>0</v>
      </c>
      <c r="BH151" s="207">
        <f t="shared" si="7"/>
        <v>0</v>
      </c>
      <c r="BI151" s="207">
        <f t="shared" si="8"/>
        <v>0</v>
      </c>
      <c r="BJ151" s="18" t="s">
        <v>84</v>
      </c>
      <c r="BK151" s="207">
        <f t="shared" si="9"/>
        <v>0</v>
      </c>
      <c r="BL151" s="18" t="s">
        <v>191</v>
      </c>
      <c r="BM151" s="206" t="s">
        <v>1203</v>
      </c>
    </row>
    <row r="152" spans="1:65" s="2" customFormat="1" ht="33" customHeight="1">
      <c r="A152" s="35"/>
      <c r="B152" s="36"/>
      <c r="C152" s="194" t="s">
        <v>286</v>
      </c>
      <c r="D152" s="194" t="s">
        <v>187</v>
      </c>
      <c r="E152" s="195" t="s">
        <v>1204</v>
      </c>
      <c r="F152" s="196" t="s">
        <v>1205</v>
      </c>
      <c r="G152" s="197" t="s">
        <v>190</v>
      </c>
      <c r="H152" s="198">
        <v>46</v>
      </c>
      <c r="I152" s="199"/>
      <c r="J152" s="200">
        <f t="shared" si="0"/>
        <v>0</v>
      </c>
      <c r="K152" s="201"/>
      <c r="L152" s="40"/>
      <c r="M152" s="202" t="s">
        <v>1</v>
      </c>
      <c r="N152" s="203" t="s">
        <v>41</v>
      </c>
      <c r="O152" s="72"/>
      <c r="P152" s="204">
        <f t="shared" si="1"/>
        <v>0</v>
      </c>
      <c r="Q152" s="204">
        <v>5E-05</v>
      </c>
      <c r="R152" s="204">
        <f t="shared" si="2"/>
        <v>0.0023</v>
      </c>
      <c r="S152" s="204">
        <v>0</v>
      </c>
      <c r="T152" s="205">
        <f t="shared" si="3"/>
        <v>0</v>
      </c>
      <c r="U152" s="35"/>
      <c r="V152" s="35"/>
      <c r="W152" s="35"/>
      <c r="X152" s="35"/>
      <c r="Y152" s="35"/>
      <c r="Z152" s="35"/>
      <c r="AA152" s="35"/>
      <c r="AB152" s="35"/>
      <c r="AC152" s="35"/>
      <c r="AD152" s="35"/>
      <c r="AE152" s="35"/>
      <c r="AR152" s="206" t="s">
        <v>191</v>
      </c>
      <c r="AT152" s="206" t="s">
        <v>187</v>
      </c>
      <c r="AU152" s="206" t="s">
        <v>86</v>
      </c>
      <c r="AY152" s="18" t="s">
        <v>185</v>
      </c>
      <c r="BE152" s="207">
        <f t="shared" si="4"/>
        <v>0</v>
      </c>
      <c r="BF152" s="207">
        <f t="shared" si="5"/>
        <v>0</v>
      </c>
      <c r="BG152" s="207">
        <f t="shared" si="6"/>
        <v>0</v>
      </c>
      <c r="BH152" s="207">
        <f t="shared" si="7"/>
        <v>0</v>
      </c>
      <c r="BI152" s="207">
        <f t="shared" si="8"/>
        <v>0</v>
      </c>
      <c r="BJ152" s="18" t="s">
        <v>84</v>
      </c>
      <c r="BK152" s="207">
        <f t="shared" si="9"/>
        <v>0</v>
      </c>
      <c r="BL152" s="18" t="s">
        <v>191</v>
      </c>
      <c r="BM152" s="206" t="s">
        <v>1206</v>
      </c>
    </row>
    <row r="153" spans="2:51" s="13" customFormat="1" ht="11.25">
      <c r="B153" s="208"/>
      <c r="C153" s="209"/>
      <c r="D153" s="210" t="s">
        <v>193</v>
      </c>
      <c r="E153" s="211" t="s">
        <v>1</v>
      </c>
      <c r="F153" s="212" t="s">
        <v>411</v>
      </c>
      <c r="G153" s="209"/>
      <c r="H153" s="213">
        <v>46</v>
      </c>
      <c r="I153" s="214"/>
      <c r="J153" s="209"/>
      <c r="K153" s="209"/>
      <c r="L153" s="215"/>
      <c r="M153" s="216"/>
      <c r="N153" s="217"/>
      <c r="O153" s="217"/>
      <c r="P153" s="217"/>
      <c r="Q153" s="217"/>
      <c r="R153" s="217"/>
      <c r="S153" s="217"/>
      <c r="T153" s="218"/>
      <c r="AT153" s="219" t="s">
        <v>193</v>
      </c>
      <c r="AU153" s="219" t="s">
        <v>86</v>
      </c>
      <c r="AV153" s="13" t="s">
        <v>86</v>
      </c>
      <c r="AW153" s="13" t="s">
        <v>32</v>
      </c>
      <c r="AX153" s="13" t="s">
        <v>84</v>
      </c>
      <c r="AY153" s="219" t="s">
        <v>185</v>
      </c>
    </row>
    <row r="154" spans="1:65" s="2" customFormat="1" ht="21.75" customHeight="1">
      <c r="A154" s="35"/>
      <c r="B154" s="36"/>
      <c r="C154" s="241" t="s">
        <v>291</v>
      </c>
      <c r="D154" s="241" t="s">
        <v>267</v>
      </c>
      <c r="E154" s="242" t="s">
        <v>1207</v>
      </c>
      <c r="F154" s="243" t="s">
        <v>1208</v>
      </c>
      <c r="G154" s="244" t="s">
        <v>190</v>
      </c>
      <c r="H154" s="245">
        <v>138</v>
      </c>
      <c r="I154" s="246"/>
      <c r="J154" s="247">
        <f>ROUND(I154*H154,2)</f>
        <v>0</v>
      </c>
      <c r="K154" s="248"/>
      <c r="L154" s="249"/>
      <c r="M154" s="250" t="s">
        <v>1</v>
      </c>
      <c r="N154" s="251" t="s">
        <v>41</v>
      </c>
      <c r="O154" s="72"/>
      <c r="P154" s="204">
        <f>O154*H154</f>
        <v>0</v>
      </c>
      <c r="Q154" s="204">
        <v>0.00472</v>
      </c>
      <c r="R154" s="204">
        <f>Q154*H154</f>
        <v>0.65136</v>
      </c>
      <c r="S154" s="204">
        <v>0</v>
      </c>
      <c r="T154" s="205">
        <f>S154*H154</f>
        <v>0</v>
      </c>
      <c r="U154" s="35"/>
      <c r="V154" s="35"/>
      <c r="W154" s="35"/>
      <c r="X154" s="35"/>
      <c r="Y154" s="35"/>
      <c r="Z154" s="35"/>
      <c r="AA154" s="35"/>
      <c r="AB154" s="35"/>
      <c r="AC154" s="35"/>
      <c r="AD154" s="35"/>
      <c r="AE154" s="35"/>
      <c r="AR154" s="206" t="s">
        <v>223</v>
      </c>
      <c r="AT154" s="206" t="s">
        <v>267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1209</v>
      </c>
    </row>
    <row r="155" spans="2:51" s="13" customFormat="1" ht="11.25">
      <c r="B155" s="208"/>
      <c r="C155" s="209"/>
      <c r="D155" s="210" t="s">
        <v>193</v>
      </c>
      <c r="E155" s="209"/>
      <c r="F155" s="212" t="s">
        <v>1210</v>
      </c>
      <c r="G155" s="209"/>
      <c r="H155" s="213">
        <v>138</v>
      </c>
      <c r="I155" s="214"/>
      <c r="J155" s="209"/>
      <c r="K155" s="209"/>
      <c r="L155" s="215"/>
      <c r="M155" s="216"/>
      <c r="N155" s="217"/>
      <c r="O155" s="217"/>
      <c r="P155" s="217"/>
      <c r="Q155" s="217"/>
      <c r="R155" s="217"/>
      <c r="S155" s="217"/>
      <c r="T155" s="218"/>
      <c r="AT155" s="219" t="s">
        <v>193</v>
      </c>
      <c r="AU155" s="219" t="s">
        <v>86</v>
      </c>
      <c r="AV155" s="13" t="s">
        <v>86</v>
      </c>
      <c r="AW155" s="13" t="s">
        <v>4</v>
      </c>
      <c r="AX155" s="13" t="s">
        <v>84</v>
      </c>
      <c r="AY155" s="219" t="s">
        <v>185</v>
      </c>
    </row>
    <row r="156" spans="1:65" s="2" customFormat="1" ht="24.2" customHeight="1">
      <c r="A156" s="35"/>
      <c r="B156" s="36"/>
      <c r="C156" s="194" t="s">
        <v>296</v>
      </c>
      <c r="D156" s="194" t="s">
        <v>187</v>
      </c>
      <c r="E156" s="195" t="s">
        <v>1211</v>
      </c>
      <c r="F156" s="196" t="s">
        <v>1212</v>
      </c>
      <c r="G156" s="197" t="s">
        <v>190</v>
      </c>
      <c r="H156" s="198">
        <v>46</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1213</v>
      </c>
    </row>
    <row r="157" spans="1:65" s="2" customFormat="1" ht="16.5" customHeight="1">
      <c r="A157" s="35"/>
      <c r="B157" s="36"/>
      <c r="C157" s="241" t="s">
        <v>302</v>
      </c>
      <c r="D157" s="241" t="s">
        <v>267</v>
      </c>
      <c r="E157" s="242" t="s">
        <v>1214</v>
      </c>
      <c r="F157" s="243" t="s">
        <v>1215</v>
      </c>
      <c r="G157" s="244" t="s">
        <v>214</v>
      </c>
      <c r="H157" s="245">
        <v>13.8</v>
      </c>
      <c r="I157" s="246"/>
      <c r="J157" s="247">
        <f>ROUND(I157*H157,2)</f>
        <v>0</v>
      </c>
      <c r="K157" s="248"/>
      <c r="L157" s="249"/>
      <c r="M157" s="250" t="s">
        <v>1</v>
      </c>
      <c r="N157" s="251" t="s">
        <v>41</v>
      </c>
      <c r="O157" s="72"/>
      <c r="P157" s="204">
        <f>O157*H157</f>
        <v>0</v>
      </c>
      <c r="Q157" s="204">
        <v>0.2</v>
      </c>
      <c r="R157" s="204">
        <f>Q157*H157</f>
        <v>2.7600000000000002</v>
      </c>
      <c r="S157" s="204">
        <v>0</v>
      </c>
      <c r="T157" s="205">
        <f>S157*H157</f>
        <v>0</v>
      </c>
      <c r="U157" s="35"/>
      <c r="V157" s="35"/>
      <c r="W157" s="35"/>
      <c r="X157" s="35"/>
      <c r="Y157" s="35"/>
      <c r="Z157" s="35"/>
      <c r="AA157" s="35"/>
      <c r="AB157" s="35"/>
      <c r="AC157" s="35"/>
      <c r="AD157" s="35"/>
      <c r="AE157" s="35"/>
      <c r="AR157" s="206" t="s">
        <v>223</v>
      </c>
      <c r="AT157" s="206" t="s">
        <v>267</v>
      </c>
      <c r="AU157" s="206" t="s">
        <v>86</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1216</v>
      </c>
    </row>
    <row r="158" spans="2:51" s="13" customFormat="1" ht="11.25">
      <c r="B158" s="208"/>
      <c r="C158" s="209"/>
      <c r="D158" s="210" t="s">
        <v>193</v>
      </c>
      <c r="E158" s="209"/>
      <c r="F158" s="212" t="s">
        <v>1217</v>
      </c>
      <c r="G158" s="209"/>
      <c r="H158" s="213">
        <v>13.8</v>
      </c>
      <c r="I158" s="214"/>
      <c r="J158" s="209"/>
      <c r="K158" s="209"/>
      <c r="L158" s="215"/>
      <c r="M158" s="216"/>
      <c r="N158" s="217"/>
      <c r="O158" s="217"/>
      <c r="P158" s="217"/>
      <c r="Q158" s="217"/>
      <c r="R158" s="217"/>
      <c r="S158" s="217"/>
      <c r="T158" s="218"/>
      <c r="AT158" s="219" t="s">
        <v>193</v>
      </c>
      <c r="AU158" s="219" t="s">
        <v>86</v>
      </c>
      <c r="AV158" s="13" t="s">
        <v>86</v>
      </c>
      <c r="AW158" s="13" t="s">
        <v>4</v>
      </c>
      <c r="AX158" s="13" t="s">
        <v>84</v>
      </c>
      <c r="AY158" s="219" t="s">
        <v>185</v>
      </c>
    </row>
    <row r="159" spans="1:65" s="2" customFormat="1" ht="24.2" customHeight="1">
      <c r="A159" s="35"/>
      <c r="B159" s="36"/>
      <c r="C159" s="194" t="s">
        <v>313</v>
      </c>
      <c r="D159" s="194" t="s">
        <v>187</v>
      </c>
      <c r="E159" s="195" t="s">
        <v>1218</v>
      </c>
      <c r="F159" s="196" t="s">
        <v>1219</v>
      </c>
      <c r="G159" s="197" t="s">
        <v>190</v>
      </c>
      <c r="H159" s="198">
        <v>46</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1220</v>
      </c>
    </row>
    <row r="160" spans="1:65" s="2" customFormat="1" ht="24.2" customHeight="1">
      <c r="A160" s="35"/>
      <c r="B160" s="36"/>
      <c r="C160" s="194" t="s">
        <v>317</v>
      </c>
      <c r="D160" s="194" t="s">
        <v>187</v>
      </c>
      <c r="E160" s="195" t="s">
        <v>1221</v>
      </c>
      <c r="F160" s="196" t="s">
        <v>1222</v>
      </c>
      <c r="G160" s="197" t="s">
        <v>201</v>
      </c>
      <c r="H160" s="198">
        <v>10</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1223</v>
      </c>
    </row>
    <row r="161" spans="1:65" s="2" customFormat="1" ht="21.75" customHeight="1">
      <c r="A161" s="35"/>
      <c r="B161" s="36"/>
      <c r="C161" s="194" t="s">
        <v>321</v>
      </c>
      <c r="D161" s="194" t="s">
        <v>187</v>
      </c>
      <c r="E161" s="195" t="s">
        <v>1224</v>
      </c>
      <c r="F161" s="196" t="s">
        <v>1225</v>
      </c>
      <c r="G161" s="197" t="s">
        <v>201</v>
      </c>
      <c r="H161" s="198">
        <v>10</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1226</v>
      </c>
    </row>
    <row r="162" spans="1:65" s="2" customFormat="1" ht="16.5" customHeight="1">
      <c r="A162" s="35"/>
      <c r="B162" s="36"/>
      <c r="C162" s="241" t="s">
        <v>326</v>
      </c>
      <c r="D162" s="241" t="s">
        <v>267</v>
      </c>
      <c r="E162" s="242" t="s">
        <v>1227</v>
      </c>
      <c r="F162" s="243" t="s">
        <v>1228</v>
      </c>
      <c r="G162" s="244" t="s">
        <v>201</v>
      </c>
      <c r="H162" s="245">
        <v>11</v>
      </c>
      <c r="I162" s="246"/>
      <c r="J162" s="247">
        <f>ROUND(I162*H162,2)</f>
        <v>0</v>
      </c>
      <c r="K162" s="248"/>
      <c r="L162" s="249"/>
      <c r="M162" s="250" t="s">
        <v>1</v>
      </c>
      <c r="N162" s="251" t="s">
        <v>41</v>
      </c>
      <c r="O162" s="72"/>
      <c r="P162" s="204">
        <f>O162*H162</f>
        <v>0</v>
      </c>
      <c r="Q162" s="204">
        <v>0.00047</v>
      </c>
      <c r="R162" s="204">
        <f>Q162*H162</f>
        <v>0.00517</v>
      </c>
      <c r="S162" s="204">
        <v>0</v>
      </c>
      <c r="T162" s="205">
        <f>S162*H162</f>
        <v>0</v>
      </c>
      <c r="U162" s="35"/>
      <c r="V162" s="35"/>
      <c r="W162" s="35"/>
      <c r="X162" s="35"/>
      <c r="Y162" s="35"/>
      <c r="Z162" s="35"/>
      <c r="AA162" s="35"/>
      <c r="AB162" s="35"/>
      <c r="AC162" s="35"/>
      <c r="AD162" s="35"/>
      <c r="AE162" s="35"/>
      <c r="AR162" s="206" t="s">
        <v>223</v>
      </c>
      <c r="AT162" s="206" t="s">
        <v>267</v>
      </c>
      <c r="AU162" s="206" t="s">
        <v>86</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1229</v>
      </c>
    </row>
    <row r="163" spans="2:51" s="13" customFormat="1" ht="11.25">
      <c r="B163" s="208"/>
      <c r="C163" s="209"/>
      <c r="D163" s="210" t="s">
        <v>193</v>
      </c>
      <c r="E163" s="209"/>
      <c r="F163" s="212" t="s">
        <v>1230</v>
      </c>
      <c r="G163" s="209"/>
      <c r="H163" s="213">
        <v>11</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24.2" customHeight="1">
      <c r="A164" s="35"/>
      <c r="B164" s="36"/>
      <c r="C164" s="194" t="s">
        <v>333</v>
      </c>
      <c r="D164" s="194" t="s">
        <v>187</v>
      </c>
      <c r="E164" s="195" t="s">
        <v>1231</v>
      </c>
      <c r="F164" s="196" t="s">
        <v>1232</v>
      </c>
      <c r="G164" s="197" t="s">
        <v>201</v>
      </c>
      <c r="H164" s="198">
        <v>10</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1233</v>
      </c>
    </row>
    <row r="165" spans="1:65" s="2" customFormat="1" ht="16.5" customHeight="1">
      <c r="A165" s="35"/>
      <c r="B165" s="36"/>
      <c r="C165" s="241" t="s">
        <v>339</v>
      </c>
      <c r="D165" s="241" t="s">
        <v>267</v>
      </c>
      <c r="E165" s="242" t="s">
        <v>1214</v>
      </c>
      <c r="F165" s="243" t="s">
        <v>1215</v>
      </c>
      <c r="G165" s="244" t="s">
        <v>214</v>
      </c>
      <c r="H165" s="245">
        <v>1.53</v>
      </c>
      <c r="I165" s="246"/>
      <c r="J165" s="247">
        <f>ROUND(I165*H165,2)</f>
        <v>0</v>
      </c>
      <c r="K165" s="248"/>
      <c r="L165" s="249"/>
      <c r="M165" s="250" t="s">
        <v>1</v>
      </c>
      <c r="N165" s="251" t="s">
        <v>41</v>
      </c>
      <c r="O165" s="72"/>
      <c r="P165" s="204">
        <f>O165*H165</f>
        <v>0</v>
      </c>
      <c r="Q165" s="204">
        <v>0.2</v>
      </c>
      <c r="R165" s="204">
        <f>Q165*H165</f>
        <v>0.30600000000000005</v>
      </c>
      <c r="S165" s="204">
        <v>0</v>
      </c>
      <c r="T165" s="205">
        <f>S165*H165</f>
        <v>0</v>
      </c>
      <c r="U165" s="35"/>
      <c r="V165" s="35"/>
      <c r="W165" s="35"/>
      <c r="X165" s="35"/>
      <c r="Y165" s="35"/>
      <c r="Z165" s="35"/>
      <c r="AA165" s="35"/>
      <c r="AB165" s="35"/>
      <c r="AC165" s="35"/>
      <c r="AD165" s="35"/>
      <c r="AE165" s="35"/>
      <c r="AR165" s="206" t="s">
        <v>223</v>
      </c>
      <c r="AT165" s="206" t="s">
        <v>267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1234</v>
      </c>
    </row>
    <row r="166" spans="2:51" s="13" customFormat="1" ht="11.25">
      <c r="B166" s="208"/>
      <c r="C166" s="209"/>
      <c r="D166" s="210" t="s">
        <v>193</v>
      </c>
      <c r="E166" s="209"/>
      <c r="F166" s="212" t="s">
        <v>1235</v>
      </c>
      <c r="G166" s="209"/>
      <c r="H166" s="213">
        <v>1.53</v>
      </c>
      <c r="I166" s="214"/>
      <c r="J166" s="209"/>
      <c r="K166" s="209"/>
      <c r="L166" s="215"/>
      <c r="M166" s="216"/>
      <c r="N166" s="217"/>
      <c r="O166" s="217"/>
      <c r="P166" s="217"/>
      <c r="Q166" s="217"/>
      <c r="R166" s="217"/>
      <c r="S166" s="217"/>
      <c r="T166" s="218"/>
      <c r="AT166" s="219" t="s">
        <v>193</v>
      </c>
      <c r="AU166" s="219" t="s">
        <v>86</v>
      </c>
      <c r="AV166" s="13" t="s">
        <v>86</v>
      </c>
      <c r="AW166" s="13" t="s">
        <v>4</v>
      </c>
      <c r="AX166" s="13" t="s">
        <v>84</v>
      </c>
      <c r="AY166" s="219" t="s">
        <v>185</v>
      </c>
    </row>
    <row r="167" spans="1:65" s="2" customFormat="1" ht="24.2" customHeight="1">
      <c r="A167" s="35"/>
      <c r="B167" s="36"/>
      <c r="C167" s="194" t="s">
        <v>346</v>
      </c>
      <c r="D167" s="194" t="s">
        <v>187</v>
      </c>
      <c r="E167" s="195" t="s">
        <v>1236</v>
      </c>
      <c r="F167" s="196" t="s">
        <v>1237</v>
      </c>
      <c r="G167" s="197" t="s">
        <v>270</v>
      </c>
      <c r="H167" s="198">
        <v>0.029</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1238</v>
      </c>
    </row>
    <row r="168" spans="2:51" s="13" customFormat="1" ht="11.25">
      <c r="B168" s="208"/>
      <c r="C168" s="209"/>
      <c r="D168" s="210" t="s">
        <v>193</v>
      </c>
      <c r="E168" s="211" t="s">
        <v>1</v>
      </c>
      <c r="F168" s="212" t="s">
        <v>1239</v>
      </c>
      <c r="G168" s="209"/>
      <c r="H168" s="213">
        <v>0.029</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1:65" s="2" customFormat="1" ht="16.5" customHeight="1">
      <c r="A169" s="35"/>
      <c r="B169" s="36"/>
      <c r="C169" s="241" t="s">
        <v>351</v>
      </c>
      <c r="D169" s="241" t="s">
        <v>267</v>
      </c>
      <c r="E169" s="242" t="s">
        <v>1240</v>
      </c>
      <c r="F169" s="243" t="s">
        <v>1241</v>
      </c>
      <c r="G169" s="244" t="s">
        <v>1120</v>
      </c>
      <c r="H169" s="245">
        <v>29</v>
      </c>
      <c r="I169" s="246"/>
      <c r="J169" s="247">
        <f>ROUND(I169*H169,2)</f>
        <v>0</v>
      </c>
      <c r="K169" s="248"/>
      <c r="L169" s="249"/>
      <c r="M169" s="250" t="s">
        <v>1</v>
      </c>
      <c r="N169" s="251" t="s">
        <v>41</v>
      </c>
      <c r="O169" s="72"/>
      <c r="P169" s="204">
        <f>O169*H169</f>
        <v>0</v>
      </c>
      <c r="Q169" s="204">
        <v>0.001</v>
      </c>
      <c r="R169" s="204">
        <f>Q169*H169</f>
        <v>0.029</v>
      </c>
      <c r="S169" s="204">
        <v>0</v>
      </c>
      <c r="T169" s="205">
        <f>S169*H169</f>
        <v>0</v>
      </c>
      <c r="U169" s="35"/>
      <c r="V169" s="35"/>
      <c r="W169" s="35"/>
      <c r="X169" s="35"/>
      <c r="Y169" s="35"/>
      <c r="Z169" s="35"/>
      <c r="AA169" s="35"/>
      <c r="AB169" s="35"/>
      <c r="AC169" s="35"/>
      <c r="AD169" s="35"/>
      <c r="AE169" s="35"/>
      <c r="AR169" s="206" t="s">
        <v>223</v>
      </c>
      <c r="AT169" s="206" t="s">
        <v>267</v>
      </c>
      <c r="AU169" s="206" t="s">
        <v>86</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1242</v>
      </c>
    </row>
    <row r="170" spans="2:51" s="13" customFormat="1" ht="11.25">
      <c r="B170" s="208"/>
      <c r="C170" s="209"/>
      <c r="D170" s="210" t="s">
        <v>193</v>
      </c>
      <c r="E170" s="209"/>
      <c r="F170" s="212" t="s">
        <v>1243</v>
      </c>
      <c r="G170" s="209"/>
      <c r="H170" s="213">
        <v>29</v>
      </c>
      <c r="I170" s="214"/>
      <c r="J170" s="209"/>
      <c r="K170" s="209"/>
      <c r="L170" s="215"/>
      <c r="M170" s="216"/>
      <c r="N170" s="217"/>
      <c r="O170" s="217"/>
      <c r="P170" s="217"/>
      <c r="Q170" s="217"/>
      <c r="R170" s="217"/>
      <c r="S170" s="217"/>
      <c r="T170" s="218"/>
      <c r="AT170" s="219" t="s">
        <v>193</v>
      </c>
      <c r="AU170" s="219" t="s">
        <v>86</v>
      </c>
      <c r="AV170" s="13" t="s">
        <v>86</v>
      </c>
      <c r="AW170" s="13" t="s">
        <v>4</v>
      </c>
      <c r="AX170" s="13" t="s">
        <v>84</v>
      </c>
      <c r="AY170" s="219" t="s">
        <v>185</v>
      </c>
    </row>
    <row r="171" spans="1:65" s="2" customFormat="1" ht="24.2" customHeight="1">
      <c r="A171" s="35"/>
      <c r="B171" s="36"/>
      <c r="C171" s="194" t="s">
        <v>356</v>
      </c>
      <c r="D171" s="194" t="s">
        <v>187</v>
      </c>
      <c r="E171" s="195" t="s">
        <v>1244</v>
      </c>
      <c r="F171" s="196" t="s">
        <v>1245</v>
      </c>
      <c r="G171" s="197" t="s">
        <v>1246</v>
      </c>
      <c r="H171" s="198">
        <v>208</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1247</v>
      </c>
    </row>
    <row r="172" spans="2:51" s="13" customFormat="1" ht="11.25">
      <c r="B172" s="208"/>
      <c r="C172" s="209"/>
      <c r="D172" s="210" t="s">
        <v>193</v>
      </c>
      <c r="E172" s="211" t="s">
        <v>1</v>
      </c>
      <c r="F172" s="212" t="s">
        <v>1248</v>
      </c>
      <c r="G172" s="209"/>
      <c r="H172" s="213">
        <v>208</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1:65" s="2" customFormat="1" ht="33" customHeight="1">
      <c r="A173" s="35"/>
      <c r="B173" s="36"/>
      <c r="C173" s="241" t="s">
        <v>362</v>
      </c>
      <c r="D173" s="241" t="s">
        <v>267</v>
      </c>
      <c r="E173" s="242" t="s">
        <v>1249</v>
      </c>
      <c r="F173" s="243" t="s">
        <v>1250</v>
      </c>
      <c r="G173" s="244" t="s">
        <v>1120</v>
      </c>
      <c r="H173" s="245">
        <v>2.08</v>
      </c>
      <c r="I173" s="246"/>
      <c r="J173" s="247">
        <f>ROUND(I173*H173,2)</f>
        <v>0</v>
      </c>
      <c r="K173" s="248"/>
      <c r="L173" s="249"/>
      <c r="M173" s="250" t="s">
        <v>1</v>
      </c>
      <c r="N173" s="251" t="s">
        <v>41</v>
      </c>
      <c r="O173" s="72"/>
      <c r="P173" s="204">
        <f>O173*H173</f>
        <v>0</v>
      </c>
      <c r="Q173" s="204">
        <v>0.001</v>
      </c>
      <c r="R173" s="204">
        <f>Q173*H173</f>
        <v>0.0020800000000000003</v>
      </c>
      <c r="S173" s="204">
        <v>0</v>
      </c>
      <c r="T173" s="205">
        <f>S173*H173</f>
        <v>0</v>
      </c>
      <c r="U173" s="35"/>
      <c r="V173" s="35"/>
      <c r="W173" s="35"/>
      <c r="X173" s="35"/>
      <c r="Y173" s="35"/>
      <c r="Z173" s="35"/>
      <c r="AA173" s="35"/>
      <c r="AB173" s="35"/>
      <c r="AC173" s="35"/>
      <c r="AD173" s="35"/>
      <c r="AE173" s="35"/>
      <c r="AR173" s="206" t="s">
        <v>223</v>
      </c>
      <c r="AT173" s="206" t="s">
        <v>267</v>
      </c>
      <c r="AU173" s="206" t="s">
        <v>86</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1251</v>
      </c>
    </row>
    <row r="174" spans="2:51" s="13" customFormat="1" ht="11.25">
      <c r="B174" s="208"/>
      <c r="C174" s="209"/>
      <c r="D174" s="210" t="s">
        <v>193</v>
      </c>
      <c r="E174" s="209"/>
      <c r="F174" s="212" t="s">
        <v>1252</v>
      </c>
      <c r="G174" s="209"/>
      <c r="H174" s="213">
        <v>2.08</v>
      </c>
      <c r="I174" s="214"/>
      <c r="J174" s="209"/>
      <c r="K174" s="209"/>
      <c r="L174" s="215"/>
      <c r="M174" s="216"/>
      <c r="N174" s="217"/>
      <c r="O174" s="217"/>
      <c r="P174" s="217"/>
      <c r="Q174" s="217"/>
      <c r="R174" s="217"/>
      <c r="S174" s="217"/>
      <c r="T174" s="218"/>
      <c r="AT174" s="219" t="s">
        <v>193</v>
      </c>
      <c r="AU174" s="219" t="s">
        <v>86</v>
      </c>
      <c r="AV174" s="13" t="s">
        <v>86</v>
      </c>
      <c r="AW174" s="13" t="s">
        <v>4</v>
      </c>
      <c r="AX174" s="13" t="s">
        <v>84</v>
      </c>
      <c r="AY174" s="219" t="s">
        <v>185</v>
      </c>
    </row>
    <row r="175" spans="1:65" s="2" customFormat="1" ht="16.5" customHeight="1">
      <c r="A175" s="35"/>
      <c r="B175" s="36"/>
      <c r="C175" s="194" t="s">
        <v>367</v>
      </c>
      <c r="D175" s="194" t="s">
        <v>187</v>
      </c>
      <c r="E175" s="195" t="s">
        <v>1253</v>
      </c>
      <c r="F175" s="196" t="s">
        <v>1254</v>
      </c>
      <c r="G175" s="197" t="s">
        <v>214</v>
      </c>
      <c r="H175" s="198">
        <v>3</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86</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1255</v>
      </c>
    </row>
    <row r="176" spans="2:51" s="13" customFormat="1" ht="11.25">
      <c r="B176" s="208"/>
      <c r="C176" s="209"/>
      <c r="D176" s="210" t="s">
        <v>193</v>
      </c>
      <c r="E176" s="211" t="s">
        <v>1</v>
      </c>
      <c r="F176" s="212" t="s">
        <v>1256</v>
      </c>
      <c r="G176" s="209"/>
      <c r="H176" s="213">
        <v>3</v>
      </c>
      <c r="I176" s="214"/>
      <c r="J176" s="209"/>
      <c r="K176" s="209"/>
      <c r="L176" s="215"/>
      <c r="M176" s="216"/>
      <c r="N176" s="217"/>
      <c r="O176" s="217"/>
      <c r="P176" s="217"/>
      <c r="Q176" s="217"/>
      <c r="R176" s="217"/>
      <c r="S176" s="217"/>
      <c r="T176" s="218"/>
      <c r="AT176" s="219" t="s">
        <v>193</v>
      </c>
      <c r="AU176" s="219" t="s">
        <v>86</v>
      </c>
      <c r="AV176" s="13" t="s">
        <v>86</v>
      </c>
      <c r="AW176" s="13" t="s">
        <v>32</v>
      </c>
      <c r="AX176" s="13" t="s">
        <v>84</v>
      </c>
      <c r="AY176" s="219" t="s">
        <v>185</v>
      </c>
    </row>
    <row r="177" spans="1:65" s="2" customFormat="1" ht="16.5" customHeight="1">
      <c r="A177" s="35"/>
      <c r="B177" s="36"/>
      <c r="C177" s="194" t="s">
        <v>373</v>
      </c>
      <c r="D177" s="194" t="s">
        <v>187</v>
      </c>
      <c r="E177" s="195" t="s">
        <v>1257</v>
      </c>
      <c r="F177" s="196" t="s">
        <v>1258</v>
      </c>
      <c r="G177" s="197" t="s">
        <v>214</v>
      </c>
      <c r="H177" s="198">
        <v>13.8</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86</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1259</v>
      </c>
    </row>
    <row r="178" spans="2:51" s="13" customFormat="1" ht="11.25">
      <c r="B178" s="208"/>
      <c r="C178" s="209"/>
      <c r="D178" s="210" t="s">
        <v>193</v>
      </c>
      <c r="E178" s="211" t="s">
        <v>1</v>
      </c>
      <c r="F178" s="212" t="s">
        <v>1260</v>
      </c>
      <c r="G178" s="209"/>
      <c r="H178" s="213">
        <v>13.8</v>
      </c>
      <c r="I178" s="214"/>
      <c r="J178" s="209"/>
      <c r="K178" s="209"/>
      <c r="L178" s="215"/>
      <c r="M178" s="216"/>
      <c r="N178" s="217"/>
      <c r="O178" s="217"/>
      <c r="P178" s="217"/>
      <c r="Q178" s="217"/>
      <c r="R178" s="217"/>
      <c r="S178" s="217"/>
      <c r="T178" s="218"/>
      <c r="AT178" s="219" t="s">
        <v>193</v>
      </c>
      <c r="AU178" s="219" t="s">
        <v>86</v>
      </c>
      <c r="AV178" s="13" t="s">
        <v>86</v>
      </c>
      <c r="AW178" s="13" t="s">
        <v>32</v>
      </c>
      <c r="AX178" s="13" t="s">
        <v>84</v>
      </c>
      <c r="AY178" s="219" t="s">
        <v>185</v>
      </c>
    </row>
    <row r="179" spans="1:65" s="2" customFormat="1" ht="24.2" customHeight="1">
      <c r="A179" s="35"/>
      <c r="B179" s="36"/>
      <c r="C179" s="194" t="s">
        <v>379</v>
      </c>
      <c r="D179" s="194" t="s">
        <v>187</v>
      </c>
      <c r="E179" s="195" t="s">
        <v>1261</v>
      </c>
      <c r="F179" s="196" t="s">
        <v>1262</v>
      </c>
      <c r="G179" s="197" t="s">
        <v>201</v>
      </c>
      <c r="H179" s="198">
        <v>10</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86</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1263</v>
      </c>
    </row>
    <row r="180" spans="1:65" s="2" customFormat="1" ht="21.75" customHeight="1">
      <c r="A180" s="35"/>
      <c r="B180" s="36"/>
      <c r="C180" s="194" t="s">
        <v>383</v>
      </c>
      <c r="D180" s="194" t="s">
        <v>187</v>
      </c>
      <c r="E180" s="195" t="s">
        <v>1264</v>
      </c>
      <c r="F180" s="196" t="s">
        <v>1265</v>
      </c>
      <c r="G180" s="197" t="s">
        <v>1266</v>
      </c>
      <c r="H180" s="198">
        <v>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1267</v>
      </c>
    </row>
    <row r="181" spans="2:63" s="12" customFormat="1" ht="22.9" customHeight="1">
      <c r="B181" s="178"/>
      <c r="C181" s="179"/>
      <c r="D181" s="180" t="s">
        <v>75</v>
      </c>
      <c r="E181" s="192" t="s">
        <v>511</v>
      </c>
      <c r="F181" s="192" t="s">
        <v>512</v>
      </c>
      <c r="G181" s="179"/>
      <c r="H181" s="179"/>
      <c r="I181" s="182"/>
      <c r="J181" s="193">
        <f>BK181</f>
        <v>0</v>
      </c>
      <c r="K181" s="179"/>
      <c r="L181" s="184"/>
      <c r="M181" s="185"/>
      <c r="N181" s="186"/>
      <c r="O181" s="186"/>
      <c r="P181" s="187">
        <f>P182</f>
        <v>0</v>
      </c>
      <c r="Q181" s="186"/>
      <c r="R181" s="187">
        <f>R182</f>
        <v>0</v>
      </c>
      <c r="S181" s="186"/>
      <c r="T181" s="188">
        <f>T182</f>
        <v>0</v>
      </c>
      <c r="AR181" s="189" t="s">
        <v>84</v>
      </c>
      <c r="AT181" s="190" t="s">
        <v>75</v>
      </c>
      <c r="AU181" s="190" t="s">
        <v>84</v>
      </c>
      <c r="AY181" s="189" t="s">
        <v>185</v>
      </c>
      <c r="BK181" s="191">
        <f>BK182</f>
        <v>0</v>
      </c>
    </row>
    <row r="182" spans="1:65" s="2" customFormat="1" ht="24.2" customHeight="1">
      <c r="A182" s="35"/>
      <c r="B182" s="36"/>
      <c r="C182" s="194" t="s">
        <v>387</v>
      </c>
      <c r="D182" s="194" t="s">
        <v>187</v>
      </c>
      <c r="E182" s="195" t="s">
        <v>1268</v>
      </c>
      <c r="F182" s="196" t="s">
        <v>1269</v>
      </c>
      <c r="G182" s="197" t="s">
        <v>270</v>
      </c>
      <c r="H182" s="198">
        <v>17.728</v>
      </c>
      <c r="I182" s="199"/>
      <c r="J182" s="200">
        <f>ROUND(I182*H182,2)</f>
        <v>0</v>
      </c>
      <c r="K182" s="201"/>
      <c r="L182" s="40"/>
      <c r="M182" s="263" t="s">
        <v>1</v>
      </c>
      <c r="N182" s="264" t="s">
        <v>41</v>
      </c>
      <c r="O182" s="265"/>
      <c r="P182" s="266">
        <f>O182*H182</f>
        <v>0</v>
      </c>
      <c r="Q182" s="266">
        <v>0</v>
      </c>
      <c r="R182" s="266">
        <f>Q182*H182</f>
        <v>0</v>
      </c>
      <c r="S182" s="266">
        <v>0</v>
      </c>
      <c r="T182" s="267">
        <f>S182*H182</f>
        <v>0</v>
      </c>
      <c r="U182" s="35"/>
      <c r="V182" s="35"/>
      <c r="W182" s="35"/>
      <c r="X182" s="35"/>
      <c r="Y182" s="35"/>
      <c r="Z182" s="35"/>
      <c r="AA182" s="35"/>
      <c r="AB182" s="35"/>
      <c r="AC182" s="35"/>
      <c r="AD182" s="35"/>
      <c r="AE182" s="35"/>
      <c r="AR182" s="206" t="s">
        <v>191</v>
      </c>
      <c r="AT182" s="206" t="s">
        <v>187</v>
      </c>
      <c r="AU182" s="206" t="s">
        <v>86</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1270</v>
      </c>
    </row>
    <row r="183" spans="1:31" s="2" customFormat="1" ht="6.95" customHeight="1">
      <c r="A183" s="35"/>
      <c r="B183" s="55"/>
      <c r="C183" s="56"/>
      <c r="D183" s="56"/>
      <c r="E183" s="56"/>
      <c r="F183" s="56"/>
      <c r="G183" s="56"/>
      <c r="H183" s="56"/>
      <c r="I183" s="56"/>
      <c r="J183" s="56"/>
      <c r="K183" s="56"/>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mS4Kk0vIoOduEZUoyWodaFmvuUNMl5tDzGVs2PWUDwKdZt/WzowZ+GDDk9sNadQcMI4HSrUf4QZT3LZMKsuuiA==" saltValue="OK0NFwV7lm00NIqTh4U3dszi4Y6trLZ0KfO6fosUJ40MQ8150EpJN/VhY9V9G6G4ufmcjGLZRSDugelA2K492Q==" spinCount="100000" sheet="1" objects="1" scenarios="1" formatColumns="0" formatRows="0" autoFilter="0"/>
  <autoFilter ref="C118:K18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46">
      <selection activeCell="I170" sqref="I17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129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1:31"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39" t="s">
        <v>1271</v>
      </c>
      <c r="F9" s="340"/>
      <c r="G9" s="340"/>
      <c r="H9" s="340"/>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ROUND(J119,2)</f>
        <v>3000000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ROUND((SUM(BE119:BE170)),2)</f>
        <v>3000000</v>
      </c>
      <c r="G33" s="35"/>
      <c r="H33" s="35"/>
      <c r="I33" s="132">
        <v>0.21</v>
      </c>
      <c r="J33" s="131">
        <f>ROUND(((SUM(BE119:BE170))*I33),2)</f>
        <v>630000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ROUND((SUM(BF119:BF170)),2)</f>
        <v>0</v>
      </c>
      <c r="G34" s="35"/>
      <c r="H34" s="35"/>
      <c r="I34" s="132">
        <v>0.12</v>
      </c>
      <c r="J34" s="131">
        <f>ROUND(((SUM(BF119:BF170))*I34),2)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ROUND((SUM(BG119:BG170)),2)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ROUND((SUM(BH119:BH170)),2)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ROUND((SUM(BI119:BI170)),2)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3630000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VRN - Vedlejší a ostatní náklady</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J119</f>
        <v>3000000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1272</v>
      </c>
      <c r="E97" s="158"/>
      <c r="F97" s="158"/>
      <c r="G97" s="158"/>
      <c r="H97" s="158"/>
      <c r="I97" s="158"/>
      <c r="J97" s="159">
        <f>J120</f>
        <v>3000000</v>
      </c>
      <c r="K97" s="156"/>
      <c r="L97" s="160"/>
    </row>
    <row r="98" spans="2:12" s="10" customFormat="1" ht="19.9" customHeight="1">
      <c r="B98" s="161"/>
      <c r="C98" s="105"/>
      <c r="D98" s="162" t="s">
        <v>1273</v>
      </c>
      <c r="E98" s="163"/>
      <c r="F98" s="163"/>
      <c r="G98" s="163"/>
      <c r="H98" s="163"/>
      <c r="I98" s="163"/>
      <c r="J98" s="164">
        <f>J121</f>
        <v>0</v>
      </c>
      <c r="K98" s="105"/>
      <c r="L98" s="165"/>
    </row>
    <row r="99" spans="2:12" s="10" customFormat="1" ht="19.9" customHeight="1">
      <c r="B99" s="161"/>
      <c r="C99" s="105"/>
      <c r="D99" s="162" t="s">
        <v>1274</v>
      </c>
      <c r="E99" s="163"/>
      <c r="F99" s="163"/>
      <c r="G99" s="163"/>
      <c r="H99" s="163"/>
      <c r="I99" s="163"/>
      <c r="J99" s="164">
        <f>J147</f>
        <v>3000000</v>
      </c>
      <c r="K99" s="105"/>
      <c r="L99" s="165"/>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170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44" t="str">
        <f>E7</f>
        <v>Malé Hoštice – IS lokality Sportovní</v>
      </c>
      <c r="F109" s="345"/>
      <c r="G109" s="345"/>
      <c r="H109" s="345"/>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148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97" t="str">
        <f>E9</f>
        <v>VRN - Vedlejší a ostatní náklady</v>
      </c>
      <c r="F111" s="346"/>
      <c r="G111" s="346"/>
      <c r="H111" s="346"/>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20</v>
      </c>
      <c r="D113" s="37"/>
      <c r="E113" s="37"/>
      <c r="F113" s="28" t="str">
        <f>F12</f>
        <v>Malé Hoštice</v>
      </c>
      <c r="G113" s="37"/>
      <c r="H113" s="37"/>
      <c r="I113" s="30" t="s">
        <v>22</v>
      </c>
      <c r="J113" s="67" t="str">
        <f>IF(J12="","",J12)</f>
        <v>11. 3. 2024</v>
      </c>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25.7" customHeight="1">
      <c r="A115" s="35"/>
      <c r="B115" s="36"/>
      <c r="C115" s="30" t="s">
        <v>24</v>
      </c>
      <c r="D115" s="37"/>
      <c r="E115" s="37"/>
      <c r="F115" s="28" t="str">
        <f>E15</f>
        <v>Městská část Malé Hoštice, Opava</v>
      </c>
      <c r="G115" s="37"/>
      <c r="H115" s="37"/>
      <c r="I115" s="30" t="s">
        <v>30</v>
      </c>
      <c r="J115" s="33" t="str">
        <f>E21</f>
        <v>PROJEKCE GUŇKA s.r.o.</v>
      </c>
      <c r="K115" s="37"/>
      <c r="L115" s="52"/>
      <c r="S115" s="35"/>
      <c r="T115" s="35"/>
      <c r="U115" s="35"/>
      <c r="V115" s="35"/>
      <c r="W115" s="35"/>
      <c r="X115" s="35"/>
      <c r="Y115" s="35"/>
      <c r="Z115" s="35"/>
      <c r="AA115" s="35"/>
      <c r="AB115" s="35"/>
      <c r="AC115" s="35"/>
      <c r="AD115" s="35"/>
      <c r="AE115" s="35"/>
    </row>
    <row r="116" spans="1:31" s="2" customFormat="1" ht="15.2" customHeight="1">
      <c r="A116" s="35"/>
      <c r="B116" s="36"/>
      <c r="C116" s="30" t="s">
        <v>28</v>
      </c>
      <c r="D116" s="37"/>
      <c r="E116" s="37"/>
      <c r="F116" s="28" t="str">
        <f>IF(E18="","",E18)</f>
        <v>Vyplň údaj</v>
      </c>
      <c r="G116" s="37"/>
      <c r="H116" s="37"/>
      <c r="I116" s="30" t="s">
        <v>33</v>
      </c>
      <c r="J116" s="33" t="str">
        <f>E24</f>
        <v xml:space="preserve"> </v>
      </c>
      <c r="K116" s="37"/>
      <c r="L116" s="52"/>
      <c r="S116" s="35"/>
      <c r="T116" s="35"/>
      <c r="U116" s="35"/>
      <c r="V116" s="35"/>
      <c r="W116" s="35"/>
      <c r="X116" s="35"/>
      <c r="Y116" s="35"/>
      <c r="Z116" s="35"/>
      <c r="AA116" s="35"/>
      <c r="AB116" s="35"/>
      <c r="AC116" s="35"/>
      <c r="AD116" s="35"/>
      <c r="AE116" s="35"/>
    </row>
    <row r="117" spans="1:31"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11" customFormat="1" ht="29.25" customHeight="1">
      <c r="A118" s="166"/>
      <c r="B118" s="167"/>
      <c r="C118" s="168" t="s">
        <v>171</v>
      </c>
      <c r="D118" s="169" t="s">
        <v>61</v>
      </c>
      <c r="E118" s="169" t="s">
        <v>57</v>
      </c>
      <c r="F118" s="169" t="s">
        <v>58</v>
      </c>
      <c r="G118" s="169" t="s">
        <v>172</v>
      </c>
      <c r="H118" s="169" t="s">
        <v>173</v>
      </c>
      <c r="I118" s="169" t="s">
        <v>174</v>
      </c>
      <c r="J118" s="170" t="s">
        <v>161</v>
      </c>
      <c r="K118" s="171" t="s">
        <v>175</v>
      </c>
      <c r="L118" s="172"/>
      <c r="M118" s="76" t="s">
        <v>1</v>
      </c>
      <c r="N118" s="77" t="s">
        <v>40</v>
      </c>
      <c r="O118" s="77" t="s">
        <v>176</v>
      </c>
      <c r="P118" s="77" t="s">
        <v>177</v>
      </c>
      <c r="Q118" s="77" t="s">
        <v>178</v>
      </c>
      <c r="R118" s="77" t="s">
        <v>179</v>
      </c>
      <c r="S118" s="77" t="s">
        <v>180</v>
      </c>
      <c r="T118" s="78" t="s">
        <v>181</v>
      </c>
      <c r="U118" s="166"/>
      <c r="V118" s="166"/>
      <c r="W118" s="166"/>
      <c r="X118" s="166"/>
      <c r="Y118" s="166"/>
      <c r="Z118" s="166"/>
      <c r="AA118" s="166"/>
      <c r="AB118" s="166"/>
      <c r="AC118" s="166"/>
      <c r="AD118" s="166"/>
      <c r="AE118" s="166"/>
    </row>
    <row r="119" spans="1:63" s="2" customFormat="1" ht="22.9" customHeight="1">
      <c r="A119" s="35"/>
      <c r="B119" s="36"/>
      <c r="C119" s="83" t="s">
        <v>182</v>
      </c>
      <c r="D119" s="37"/>
      <c r="E119" s="37"/>
      <c r="F119" s="37"/>
      <c r="G119" s="37"/>
      <c r="H119" s="37"/>
      <c r="I119" s="37"/>
      <c r="J119" s="173">
        <f>BK119</f>
        <v>3000000</v>
      </c>
      <c r="K119" s="37"/>
      <c r="L119" s="40"/>
      <c r="M119" s="79"/>
      <c r="N119" s="174"/>
      <c r="O119" s="80"/>
      <c r="P119" s="175">
        <f>P120</f>
        <v>0</v>
      </c>
      <c r="Q119" s="80"/>
      <c r="R119" s="175">
        <f>R120</f>
        <v>0</v>
      </c>
      <c r="S119" s="80"/>
      <c r="T119" s="176">
        <f>T120</f>
        <v>0</v>
      </c>
      <c r="U119" s="35"/>
      <c r="V119" s="35"/>
      <c r="W119" s="35"/>
      <c r="X119" s="35"/>
      <c r="Y119" s="35"/>
      <c r="Z119" s="35"/>
      <c r="AA119" s="35"/>
      <c r="AB119" s="35"/>
      <c r="AC119" s="35"/>
      <c r="AD119" s="35"/>
      <c r="AE119" s="35"/>
      <c r="AT119" s="18" t="s">
        <v>75</v>
      </c>
      <c r="AU119" s="18" t="s">
        <v>163</v>
      </c>
      <c r="BK119" s="177">
        <f>BK120</f>
        <v>3000000</v>
      </c>
    </row>
    <row r="120" spans="2:63" s="12" customFormat="1" ht="25.9" customHeight="1">
      <c r="B120" s="178"/>
      <c r="C120" s="179"/>
      <c r="D120" s="180" t="s">
        <v>75</v>
      </c>
      <c r="E120" s="181" t="s">
        <v>127</v>
      </c>
      <c r="F120" s="181" t="s">
        <v>127</v>
      </c>
      <c r="G120" s="179"/>
      <c r="H120" s="179"/>
      <c r="I120" s="182"/>
      <c r="J120" s="183">
        <f>BK120</f>
        <v>3000000</v>
      </c>
      <c r="K120" s="179"/>
      <c r="L120" s="184"/>
      <c r="M120" s="185"/>
      <c r="N120" s="186"/>
      <c r="O120" s="186"/>
      <c r="P120" s="187">
        <f>P121+P147</f>
        <v>0</v>
      </c>
      <c r="Q120" s="186"/>
      <c r="R120" s="187">
        <f>R121+R147</f>
        <v>0</v>
      </c>
      <c r="S120" s="186"/>
      <c r="T120" s="188">
        <f>T121+T147</f>
        <v>0</v>
      </c>
      <c r="AR120" s="189" t="s">
        <v>84</v>
      </c>
      <c r="AT120" s="190" t="s">
        <v>75</v>
      </c>
      <c r="AU120" s="190" t="s">
        <v>76</v>
      </c>
      <c r="AY120" s="189" t="s">
        <v>185</v>
      </c>
      <c r="BK120" s="191">
        <f>BK121+BK147</f>
        <v>3000000</v>
      </c>
    </row>
    <row r="121" spans="2:63" s="12" customFormat="1" ht="22.9" customHeight="1">
      <c r="B121" s="178"/>
      <c r="C121" s="179"/>
      <c r="D121" s="180" t="s">
        <v>75</v>
      </c>
      <c r="E121" s="192" t="s">
        <v>1275</v>
      </c>
      <c r="F121" s="192" t="s">
        <v>1276</v>
      </c>
      <c r="G121" s="179"/>
      <c r="H121" s="179"/>
      <c r="I121" s="182"/>
      <c r="J121" s="193">
        <f>BK121</f>
        <v>0</v>
      </c>
      <c r="K121" s="179"/>
      <c r="L121" s="184"/>
      <c r="M121" s="185"/>
      <c r="N121" s="186"/>
      <c r="O121" s="186"/>
      <c r="P121" s="187">
        <f>SUM(P122:P146)</f>
        <v>0</v>
      </c>
      <c r="Q121" s="186"/>
      <c r="R121" s="187">
        <f>SUM(R122:R146)</f>
        <v>0</v>
      </c>
      <c r="S121" s="186"/>
      <c r="T121" s="188">
        <f>SUM(T122:T146)</f>
        <v>0</v>
      </c>
      <c r="AR121" s="189" t="s">
        <v>84</v>
      </c>
      <c r="AT121" s="190" t="s">
        <v>75</v>
      </c>
      <c r="AU121" s="190" t="s">
        <v>84</v>
      </c>
      <c r="AY121" s="189" t="s">
        <v>185</v>
      </c>
      <c r="BK121" s="191">
        <f>SUM(BK122:BK146)</f>
        <v>0</v>
      </c>
    </row>
    <row r="122" spans="1:65" s="2" customFormat="1" ht="16.5" customHeight="1">
      <c r="A122" s="35"/>
      <c r="B122" s="36"/>
      <c r="C122" s="194" t="s">
        <v>84</v>
      </c>
      <c r="D122" s="194" t="s">
        <v>187</v>
      </c>
      <c r="E122" s="195" t="s">
        <v>1277</v>
      </c>
      <c r="F122" s="196" t="s">
        <v>1278</v>
      </c>
      <c r="G122" s="197" t="s">
        <v>716</v>
      </c>
      <c r="H122" s="198">
        <v>1</v>
      </c>
      <c r="I122" s="199"/>
      <c r="J122" s="200">
        <f>ROUND(I122*H122,2)</f>
        <v>0</v>
      </c>
      <c r="K122" s="201"/>
      <c r="L122" s="40"/>
      <c r="M122" s="202" t="s">
        <v>1</v>
      </c>
      <c r="N122" s="203" t="s">
        <v>41</v>
      </c>
      <c r="O122" s="72"/>
      <c r="P122" s="204">
        <f>O122*H122</f>
        <v>0</v>
      </c>
      <c r="Q122" s="204">
        <v>0</v>
      </c>
      <c r="R122" s="204">
        <f>Q122*H122</f>
        <v>0</v>
      </c>
      <c r="S122" s="204">
        <v>0</v>
      </c>
      <c r="T122" s="205">
        <f>S122*H122</f>
        <v>0</v>
      </c>
      <c r="U122" s="35"/>
      <c r="V122" s="35"/>
      <c r="W122" s="35"/>
      <c r="X122" s="35"/>
      <c r="Y122" s="35"/>
      <c r="Z122" s="35"/>
      <c r="AA122" s="35"/>
      <c r="AB122" s="35"/>
      <c r="AC122" s="35"/>
      <c r="AD122" s="35"/>
      <c r="AE122" s="35"/>
      <c r="AR122" s="206" t="s">
        <v>191</v>
      </c>
      <c r="AT122" s="206" t="s">
        <v>187</v>
      </c>
      <c r="AU122" s="206" t="s">
        <v>86</v>
      </c>
      <c r="AY122" s="18" t="s">
        <v>185</v>
      </c>
      <c r="BE122" s="207">
        <f>IF(N122="základní",J122,0)</f>
        <v>0</v>
      </c>
      <c r="BF122" s="207">
        <f>IF(N122="snížená",J122,0)</f>
        <v>0</v>
      </c>
      <c r="BG122" s="207">
        <f>IF(N122="zákl. přenesená",J122,0)</f>
        <v>0</v>
      </c>
      <c r="BH122" s="207">
        <f>IF(N122="sníž. přenesená",J122,0)</f>
        <v>0</v>
      </c>
      <c r="BI122" s="207">
        <f>IF(N122="nulová",J122,0)</f>
        <v>0</v>
      </c>
      <c r="BJ122" s="18" t="s">
        <v>84</v>
      </c>
      <c r="BK122" s="207">
        <f>ROUND(I122*H122,2)</f>
        <v>0</v>
      </c>
      <c r="BL122" s="18" t="s">
        <v>191</v>
      </c>
      <c r="BM122" s="206" t="s">
        <v>1279</v>
      </c>
    </row>
    <row r="123" spans="2:51" s="14" customFormat="1" ht="11.25">
      <c r="B123" s="220"/>
      <c r="C123" s="221"/>
      <c r="D123" s="210" t="s">
        <v>193</v>
      </c>
      <c r="E123" s="222" t="s">
        <v>1</v>
      </c>
      <c r="F123" s="223" t="s">
        <v>1280</v>
      </c>
      <c r="G123" s="221"/>
      <c r="H123" s="222" t="s">
        <v>1</v>
      </c>
      <c r="I123" s="224"/>
      <c r="J123" s="221"/>
      <c r="K123" s="221"/>
      <c r="L123" s="225"/>
      <c r="M123" s="226"/>
      <c r="N123" s="227"/>
      <c r="O123" s="227"/>
      <c r="P123" s="227"/>
      <c r="Q123" s="227"/>
      <c r="R123" s="227"/>
      <c r="S123" s="227"/>
      <c r="T123" s="228"/>
      <c r="AT123" s="229" t="s">
        <v>193</v>
      </c>
      <c r="AU123" s="229" t="s">
        <v>86</v>
      </c>
      <c r="AV123" s="14" t="s">
        <v>84</v>
      </c>
      <c r="AW123" s="14" t="s">
        <v>32</v>
      </c>
      <c r="AX123" s="14" t="s">
        <v>76</v>
      </c>
      <c r="AY123" s="229" t="s">
        <v>185</v>
      </c>
    </row>
    <row r="124" spans="2:51" s="14" customFormat="1" ht="22.5">
      <c r="B124" s="220"/>
      <c r="C124" s="221"/>
      <c r="D124" s="210" t="s">
        <v>193</v>
      </c>
      <c r="E124" s="222" t="s">
        <v>1</v>
      </c>
      <c r="F124" s="223" t="s">
        <v>1281</v>
      </c>
      <c r="G124" s="221"/>
      <c r="H124" s="222" t="s">
        <v>1</v>
      </c>
      <c r="I124" s="224"/>
      <c r="J124" s="221"/>
      <c r="K124" s="221"/>
      <c r="L124" s="225"/>
      <c r="M124" s="226"/>
      <c r="N124" s="227"/>
      <c r="O124" s="227"/>
      <c r="P124" s="227"/>
      <c r="Q124" s="227"/>
      <c r="R124" s="227"/>
      <c r="S124" s="227"/>
      <c r="T124" s="228"/>
      <c r="AT124" s="229" t="s">
        <v>193</v>
      </c>
      <c r="AU124" s="229" t="s">
        <v>86</v>
      </c>
      <c r="AV124" s="14" t="s">
        <v>84</v>
      </c>
      <c r="AW124" s="14" t="s">
        <v>32</v>
      </c>
      <c r="AX124" s="14" t="s">
        <v>76</v>
      </c>
      <c r="AY124" s="229" t="s">
        <v>185</v>
      </c>
    </row>
    <row r="125" spans="2:51" s="14" customFormat="1" ht="22.5">
      <c r="B125" s="220"/>
      <c r="C125" s="221"/>
      <c r="D125" s="210" t="s">
        <v>193</v>
      </c>
      <c r="E125" s="222" t="s">
        <v>1</v>
      </c>
      <c r="F125" s="223" t="s">
        <v>1282</v>
      </c>
      <c r="G125" s="221"/>
      <c r="H125" s="222" t="s">
        <v>1</v>
      </c>
      <c r="I125" s="224"/>
      <c r="J125" s="221"/>
      <c r="K125" s="221"/>
      <c r="L125" s="225"/>
      <c r="M125" s="226"/>
      <c r="N125" s="227"/>
      <c r="O125" s="227"/>
      <c r="P125" s="227"/>
      <c r="Q125" s="227"/>
      <c r="R125" s="227"/>
      <c r="S125" s="227"/>
      <c r="T125" s="228"/>
      <c r="AT125" s="229" t="s">
        <v>193</v>
      </c>
      <c r="AU125" s="229" t="s">
        <v>86</v>
      </c>
      <c r="AV125" s="14" t="s">
        <v>84</v>
      </c>
      <c r="AW125" s="14" t="s">
        <v>32</v>
      </c>
      <c r="AX125" s="14" t="s">
        <v>76</v>
      </c>
      <c r="AY125" s="229" t="s">
        <v>185</v>
      </c>
    </row>
    <row r="126" spans="2:51" s="14" customFormat="1" ht="22.5">
      <c r="B126" s="220"/>
      <c r="C126" s="221"/>
      <c r="D126" s="210" t="s">
        <v>193</v>
      </c>
      <c r="E126" s="222" t="s">
        <v>1</v>
      </c>
      <c r="F126" s="223" t="s">
        <v>1283</v>
      </c>
      <c r="G126" s="221"/>
      <c r="H126" s="222" t="s">
        <v>1</v>
      </c>
      <c r="I126" s="224"/>
      <c r="J126" s="221"/>
      <c r="K126" s="221"/>
      <c r="L126" s="225"/>
      <c r="M126" s="226"/>
      <c r="N126" s="227"/>
      <c r="O126" s="227"/>
      <c r="P126" s="227"/>
      <c r="Q126" s="227"/>
      <c r="R126" s="227"/>
      <c r="S126" s="227"/>
      <c r="T126" s="228"/>
      <c r="AT126" s="229" t="s">
        <v>193</v>
      </c>
      <c r="AU126" s="229" t="s">
        <v>86</v>
      </c>
      <c r="AV126" s="14" t="s">
        <v>84</v>
      </c>
      <c r="AW126" s="14" t="s">
        <v>32</v>
      </c>
      <c r="AX126" s="14" t="s">
        <v>76</v>
      </c>
      <c r="AY126" s="229" t="s">
        <v>185</v>
      </c>
    </row>
    <row r="127" spans="2:51" s="13" customFormat="1" ht="11.25">
      <c r="B127" s="208"/>
      <c r="C127" s="209"/>
      <c r="D127" s="210" t="s">
        <v>193</v>
      </c>
      <c r="E127" s="211" t="s">
        <v>1</v>
      </c>
      <c r="F127" s="212" t="s">
        <v>1284</v>
      </c>
      <c r="G127" s="209"/>
      <c r="H127" s="213">
        <v>1</v>
      </c>
      <c r="I127" s="214"/>
      <c r="J127" s="209"/>
      <c r="K127" s="209"/>
      <c r="L127" s="215"/>
      <c r="M127" s="216"/>
      <c r="N127" s="217"/>
      <c r="O127" s="217"/>
      <c r="P127" s="217"/>
      <c r="Q127" s="217"/>
      <c r="R127" s="217"/>
      <c r="S127" s="217"/>
      <c r="T127" s="218"/>
      <c r="AT127" s="219" t="s">
        <v>193</v>
      </c>
      <c r="AU127" s="219" t="s">
        <v>86</v>
      </c>
      <c r="AV127" s="13" t="s">
        <v>86</v>
      </c>
      <c r="AW127" s="13" t="s">
        <v>32</v>
      </c>
      <c r="AX127" s="13" t="s">
        <v>76</v>
      </c>
      <c r="AY127" s="219" t="s">
        <v>185</v>
      </c>
    </row>
    <row r="128" spans="2:51" s="15" customFormat="1" ht="11.25">
      <c r="B128" s="230"/>
      <c r="C128" s="231"/>
      <c r="D128" s="210" t="s">
        <v>193</v>
      </c>
      <c r="E128" s="232" t="s">
        <v>1</v>
      </c>
      <c r="F128" s="233" t="s">
        <v>256</v>
      </c>
      <c r="G128" s="231"/>
      <c r="H128" s="234">
        <v>1</v>
      </c>
      <c r="I128" s="235"/>
      <c r="J128" s="231"/>
      <c r="K128" s="231"/>
      <c r="L128" s="236"/>
      <c r="M128" s="237"/>
      <c r="N128" s="238"/>
      <c r="O128" s="238"/>
      <c r="P128" s="238"/>
      <c r="Q128" s="238"/>
      <c r="R128" s="238"/>
      <c r="S128" s="238"/>
      <c r="T128" s="239"/>
      <c r="AT128" s="240" t="s">
        <v>193</v>
      </c>
      <c r="AU128" s="240" t="s">
        <v>86</v>
      </c>
      <c r="AV128" s="15" t="s">
        <v>191</v>
      </c>
      <c r="AW128" s="15" t="s">
        <v>32</v>
      </c>
      <c r="AX128" s="15" t="s">
        <v>84</v>
      </c>
      <c r="AY128" s="240" t="s">
        <v>185</v>
      </c>
    </row>
    <row r="129" spans="1:65" s="2" customFormat="1" ht="16.5" customHeight="1">
      <c r="A129" s="35"/>
      <c r="B129" s="36"/>
      <c r="C129" s="194" t="s">
        <v>86</v>
      </c>
      <c r="D129" s="194" t="s">
        <v>187</v>
      </c>
      <c r="E129" s="195" t="s">
        <v>1285</v>
      </c>
      <c r="F129" s="196" t="s">
        <v>1286</v>
      </c>
      <c r="G129" s="197" t="s">
        <v>716</v>
      </c>
      <c r="H129" s="198">
        <v>1</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1287</v>
      </c>
    </row>
    <row r="130" spans="2:51" s="14" customFormat="1" ht="33.75">
      <c r="B130" s="220"/>
      <c r="C130" s="221"/>
      <c r="D130" s="210" t="s">
        <v>193</v>
      </c>
      <c r="E130" s="222" t="s">
        <v>1</v>
      </c>
      <c r="F130" s="223" t="s">
        <v>1288</v>
      </c>
      <c r="G130" s="221"/>
      <c r="H130" s="222" t="s">
        <v>1</v>
      </c>
      <c r="I130" s="224"/>
      <c r="J130" s="221"/>
      <c r="K130" s="221"/>
      <c r="L130" s="225"/>
      <c r="M130" s="226"/>
      <c r="N130" s="227"/>
      <c r="O130" s="227"/>
      <c r="P130" s="227"/>
      <c r="Q130" s="227"/>
      <c r="R130" s="227"/>
      <c r="S130" s="227"/>
      <c r="T130" s="228"/>
      <c r="AT130" s="229" t="s">
        <v>193</v>
      </c>
      <c r="AU130" s="229" t="s">
        <v>86</v>
      </c>
      <c r="AV130" s="14" t="s">
        <v>84</v>
      </c>
      <c r="AW130" s="14" t="s">
        <v>32</v>
      </c>
      <c r="AX130" s="14" t="s">
        <v>76</v>
      </c>
      <c r="AY130" s="229" t="s">
        <v>185</v>
      </c>
    </row>
    <row r="131" spans="2:51" s="14" customFormat="1" ht="11.25">
      <c r="B131" s="220"/>
      <c r="C131" s="221"/>
      <c r="D131" s="210" t="s">
        <v>193</v>
      </c>
      <c r="E131" s="222" t="s">
        <v>1</v>
      </c>
      <c r="F131" s="223" t="s">
        <v>1289</v>
      </c>
      <c r="G131" s="221"/>
      <c r="H131" s="222" t="s">
        <v>1</v>
      </c>
      <c r="I131" s="224"/>
      <c r="J131" s="221"/>
      <c r="K131" s="221"/>
      <c r="L131" s="225"/>
      <c r="M131" s="226"/>
      <c r="N131" s="227"/>
      <c r="O131" s="227"/>
      <c r="P131" s="227"/>
      <c r="Q131" s="227"/>
      <c r="R131" s="227"/>
      <c r="S131" s="227"/>
      <c r="T131" s="228"/>
      <c r="AT131" s="229" t="s">
        <v>193</v>
      </c>
      <c r="AU131" s="229" t="s">
        <v>86</v>
      </c>
      <c r="AV131" s="14" t="s">
        <v>84</v>
      </c>
      <c r="AW131" s="14" t="s">
        <v>32</v>
      </c>
      <c r="AX131" s="14" t="s">
        <v>76</v>
      </c>
      <c r="AY131" s="229" t="s">
        <v>185</v>
      </c>
    </row>
    <row r="132" spans="2:51" s="14" customFormat="1" ht="22.5">
      <c r="B132" s="220"/>
      <c r="C132" s="221"/>
      <c r="D132" s="210" t="s">
        <v>193</v>
      </c>
      <c r="E132" s="222" t="s">
        <v>1</v>
      </c>
      <c r="F132" s="223" t="s">
        <v>1290</v>
      </c>
      <c r="G132" s="221"/>
      <c r="H132" s="222" t="s">
        <v>1</v>
      </c>
      <c r="I132" s="224"/>
      <c r="J132" s="221"/>
      <c r="K132" s="221"/>
      <c r="L132" s="225"/>
      <c r="M132" s="226"/>
      <c r="N132" s="227"/>
      <c r="O132" s="227"/>
      <c r="P132" s="227"/>
      <c r="Q132" s="227"/>
      <c r="R132" s="227"/>
      <c r="S132" s="227"/>
      <c r="T132" s="228"/>
      <c r="AT132" s="229" t="s">
        <v>193</v>
      </c>
      <c r="AU132" s="229" t="s">
        <v>86</v>
      </c>
      <c r="AV132" s="14" t="s">
        <v>84</v>
      </c>
      <c r="AW132" s="14" t="s">
        <v>32</v>
      </c>
      <c r="AX132" s="14" t="s">
        <v>76</v>
      </c>
      <c r="AY132" s="229" t="s">
        <v>185</v>
      </c>
    </row>
    <row r="133" spans="2:51" s="14" customFormat="1" ht="22.5">
      <c r="B133" s="220"/>
      <c r="C133" s="221"/>
      <c r="D133" s="210" t="s">
        <v>193</v>
      </c>
      <c r="E133" s="222" t="s">
        <v>1</v>
      </c>
      <c r="F133" s="223" t="s">
        <v>1291</v>
      </c>
      <c r="G133" s="221"/>
      <c r="H133" s="222" t="s">
        <v>1</v>
      </c>
      <c r="I133" s="224"/>
      <c r="J133" s="221"/>
      <c r="K133" s="221"/>
      <c r="L133" s="225"/>
      <c r="M133" s="226"/>
      <c r="N133" s="227"/>
      <c r="O133" s="227"/>
      <c r="P133" s="227"/>
      <c r="Q133" s="227"/>
      <c r="R133" s="227"/>
      <c r="S133" s="227"/>
      <c r="T133" s="228"/>
      <c r="AT133" s="229" t="s">
        <v>193</v>
      </c>
      <c r="AU133" s="229" t="s">
        <v>86</v>
      </c>
      <c r="AV133" s="14" t="s">
        <v>84</v>
      </c>
      <c r="AW133" s="14" t="s">
        <v>32</v>
      </c>
      <c r="AX133" s="14" t="s">
        <v>76</v>
      </c>
      <c r="AY133" s="229" t="s">
        <v>185</v>
      </c>
    </row>
    <row r="134" spans="2:51" s="14" customFormat="1" ht="22.5">
      <c r="B134" s="220"/>
      <c r="C134" s="221"/>
      <c r="D134" s="210" t="s">
        <v>193</v>
      </c>
      <c r="E134" s="222" t="s">
        <v>1</v>
      </c>
      <c r="F134" s="223" t="s">
        <v>1292</v>
      </c>
      <c r="G134" s="221"/>
      <c r="H134" s="222" t="s">
        <v>1</v>
      </c>
      <c r="I134" s="224"/>
      <c r="J134" s="221"/>
      <c r="K134" s="221"/>
      <c r="L134" s="225"/>
      <c r="M134" s="226"/>
      <c r="N134" s="227"/>
      <c r="O134" s="227"/>
      <c r="P134" s="227"/>
      <c r="Q134" s="227"/>
      <c r="R134" s="227"/>
      <c r="S134" s="227"/>
      <c r="T134" s="228"/>
      <c r="AT134" s="229" t="s">
        <v>193</v>
      </c>
      <c r="AU134" s="229" t="s">
        <v>86</v>
      </c>
      <c r="AV134" s="14" t="s">
        <v>84</v>
      </c>
      <c r="AW134" s="14" t="s">
        <v>32</v>
      </c>
      <c r="AX134" s="14" t="s">
        <v>76</v>
      </c>
      <c r="AY134" s="229" t="s">
        <v>185</v>
      </c>
    </row>
    <row r="135" spans="2:51" s="14" customFormat="1" ht="22.5">
      <c r="B135" s="220"/>
      <c r="C135" s="221"/>
      <c r="D135" s="210" t="s">
        <v>193</v>
      </c>
      <c r="E135" s="222" t="s">
        <v>1</v>
      </c>
      <c r="F135" s="223" t="s">
        <v>1293</v>
      </c>
      <c r="G135" s="221"/>
      <c r="H135" s="222" t="s">
        <v>1</v>
      </c>
      <c r="I135" s="224"/>
      <c r="J135" s="221"/>
      <c r="K135" s="221"/>
      <c r="L135" s="225"/>
      <c r="M135" s="226"/>
      <c r="N135" s="227"/>
      <c r="O135" s="227"/>
      <c r="P135" s="227"/>
      <c r="Q135" s="227"/>
      <c r="R135" s="227"/>
      <c r="S135" s="227"/>
      <c r="T135" s="228"/>
      <c r="AT135" s="229" t="s">
        <v>193</v>
      </c>
      <c r="AU135" s="229" t="s">
        <v>86</v>
      </c>
      <c r="AV135" s="14" t="s">
        <v>84</v>
      </c>
      <c r="AW135" s="14" t="s">
        <v>32</v>
      </c>
      <c r="AX135" s="14" t="s">
        <v>76</v>
      </c>
      <c r="AY135" s="229" t="s">
        <v>185</v>
      </c>
    </row>
    <row r="136" spans="2:51" s="13" customFormat="1" ht="11.25">
      <c r="B136" s="208"/>
      <c r="C136" s="209"/>
      <c r="D136" s="210" t="s">
        <v>193</v>
      </c>
      <c r="E136" s="211" t="s">
        <v>1</v>
      </c>
      <c r="F136" s="212" t="s">
        <v>1284</v>
      </c>
      <c r="G136" s="209"/>
      <c r="H136" s="213">
        <v>1</v>
      </c>
      <c r="I136" s="214"/>
      <c r="J136" s="209"/>
      <c r="K136" s="209"/>
      <c r="L136" s="215"/>
      <c r="M136" s="216"/>
      <c r="N136" s="217"/>
      <c r="O136" s="217"/>
      <c r="P136" s="217"/>
      <c r="Q136" s="217"/>
      <c r="R136" s="217"/>
      <c r="S136" s="217"/>
      <c r="T136" s="218"/>
      <c r="AT136" s="219" t="s">
        <v>193</v>
      </c>
      <c r="AU136" s="219" t="s">
        <v>86</v>
      </c>
      <c r="AV136" s="13" t="s">
        <v>86</v>
      </c>
      <c r="AW136" s="13" t="s">
        <v>32</v>
      </c>
      <c r="AX136" s="13" t="s">
        <v>76</v>
      </c>
      <c r="AY136" s="219" t="s">
        <v>185</v>
      </c>
    </row>
    <row r="137" spans="2:51" s="15" customFormat="1" ht="11.25">
      <c r="B137" s="230"/>
      <c r="C137" s="231"/>
      <c r="D137" s="210" t="s">
        <v>193</v>
      </c>
      <c r="E137" s="232" t="s">
        <v>1</v>
      </c>
      <c r="F137" s="233" t="s">
        <v>256</v>
      </c>
      <c r="G137" s="231"/>
      <c r="H137" s="234">
        <v>1</v>
      </c>
      <c r="I137" s="235"/>
      <c r="J137" s="231"/>
      <c r="K137" s="231"/>
      <c r="L137" s="236"/>
      <c r="M137" s="237"/>
      <c r="N137" s="238"/>
      <c r="O137" s="238"/>
      <c r="P137" s="238"/>
      <c r="Q137" s="238"/>
      <c r="R137" s="238"/>
      <c r="S137" s="238"/>
      <c r="T137" s="239"/>
      <c r="AT137" s="240" t="s">
        <v>193</v>
      </c>
      <c r="AU137" s="240" t="s">
        <v>86</v>
      </c>
      <c r="AV137" s="15" t="s">
        <v>191</v>
      </c>
      <c r="AW137" s="15" t="s">
        <v>32</v>
      </c>
      <c r="AX137" s="15" t="s">
        <v>84</v>
      </c>
      <c r="AY137" s="240" t="s">
        <v>185</v>
      </c>
    </row>
    <row r="138" spans="1:65" s="2" customFormat="1" ht="21.75" customHeight="1">
      <c r="A138" s="35"/>
      <c r="B138" s="36"/>
      <c r="C138" s="194" t="s">
        <v>198</v>
      </c>
      <c r="D138" s="194" t="s">
        <v>187</v>
      </c>
      <c r="E138" s="195" t="s">
        <v>1294</v>
      </c>
      <c r="F138" s="196" t="s">
        <v>1295</v>
      </c>
      <c r="G138" s="197" t="s">
        <v>716</v>
      </c>
      <c r="H138" s="198">
        <v>1</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1296</v>
      </c>
    </row>
    <row r="139" spans="2:51" s="13" customFormat="1" ht="11.25">
      <c r="B139" s="208"/>
      <c r="C139" s="209"/>
      <c r="D139" s="210" t="s">
        <v>193</v>
      </c>
      <c r="E139" s="211" t="s">
        <v>1</v>
      </c>
      <c r="F139" s="212" t="s">
        <v>84</v>
      </c>
      <c r="G139" s="209"/>
      <c r="H139" s="213">
        <v>1</v>
      </c>
      <c r="I139" s="214"/>
      <c r="J139" s="209"/>
      <c r="K139" s="209"/>
      <c r="L139" s="215"/>
      <c r="M139" s="216"/>
      <c r="N139" s="217"/>
      <c r="O139" s="217"/>
      <c r="P139" s="217"/>
      <c r="Q139" s="217"/>
      <c r="R139" s="217"/>
      <c r="S139" s="217"/>
      <c r="T139" s="218"/>
      <c r="AT139" s="219" t="s">
        <v>193</v>
      </c>
      <c r="AU139" s="219" t="s">
        <v>86</v>
      </c>
      <c r="AV139" s="13" t="s">
        <v>86</v>
      </c>
      <c r="AW139" s="13" t="s">
        <v>32</v>
      </c>
      <c r="AX139" s="13" t="s">
        <v>84</v>
      </c>
      <c r="AY139" s="219" t="s">
        <v>185</v>
      </c>
    </row>
    <row r="140" spans="1:65" s="2" customFormat="1" ht="24.2" customHeight="1">
      <c r="A140" s="35"/>
      <c r="B140" s="36"/>
      <c r="C140" s="194" t="s">
        <v>191</v>
      </c>
      <c r="D140" s="194" t="s">
        <v>187</v>
      </c>
      <c r="E140" s="195" t="s">
        <v>1297</v>
      </c>
      <c r="F140" s="196" t="s">
        <v>1298</v>
      </c>
      <c r="G140" s="197" t="s">
        <v>716</v>
      </c>
      <c r="H140" s="198">
        <v>2</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1299</v>
      </c>
    </row>
    <row r="141" spans="2:51" s="13" customFormat="1" ht="11.25">
      <c r="B141" s="208"/>
      <c r="C141" s="209"/>
      <c r="D141" s="210" t="s">
        <v>193</v>
      </c>
      <c r="E141" s="211" t="s">
        <v>1</v>
      </c>
      <c r="F141" s="212" t="s">
        <v>86</v>
      </c>
      <c r="G141" s="209"/>
      <c r="H141" s="213">
        <v>2</v>
      </c>
      <c r="I141" s="214"/>
      <c r="J141" s="209"/>
      <c r="K141" s="209"/>
      <c r="L141" s="215"/>
      <c r="M141" s="216"/>
      <c r="N141" s="217"/>
      <c r="O141" s="217"/>
      <c r="P141" s="217"/>
      <c r="Q141" s="217"/>
      <c r="R141" s="217"/>
      <c r="S141" s="217"/>
      <c r="T141" s="218"/>
      <c r="AT141" s="219" t="s">
        <v>193</v>
      </c>
      <c r="AU141" s="219" t="s">
        <v>86</v>
      </c>
      <c r="AV141" s="13" t="s">
        <v>86</v>
      </c>
      <c r="AW141" s="13" t="s">
        <v>32</v>
      </c>
      <c r="AX141" s="13" t="s">
        <v>84</v>
      </c>
      <c r="AY141" s="219" t="s">
        <v>185</v>
      </c>
    </row>
    <row r="142" spans="1:65" s="2" customFormat="1" ht="16.5" customHeight="1">
      <c r="A142" s="35"/>
      <c r="B142" s="36"/>
      <c r="C142" s="194" t="s">
        <v>194</v>
      </c>
      <c r="D142" s="194" t="s">
        <v>187</v>
      </c>
      <c r="E142" s="195" t="s">
        <v>1300</v>
      </c>
      <c r="F142" s="196" t="s">
        <v>1301</v>
      </c>
      <c r="G142" s="197" t="s">
        <v>716</v>
      </c>
      <c r="H142" s="198">
        <v>1</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1302</v>
      </c>
    </row>
    <row r="143" spans="2:51" s="14" customFormat="1" ht="22.5">
      <c r="B143" s="220"/>
      <c r="C143" s="221"/>
      <c r="D143" s="210" t="s">
        <v>193</v>
      </c>
      <c r="E143" s="222" t="s">
        <v>1</v>
      </c>
      <c r="F143" s="223" t="s">
        <v>1303</v>
      </c>
      <c r="G143" s="221"/>
      <c r="H143" s="222" t="s">
        <v>1</v>
      </c>
      <c r="I143" s="224"/>
      <c r="J143" s="221"/>
      <c r="K143" s="221"/>
      <c r="L143" s="225"/>
      <c r="M143" s="226"/>
      <c r="N143" s="227"/>
      <c r="O143" s="227"/>
      <c r="P143" s="227"/>
      <c r="Q143" s="227"/>
      <c r="R143" s="227"/>
      <c r="S143" s="227"/>
      <c r="T143" s="228"/>
      <c r="AT143" s="229" t="s">
        <v>193</v>
      </c>
      <c r="AU143" s="229" t="s">
        <v>86</v>
      </c>
      <c r="AV143" s="14" t="s">
        <v>84</v>
      </c>
      <c r="AW143" s="14" t="s">
        <v>32</v>
      </c>
      <c r="AX143" s="14" t="s">
        <v>76</v>
      </c>
      <c r="AY143" s="229" t="s">
        <v>185</v>
      </c>
    </row>
    <row r="144" spans="2:51" s="14" customFormat="1" ht="11.25">
      <c r="B144" s="220"/>
      <c r="C144" s="221"/>
      <c r="D144" s="210" t="s">
        <v>193</v>
      </c>
      <c r="E144" s="222" t="s">
        <v>1</v>
      </c>
      <c r="F144" s="223" t="s">
        <v>1304</v>
      </c>
      <c r="G144" s="221"/>
      <c r="H144" s="222" t="s">
        <v>1</v>
      </c>
      <c r="I144" s="224"/>
      <c r="J144" s="221"/>
      <c r="K144" s="221"/>
      <c r="L144" s="225"/>
      <c r="M144" s="226"/>
      <c r="N144" s="227"/>
      <c r="O144" s="227"/>
      <c r="P144" s="227"/>
      <c r="Q144" s="227"/>
      <c r="R144" s="227"/>
      <c r="S144" s="227"/>
      <c r="T144" s="228"/>
      <c r="AT144" s="229" t="s">
        <v>193</v>
      </c>
      <c r="AU144" s="229" t="s">
        <v>86</v>
      </c>
      <c r="AV144" s="14" t="s">
        <v>84</v>
      </c>
      <c r="AW144" s="14" t="s">
        <v>32</v>
      </c>
      <c r="AX144" s="14" t="s">
        <v>76</v>
      </c>
      <c r="AY144" s="229" t="s">
        <v>185</v>
      </c>
    </row>
    <row r="145" spans="2:51" s="13" customFormat="1" ht="11.25">
      <c r="B145" s="208"/>
      <c r="C145" s="209"/>
      <c r="D145" s="210" t="s">
        <v>193</v>
      </c>
      <c r="E145" s="211" t="s">
        <v>1</v>
      </c>
      <c r="F145" s="212" t="s">
        <v>1284</v>
      </c>
      <c r="G145" s="209"/>
      <c r="H145" s="213">
        <v>1</v>
      </c>
      <c r="I145" s="214"/>
      <c r="J145" s="209"/>
      <c r="K145" s="209"/>
      <c r="L145" s="215"/>
      <c r="M145" s="216"/>
      <c r="N145" s="217"/>
      <c r="O145" s="217"/>
      <c r="P145" s="217"/>
      <c r="Q145" s="217"/>
      <c r="R145" s="217"/>
      <c r="S145" s="217"/>
      <c r="T145" s="218"/>
      <c r="AT145" s="219" t="s">
        <v>193</v>
      </c>
      <c r="AU145" s="219" t="s">
        <v>86</v>
      </c>
      <c r="AV145" s="13" t="s">
        <v>86</v>
      </c>
      <c r="AW145" s="13" t="s">
        <v>32</v>
      </c>
      <c r="AX145" s="13" t="s">
        <v>76</v>
      </c>
      <c r="AY145" s="219" t="s">
        <v>185</v>
      </c>
    </row>
    <row r="146" spans="2:51" s="15" customFormat="1" ht="11.25">
      <c r="B146" s="230"/>
      <c r="C146" s="231"/>
      <c r="D146" s="210" t="s">
        <v>193</v>
      </c>
      <c r="E146" s="232" t="s">
        <v>1</v>
      </c>
      <c r="F146" s="233" t="s">
        <v>256</v>
      </c>
      <c r="G146" s="231"/>
      <c r="H146" s="234">
        <v>1</v>
      </c>
      <c r="I146" s="235"/>
      <c r="J146" s="231"/>
      <c r="K146" s="231"/>
      <c r="L146" s="236"/>
      <c r="M146" s="237"/>
      <c r="N146" s="238"/>
      <c r="O146" s="238"/>
      <c r="P146" s="238"/>
      <c r="Q146" s="238"/>
      <c r="R146" s="238"/>
      <c r="S146" s="238"/>
      <c r="T146" s="239"/>
      <c r="AT146" s="240" t="s">
        <v>193</v>
      </c>
      <c r="AU146" s="240" t="s">
        <v>86</v>
      </c>
      <c r="AV146" s="15" t="s">
        <v>191</v>
      </c>
      <c r="AW146" s="15" t="s">
        <v>32</v>
      </c>
      <c r="AX146" s="15" t="s">
        <v>84</v>
      </c>
      <c r="AY146" s="240" t="s">
        <v>185</v>
      </c>
    </row>
    <row r="147" spans="2:63" s="12" customFormat="1" ht="22.9" customHeight="1">
      <c r="B147" s="178"/>
      <c r="C147" s="179"/>
      <c r="D147" s="180" t="s">
        <v>75</v>
      </c>
      <c r="E147" s="192" t="s">
        <v>1305</v>
      </c>
      <c r="F147" s="192" t="s">
        <v>1306</v>
      </c>
      <c r="G147" s="179"/>
      <c r="H147" s="179"/>
      <c r="I147" s="182"/>
      <c r="J147" s="193">
        <f>BK147</f>
        <v>3000000</v>
      </c>
      <c r="K147" s="179"/>
      <c r="L147" s="184"/>
      <c r="M147" s="185"/>
      <c r="N147" s="186"/>
      <c r="O147" s="186"/>
      <c r="P147" s="187">
        <f>SUM(P148:P170)</f>
        <v>0</v>
      </c>
      <c r="Q147" s="186"/>
      <c r="R147" s="187">
        <f>SUM(R148:R170)</f>
        <v>0</v>
      </c>
      <c r="S147" s="186"/>
      <c r="T147" s="188">
        <f>SUM(T148:T170)</f>
        <v>0</v>
      </c>
      <c r="AR147" s="189" t="s">
        <v>84</v>
      </c>
      <c r="AT147" s="190" t="s">
        <v>75</v>
      </c>
      <c r="AU147" s="190" t="s">
        <v>84</v>
      </c>
      <c r="AY147" s="189" t="s">
        <v>185</v>
      </c>
      <c r="BK147" s="191">
        <f>SUM(BK148:BK170)</f>
        <v>3000000</v>
      </c>
    </row>
    <row r="148" spans="1:65" s="2" customFormat="1" ht="16.5" customHeight="1">
      <c r="A148" s="35"/>
      <c r="B148" s="36"/>
      <c r="C148" s="194" t="s">
        <v>211</v>
      </c>
      <c r="D148" s="194" t="s">
        <v>187</v>
      </c>
      <c r="E148" s="195" t="s">
        <v>1307</v>
      </c>
      <c r="F148" s="196" t="s">
        <v>1308</v>
      </c>
      <c r="G148" s="197" t="s">
        <v>716</v>
      </c>
      <c r="H148" s="198">
        <v>1</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1309</v>
      </c>
    </row>
    <row r="149" spans="2:51" s="14" customFormat="1" ht="22.5">
      <c r="B149" s="220"/>
      <c r="C149" s="221"/>
      <c r="D149" s="210" t="s">
        <v>193</v>
      </c>
      <c r="E149" s="222" t="s">
        <v>1</v>
      </c>
      <c r="F149" s="223" t="s">
        <v>1310</v>
      </c>
      <c r="G149" s="221"/>
      <c r="H149" s="222" t="s">
        <v>1</v>
      </c>
      <c r="I149" s="224"/>
      <c r="J149" s="221"/>
      <c r="K149" s="221"/>
      <c r="L149" s="225"/>
      <c r="M149" s="226"/>
      <c r="N149" s="227"/>
      <c r="O149" s="227"/>
      <c r="P149" s="227"/>
      <c r="Q149" s="227"/>
      <c r="R149" s="227"/>
      <c r="S149" s="227"/>
      <c r="T149" s="228"/>
      <c r="AT149" s="229" t="s">
        <v>193</v>
      </c>
      <c r="AU149" s="229" t="s">
        <v>86</v>
      </c>
      <c r="AV149" s="14" t="s">
        <v>84</v>
      </c>
      <c r="AW149" s="14" t="s">
        <v>32</v>
      </c>
      <c r="AX149" s="14" t="s">
        <v>76</v>
      </c>
      <c r="AY149" s="229" t="s">
        <v>185</v>
      </c>
    </row>
    <row r="150" spans="2:51" s="14" customFormat="1" ht="33.75">
      <c r="B150" s="220"/>
      <c r="C150" s="221"/>
      <c r="D150" s="210" t="s">
        <v>193</v>
      </c>
      <c r="E150" s="222" t="s">
        <v>1</v>
      </c>
      <c r="F150" s="223" t="s">
        <v>1311</v>
      </c>
      <c r="G150" s="221"/>
      <c r="H150" s="222" t="s">
        <v>1</v>
      </c>
      <c r="I150" s="224"/>
      <c r="J150" s="221"/>
      <c r="K150" s="221"/>
      <c r="L150" s="225"/>
      <c r="M150" s="226"/>
      <c r="N150" s="227"/>
      <c r="O150" s="227"/>
      <c r="P150" s="227"/>
      <c r="Q150" s="227"/>
      <c r="R150" s="227"/>
      <c r="S150" s="227"/>
      <c r="T150" s="228"/>
      <c r="AT150" s="229" t="s">
        <v>193</v>
      </c>
      <c r="AU150" s="229" t="s">
        <v>86</v>
      </c>
      <c r="AV150" s="14" t="s">
        <v>84</v>
      </c>
      <c r="AW150" s="14" t="s">
        <v>32</v>
      </c>
      <c r="AX150" s="14" t="s">
        <v>76</v>
      </c>
      <c r="AY150" s="229" t="s">
        <v>185</v>
      </c>
    </row>
    <row r="151" spans="2:51" s="14" customFormat="1" ht="11.25">
      <c r="B151" s="220"/>
      <c r="C151" s="221"/>
      <c r="D151" s="210" t="s">
        <v>193</v>
      </c>
      <c r="E151" s="222" t="s">
        <v>1</v>
      </c>
      <c r="F151" s="223" t="s">
        <v>1312</v>
      </c>
      <c r="G151" s="221"/>
      <c r="H151" s="222" t="s">
        <v>1</v>
      </c>
      <c r="I151" s="224"/>
      <c r="J151" s="221"/>
      <c r="K151" s="221"/>
      <c r="L151" s="225"/>
      <c r="M151" s="226"/>
      <c r="N151" s="227"/>
      <c r="O151" s="227"/>
      <c r="P151" s="227"/>
      <c r="Q151" s="227"/>
      <c r="R151" s="227"/>
      <c r="S151" s="227"/>
      <c r="T151" s="228"/>
      <c r="AT151" s="229" t="s">
        <v>193</v>
      </c>
      <c r="AU151" s="229" t="s">
        <v>86</v>
      </c>
      <c r="AV151" s="14" t="s">
        <v>84</v>
      </c>
      <c r="AW151" s="14" t="s">
        <v>32</v>
      </c>
      <c r="AX151" s="14" t="s">
        <v>76</v>
      </c>
      <c r="AY151" s="229" t="s">
        <v>185</v>
      </c>
    </row>
    <row r="152" spans="2:51" s="14" customFormat="1" ht="22.5">
      <c r="B152" s="220"/>
      <c r="C152" s="221"/>
      <c r="D152" s="210" t="s">
        <v>193</v>
      </c>
      <c r="E152" s="222" t="s">
        <v>1</v>
      </c>
      <c r="F152" s="223" t="s">
        <v>1313</v>
      </c>
      <c r="G152" s="221"/>
      <c r="H152" s="222" t="s">
        <v>1</v>
      </c>
      <c r="I152" s="224"/>
      <c r="J152" s="221"/>
      <c r="K152" s="221"/>
      <c r="L152" s="225"/>
      <c r="M152" s="226"/>
      <c r="N152" s="227"/>
      <c r="O152" s="227"/>
      <c r="P152" s="227"/>
      <c r="Q152" s="227"/>
      <c r="R152" s="227"/>
      <c r="S152" s="227"/>
      <c r="T152" s="228"/>
      <c r="AT152" s="229" t="s">
        <v>193</v>
      </c>
      <c r="AU152" s="229" t="s">
        <v>86</v>
      </c>
      <c r="AV152" s="14" t="s">
        <v>84</v>
      </c>
      <c r="AW152" s="14" t="s">
        <v>32</v>
      </c>
      <c r="AX152" s="14" t="s">
        <v>76</v>
      </c>
      <c r="AY152" s="229" t="s">
        <v>185</v>
      </c>
    </row>
    <row r="153" spans="2:51" s="14" customFormat="1" ht="22.5">
      <c r="B153" s="220"/>
      <c r="C153" s="221"/>
      <c r="D153" s="210" t="s">
        <v>193</v>
      </c>
      <c r="E153" s="222" t="s">
        <v>1</v>
      </c>
      <c r="F153" s="223" t="s">
        <v>1314</v>
      </c>
      <c r="G153" s="221"/>
      <c r="H153" s="222" t="s">
        <v>1</v>
      </c>
      <c r="I153" s="224"/>
      <c r="J153" s="221"/>
      <c r="K153" s="221"/>
      <c r="L153" s="225"/>
      <c r="M153" s="226"/>
      <c r="N153" s="227"/>
      <c r="O153" s="227"/>
      <c r="P153" s="227"/>
      <c r="Q153" s="227"/>
      <c r="R153" s="227"/>
      <c r="S153" s="227"/>
      <c r="T153" s="228"/>
      <c r="AT153" s="229" t="s">
        <v>193</v>
      </c>
      <c r="AU153" s="229" t="s">
        <v>86</v>
      </c>
      <c r="AV153" s="14" t="s">
        <v>84</v>
      </c>
      <c r="AW153" s="14" t="s">
        <v>32</v>
      </c>
      <c r="AX153" s="14" t="s">
        <v>76</v>
      </c>
      <c r="AY153" s="229" t="s">
        <v>185</v>
      </c>
    </row>
    <row r="154" spans="2:51" s="13" customFormat="1" ht="11.25">
      <c r="B154" s="208"/>
      <c r="C154" s="209"/>
      <c r="D154" s="210" t="s">
        <v>193</v>
      </c>
      <c r="E154" s="211" t="s">
        <v>1</v>
      </c>
      <c r="F154" s="212" t="s">
        <v>1284</v>
      </c>
      <c r="G154" s="209"/>
      <c r="H154" s="213">
        <v>1</v>
      </c>
      <c r="I154" s="214"/>
      <c r="J154" s="209"/>
      <c r="K154" s="209"/>
      <c r="L154" s="215"/>
      <c r="M154" s="216"/>
      <c r="N154" s="217"/>
      <c r="O154" s="217"/>
      <c r="P154" s="217"/>
      <c r="Q154" s="217"/>
      <c r="R154" s="217"/>
      <c r="S154" s="217"/>
      <c r="T154" s="218"/>
      <c r="AT154" s="219" t="s">
        <v>193</v>
      </c>
      <c r="AU154" s="219" t="s">
        <v>86</v>
      </c>
      <c r="AV154" s="13" t="s">
        <v>86</v>
      </c>
      <c r="AW154" s="13" t="s">
        <v>32</v>
      </c>
      <c r="AX154" s="13" t="s">
        <v>76</v>
      </c>
      <c r="AY154" s="219" t="s">
        <v>185</v>
      </c>
    </row>
    <row r="155" spans="2:51" s="15" customFormat="1" ht="11.25">
      <c r="B155" s="230"/>
      <c r="C155" s="231"/>
      <c r="D155" s="210" t="s">
        <v>193</v>
      </c>
      <c r="E155" s="232" t="s">
        <v>1</v>
      </c>
      <c r="F155" s="233" t="s">
        <v>256</v>
      </c>
      <c r="G155" s="231"/>
      <c r="H155" s="234">
        <v>1</v>
      </c>
      <c r="I155" s="235"/>
      <c r="J155" s="231"/>
      <c r="K155" s="231"/>
      <c r="L155" s="236"/>
      <c r="M155" s="237"/>
      <c r="N155" s="238"/>
      <c r="O155" s="238"/>
      <c r="P155" s="238"/>
      <c r="Q155" s="238"/>
      <c r="R155" s="238"/>
      <c r="S155" s="238"/>
      <c r="T155" s="239"/>
      <c r="AT155" s="240" t="s">
        <v>193</v>
      </c>
      <c r="AU155" s="240" t="s">
        <v>86</v>
      </c>
      <c r="AV155" s="15" t="s">
        <v>191</v>
      </c>
      <c r="AW155" s="15" t="s">
        <v>32</v>
      </c>
      <c r="AX155" s="15" t="s">
        <v>84</v>
      </c>
      <c r="AY155" s="240" t="s">
        <v>185</v>
      </c>
    </row>
    <row r="156" spans="1:65" s="2" customFormat="1" ht="16.5" customHeight="1">
      <c r="A156" s="35"/>
      <c r="B156" s="36"/>
      <c r="C156" s="194" t="s">
        <v>217</v>
      </c>
      <c r="D156" s="194" t="s">
        <v>187</v>
      </c>
      <c r="E156" s="195" t="s">
        <v>1315</v>
      </c>
      <c r="F156" s="196" t="s">
        <v>1316</v>
      </c>
      <c r="G156" s="197" t="s">
        <v>1133</v>
      </c>
      <c r="H156" s="198">
        <v>150</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1317</v>
      </c>
    </row>
    <row r="157" spans="2:51" s="14" customFormat="1" ht="33.75">
      <c r="B157" s="220"/>
      <c r="C157" s="221"/>
      <c r="D157" s="210" t="s">
        <v>193</v>
      </c>
      <c r="E157" s="222" t="s">
        <v>1</v>
      </c>
      <c r="F157" s="223" t="s">
        <v>1318</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22.5">
      <c r="B158" s="208"/>
      <c r="C158" s="209"/>
      <c r="D158" s="210" t="s">
        <v>193</v>
      </c>
      <c r="E158" s="211" t="s">
        <v>1</v>
      </c>
      <c r="F158" s="212" t="s">
        <v>1319</v>
      </c>
      <c r="G158" s="209"/>
      <c r="H158" s="213">
        <v>150</v>
      </c>
      <c r="I158" s="214"/>
      <c r="J158" s="209"/>
      <c r="K158" s="209"/>
      <c r="L158" s="215"/>
      <c r="M158" s="216"/>
      <c r="N158" s="217"/>
      <c r="O158" s="217"/>
      <c r="P158" s="217"/>
      <c r="Q158" s="217"/>
      <c r="R158" s="217"/>
      <c r="S158" s="217"/>
      <c r="T158" s="218"/>
      <c r="AT158" s="219" t="s">
        <v>193</v>
      </c>
      <c r="AU158" s="219" t="s">
        <v>86</v>
      </c>
      <c r="AV158" s="13" t="s">
        <v>86</v>
      </c>
      <c r="AW158" s="13" t="s">
        <v>32</v>
      </c>
      <c r="AX158" s="13" t="s">
        <v>76</v>
      </c>
      <c r="AY158" s="219" t="s">
        <v>185</v>
      </c>
    </row>
    <row r="159" spans="2:51" s="15" customFormat="1" ht="11.25">
      <c r="B159" s="230"/>
      <c r="C159" s="231"/>
      <c r="D159" s="210" t="s">
        <v>193</v>
      </c>
      <c r="E159" s="232" t="s">
        <v>1</v>
      </c>
      <c r="F159" s="233" t="s">
        <v>256</v>
      </c>
      <c r="G159" s="231"/>
      <c r="H159" s="234">
        <v>150</v>
      </c>
      <c r="I159" s="235"/>
      <c r="J159" s="231"/>
      <c r="K159" s="231"/>
      <c r="L159" s="236"/>
      <c r="M159" s="237"/>
      <c r="N159" s="238"/>
      <c r="O159" s="238"/>
      <c r="P159" s="238"/>
      <c r="Q159" s="238"/>
      <c r="R159" s="238"/>
      <c r="S159" s="238"/>
      <c r="T159" s="239"/>
      <c r="AT159" s="240" t="s">
        <v>193</v>
      </c>
      <c r="AU159" s="240" t="s">
        <v>86</v>
      </c>
      <c r="AV159" s="15" t="s">
        <v>191</v>
      </c>
      <c r="AW159" s="15" t="s">
        <v>32</v>
      </c>
      <c r="AX159" s="15" t="s">
        <v>84</v>
      </c>
      <c r="AY159" s="240" t="s">
        <v>185</v>
      </c>
    </row>
    <row r="160" spans="1:65" s="2" customFormat="1" ht="16.5" customHeight="1">
      <c r="A160" s="35"/>
      <c r="B160" s="36"/>
      <c r="C160" s="194" t="s">
        <v>223</v>
      </c>
      <c r="D160" s="194" t="s">
        <v>187</v>
      </c>
      <c r="E160" s="195" t="s">
        <v>1320</v>
      </c>
      <c r="F160" s="196" t="s">
        <v>1321</v>
      </c>
      <c r="G160" s="197" t="s">
        <v>716</v>
      </c>
      <c r="H160" s="198">
        <v>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1322</v>
      </c>
    </row>
    <row r="161" spans="2:51" s="14" customFormat="1" ht="22.5">
      <c r="B161" s="220"/>
      <c r="C161" s="221"/>
      <c r="D161" s="210" t="s">
        <v>193</v>
      </c>
      <c r="E161" s="222" t="s">
        <v>1</v>
      </c>
      <c r="F161" s="223" t="s">
        <v>1323</v>
      </c>
      <c r="G161" s="221"/>
      <c r="H161" s="222" t="s">
        <v>1</v>
      </c>
      <c r="I161" s="224"/>
      <c r="J161" s="221"/>
      <c r="K161" s="221"/>
      <c r="L161" s="225"/>
      <c r="M161" s="226"/>
      <c r="N161" s="227"/>
      <c r="O161" s="227"/>
      <c r="P161" s="227"/>
      <c r="Q161" s="227"/>
      <c r="R161" s="227"/>
      <c r="S161" s="227"/>
      <c r="T161" s="228"/>
      <c r="AT161" s="229" t="s">
        <v>193</v>
      </c>
      <c r="AU161" s="229" t="s">
        <v>86</v>
      </c>
      <c r="AV161" s="14" t="s">
        <v>84</v>
      </c>
      <c r="AW161" s="14" t="s">
        <v>32</v>
      </c>
      <c r="AX161" s="14" t="s">
        <v>76</v>
      </c>
      <c r="AY161" s="229" t="s">
        <v>185</v>
      </c>
    </row>
    <row r="162" spans="2:51" s="14" customFormat="1" ht="11.25">
      <c r="B162" s="220"/>
      <c r="C162" s="221"/>
      <c r="D162" s="210" t="s">
        <v>193</v>
      </c>
      <c r="E162" s="222" t="s">
        <v>1</v>
      </c>
      <c r="F162" s="223" t="s">
        <v>1324</v>
      </c>
      <c r="G162" s="221"/>
      <c r="H162" s="222" t="s">
        <v>1</v>
      </c>
      <c r="I162" s="224"/>
      <c r="J162" s="221"/>
      <c r="K162" s="221"/>
      <c r="L162" s="225"/>
      <c r="M162" s="226"/>
      <c r="N162" s="227"/>
      <c r="O162" s="227"/>
      <c r="P162" s="227"/>
      <c r="Q162" s="227"/>
      <c r="R162" s="227"/>
      <c r="S162" s="227"/>
      <c r="T162" s="228"/>
      <c r="AT162" s="229" t="s">
        <v>193</v>
      </c>
      <c r="AU162" s="229" t="s">
        <v>86</v>
      </c>
      <c r="AV162" s="14" t="s">
        <v>84</v>
      </c>
      <c r="AW162" s="14" t="s">
        <v>32</v>
      </c>
      <c r="AX162" s="14" t="s">
        <v>76</v>
      </c>
      <c r="AY162" s="229" t="s">
        <v>185</v>
      </c>
    </row>
    <row r="163" spans="2:51" s="14" customFormat="1" ht="33.75">
      <c r="B163" s="220"/>
      <c r="C163" s="221"/>
      <c r="D163" s="210" t="s">
        <v>193</v>
      </c>
      <c r="E163" s="222" t="s">
        <v>1</v>
      </c>
      <c r="F163" s="223" t="s">
        <v>1325</v>
      </c>
      <c r="G163" s="221"/>
      <c r="H163" s="222" t="s">
        <v>1</v>
      </c>
      <c r="I163" s="224"/>
      <c r="J163" s="221"/>
      <c r="K163" s="221"/>
      <c r="L163" s="225"/>
      <c r="M163" s="226"/>
      <c r="N163" s="227"/>
      <c r="O163" s="227"/>
      <c r="P163" s="227"/>
      <c r="Q163" s="227"/>
      <c r="R163" s="227"/>
      <c r="S163" s="227"/>
      <c r="T163" s="228"/>
      <c r="AT163" s="229" t="s">
        <v>193</v>
      </c>
      <c r="AU163" s="229" t="s">
        <v>86</v>
      </c>
      <c r="AV163" s="14" t="s">
        <v>84</v>
      </c>
      <c r="AW163" s="14" t="s">
        <v>32</v>
      </c>
      <c r="AX163" s="14" t="s">
        <v>76</v>
      </c>
      <c r="AY163" s="229" t="s">
        <v>185</v>
      </c>
    </row>
    <row r="164" spans="2:51" s="14" customFormat="1" ht="11.25">
      <c r="B164" s="220"/>
      <c r="C164" s="221"/>
      <c r="D164" s="210" t="s">
        <v>193</v>
      </c>
      <c r="E164" s="222" t="s">
        <v>1</v>
      </c>
      <c r="F164" s="223" t="s">
        <v>1326</v>
      </c>
      <c r="G164" s="221"/>
      <c r="H164" s="222" t="s">
        <v>1</v>
      </c>
      <c r="I164" s="224"/>
      <c r="J164" s="221"/>
      <c r="K164" s="221"/>
      <c r="L164" s="225"/>
      <c r="M164" s="226"/>
      <c r="N164" s="227"/>
      <c r="O164" s="227"/>
      <c r="P164" s="227"/>
      <c r="Q164" s="227"/>
      <c r="R164" s="227"/>
      <c r="S164" s="227"/>
      <c r="T164" s="228"/>
      <c r="AT164" s="229" t="s">
        <v>193</v>
      </c>
      <c r="AU164" s="229" t="s">
        <v>86</v>
      </c>
      <c r="AV164" s="14" t="s">
        <v>84</v>
      </c>
      <c r="AW164" s="14" t="s">
        <v>32</v>
      </c>
      <c r="AX164" s="14" t="s">
        <v>76</v>
      </c>
      <c r="AY164" s="229" t="s">
        <v>185</v>
      </c>
    </row>
    <row r="165" spans="2:51" s="14" customFormat="1" ht="33.75">
      <c r="B165" s="220"/>
      <c r="C165" s="221"/>
      <c r="D165" s="210" t="s">
        <v>193</v>
      </c>
      <c r="E165" s="222" t="s">
        <v>1</v>
      </c>
      <c r="F165" s="223" t="s">
        <v>1327</v>
      </c>
      <c r="G165" s="221"/>
      <c r="H165" s="222" t="s">
        <v>1</v>
      </c>
      <c r="I165" s="224"/>
      <c r="J165" s="221"/>
      <c r="K165" s="221"/>
      <c r="L165" s="225"/>
      <c r="M165" s="226"/>
      <c r="N165" s="227"/>
      <c r="O165" s="227"/>
      <c r="P165" s="227"/>
      <c r="Q165" s="227"/>
      <c r="R165" s="227"/>
      <c r="S165" s="227"/>
      <c r="T165" s="228"/>
      <c r="AT165" s="229" t="s">
        <v>193</v>
      </c>
      <c r="AU165" s="229" t="s">
        <v>86</v>
      </c>
      <c r="AV165" s="14" t="s">
        <v>84</v>
      </c>
      <c r="AW165" s="14" t="s">
        <v>32</v>
      </c>
      <c r="AX165" s="14" t="s">
        <v>76</v>
      </c>
      <c r="AY165" s="229" t="s">
        <v>185</v>
      </c>
    </row>
    <row r="166" spans="2:51" s="14" customFormat="1" ht="11.25">
      <c r="B166" s="220"/>
      <c r="C166" s="221"/>
      <c r="D166" s="210" t="s">
        <v>193</v>
      </c>
      <c r="E166" s="222" t="s">
        <v>1</v>
      </c>
      <c r="F166" s="223" t="s">
        <v>1328</v>
      </c>
      <c r="G166" s="221"/>
      <c r="H166" s="222" t="s">
        <v>1</v>
      </c>
      <c r="I166" s="224"/>
      <c r="J166" s="221"/>
      <c r="K166" s="221"/>
      <c r="L166" s="225"/>
      <c r="M166" s="226"/>
      <c r="N166" s="227"/>
      <c r="O166" s="227"/>
      <c r="P166" s="227"/>
      <c r="Q166" s="227"/>
      <c r="R166" s="227"/>
      <c r="S166" s="227"/>
      <c r="T166" s="228"/>
      <c r="AT166" s="229" t="s">
        <v>193</v>
      </c>
      <c r="AU166" s="229" t="s">
        <v>86</v>
      </c>
      <c r="AV166" s="14" t="s">
        <v>84</v>
      </c>
      <c r="AW166" s="14" t="s">
        <v>32</v>
      </c>
      <c r="AX166" s="14" t="s">
        <v>76</v>
      </c>
      <c r="AY166" s="229" t="s">
        <v>185</v>
      </c>
    </row>
    <row r="167" spans="2:51" s="13" customFormat="1" ht="11.25">
      <c r="B167" s="208"/>
      <c r="C167" s="209"/>
      <c r="D167" s="210" t="s">
        <v>193</v>
      </c>
      <c r="E167" s="211" t="s">
        <v>1</v>
      </c>
      <c r="F167" s="212" t="s">
        <v>1329</v>
      </c>
      <c r="G167" s="209"/>
      <c r="H167" s="213">
        <v>1</v>
      </c>
      <c r="I167" s="214"/>
      <c r="J167" s="209"/>
      <c r="K167" s="209"/>
      <c r="L167" s="215"/>
      <c r="M167" s="216"/>
      <c r="N167" s="217"/>
      <c r="O167" s="217"/>
      <c r="P167" s="217"/>
      <c r="Q167" s="217"/>
      <c r="R167" s="217"/>
      <c r="S167" s="217"/>
      <c r="T167" s="218"/>
      <c r="AT167" s="219" t="s">
        <v>193</v>
      </c>
      <c r="AU167" s="219" t="s">
        <v>86</v>
      </c>
      <c r="AV167" s="13" t="s">
        <v>86</v>
      </c>
      <c r="AW167" s="13" t="s">
        <v>32</v>
      </c>
      <c r="AX167" s="13" t="s">
        <v>76</v>
      </c>
      <c r="AY167" s="219" t="s">
        <v>185</v>
      </c>
    </row>
    <row r="168" spans="2:51" s="15" customFormat="1" ht="11.25">
      <c r="B168" s="230"/>
      <c r="C168" s="231"/>
      <c r="D168" s="210" t="s">
        <v>193</v>
      </c>
      <c r="E168" s="232" t="s">
        <v>1</v>
      </c>
      <c r="F168" s="233" t="s">
        <v>256</v>
      </c>
      <c r="G168" s="231"/>
      <c r="H168" s="234">
        <v>1</v>
      </c>
      <c r="I168" s="235"/>
      <c r="J168" s="231"/>
      <c r="K168" s="231"/>
      <c r="L168" s="236"/>
      <c r="M168" s="237"/>
      <c r="N168" s="238"/>
      <c r="O168" s="238"/>
      <c r="P168" s="238"/>
      <c r="Q168" s="238"/>
      <c r="R168" s="238"/>
      <c r="S168" s="238"/>
      <c r="T168" s="239"/>
      <c r="AT168" s="240" t="s">
        <v>193</v>
      </c>
      <c r="AU168" s="240" t="s">
        <v>86</v>
      </c>
      <c r="AV168" s="15" t="s">
        <v>191</v>
      </c>
      <c r="AW168" s="15" t="s">
        <v>32</v>
      </c>
      <c r="AX168" s="15" t="s">
        <v>84</v>
      </c>
      <c r="AY168" s="240" t="s">
        <v>185</v>
      </c>
    </row>
    <row r="169" spans="1:65" s="2" customFormat="1" ht="24.2" customHeight="1">
      <c r="A169" s="35"/>
      <c r="B169" s="36"/>
      <c r="C169" s="194" t="s">
        <v>227</v>
      </c>
      <c r="D169" s="194" t="s">
        <v>187</v>
      </c>
      <c r="E169" s="195" t="s">
        <v>1330</v>
      </c>
      <c r="F169" s="196" t="s">
        <v>1331</v>
      </c>
      <c r="G169" s="197" t="s">
        <v>716</v>
      </c>
      <c r="H169" s="198">
        <v>1</v>
      </c>
      <c r="I169" s="199">
        <v>3000000</v>
      </c>
      <c r="J169" s="200">
        <f>ROUND(I169*H169,2)</f>
        <v>3000000</v>
      </c>
      <c r="K169" s="201"/>
      <c r="L169" s="40"/>
      <c r="M169" s="202" t="s">
        <v>1</v>
      </c>
      <c r="N169" s="203"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1332</v>
      </c>
      <c r="AT169" s="206" t="s">
        <v>187</v>
      </c>
      <c r="AU169" s="206" t="s">
        <v>86</v>
      </c>
      <c r="AY169" s="18" t="s">
        <v>185</v>
      </c>
      <c r="BE169" s="207">
        <f>IF(N169="základní",J169,0)</f>
        <v>3000000</v>
      </c>
      <c r="BF169" s="207">
        <f>IF(N169="snížená",J169,0)</f>
        <v>0</v>
      </c>
      <c r="BG169" s="207">
        <f>IF(N169="zákl. přenesená",J169,0)</f>
        <v>0</v>
      </c>
      <c r="BH169" s="207">
        <f>IF(N169="sníž. přenesená",J169,0)</f>
        <v>0</v>
      </c>
      <c r="BI169" s="207">
        <f>IF(N169="nulová",J169,0)</f>
        <v>0</v>
      </c>
      <c r="BJ169" s="18" t="s">
        <v>84</v>
      </c>
      <c r="BK169" s="207">
        <f>ROUND(I169*H169,2)</f>
        <v>3000000</v>
      </c>
      <c r="BL169" s="18" t="s">
        <v>1332</v>
      </c>
      <c r="BM169" s="206" t="s">
        <v>1333</v>
      </c>
    </row>
    <row r="170" spans="1:65" s="2" customFormat="1" ht="44.25" customHeight="1">
      <c r="A170" s="35"/>
      <c r="B170" s="36"/>
      <c r="C170" s="194" t="s">
        <v>231</v>
      </c>
      <c r="D170" s="194" t="s">
        <v>187</v>
      </c>
      <c r="E170" s="195" t="s">
        <v>1334</v>
      </c>
      <c r="F170" s="196" t="s">
        <v>1335</v>
      </c>
      <c r="G170" s="197" t="s">
        <v>716</v>
      </c>
      <c r="H170" s="198">
        <v>1</v>
      </c>
      <c r="I170" s="199"/>
      <c r="J170" s="200">
        <f>ROUND(I170*H170,2)</f>
        <v>0</v>
      </c>
      <c r="K170" s="201"/>
      <c r="L170" s="40"/>
      <c r="M170" s="263" t="s">
        <v>1</v>
      </c>
      <c r="N170" s="264" t="s">
        <v>41</v>
      </c>
      <c r="O170" s="265"/>
      <c r="P170" s="266">
        <f>O170*H170</f>
        <v>0</v>
      </c>
      <c r="Q170" s="266">
        <v>0</v>
      </c>
      <c r="R170" s="266">
        <f>Q170*H170</f>
        <v>0</v>
      </c>
      <c r="S170" s="266">
        <v>0</v>
      </c>
      <c r="T170" s="267">
        <f>S170*H170</f>
        <v>0</v>
      </c>
      <c r="U170" s="35"/>
      <c r="V170" s="35"/>
      <c r="W170" s="35"/>
      <c r="X170" s="35"/>
      <c r="Y170" s="35"/>
      <c r="Z170" s="35"/>
      <c r="AA170" s="35"/>
      <c r="AB170" s="35"/>
      <c r="AC170" s="35"/>
      <c r="AD170" s="35"/>
      <c r="AE170" s="35"/>
      <c r="AR170" s="206" t="s">
        <v>1332</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1332</v>
      </c>
      <c r="BM170" s="206" t="s">
        <v>1336</v>
      </c>
    </row>
    <row r="171" spans="1:31" s="2" customFormat="1" ht="6.95" customHeight="1">
      <c r="A171" s="35"/>
      <c r="B171" s="55"/>
      <c r="C171" s="56"/>
      <c r="D171" s="56"/>
      <c r="E171" s="56"/>
      <c r="F171" s="56"/>
      <c r="G171" s="56"/>
      <c r="H171" s="56"/>
      <c r="I171" s="56"/>
      <c r="J171" s="56"/>
      <c r="K171" s="56"/>
      <c r="L171" s="40"/>
      <c r="M171" s="35"/>
      <c r="O171" s="35"/>
      <c r="P171" s="35"/>
      <c r="Q171" s="35"/>
      <c r="R171" s="35"/>
      <c r="S171" s="35"/>
      <c r="T171" s="35"/>
      <c r="U171" s="35"/>
      <c r="V171" s="35"/>
      <c r="W171" s="35"/>
      <c r="X171" s="35"/>
      <c r="Y171" s="35"/>
      <c r="Z171" s="35"/>
      <c r="AA171" s="35"/>
      <c r="AB171" s="35"/>
      <c r="AC171" s="35"/>
      <c r="AD171" s="35"/>
      <c r="AE171" s="35"/>
    </row>
  </sheetData>
  <sheetProtection algorithmName="SHA-512" hashValue="qpvg2mTkoQRbgbtaoJsc8WwnV5toDYgC+LPszO1P0O6t/10GH4p+VXd4K3NFq1QXROsgKUZFim2sKsBEANyE8Q==" saltValue="Q5yuyDJ65SBmZ+HZlmYlMSdUZdtIh1YrkYbNPlF8vOMhhydTBVvrts5PCN5eoCoXKNBDIoyh/C6TUPB/v4QQ2Q==" spinCount="100000" sheet="1" objects="1" scenarios="1" formatColumns="0" formatRows="0" autoFilter="0"/>
  <autoFilter ref="C118:K17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7"/>
      <c r="C3" s="118"/>
      <c r="D3" s="118"/>
      <c r="E3" s="118"/>
      <c r="F3" s="118"/>
      <c r="G3" s="118"/>
      <c r="H3" s="21"/>
    </row>
    <row r="4" spans="2:8" s="1" customFormat="1" ht="24.95" customHeight="1">
      <c r="B4" s="21"/>
      <c r="C4" s="119" t="s">
        <v>1337</v>
      </c>
      <c r="H4" s="21"/>
    </row>
    <row r="5" spans="2:8" s="1" customFormat="1" ht="12" customHeight="1">
      <c r="B5" s="21"/>
      <c r="C5" s="278" t="s">
        <v>13</v>
      </c>
      <c r="D5" s="343" t="s">
        <v>14</v>
      </c>
      <c r="E5" s="319"/>
      <c r="F5" s="319"/>
      <c r="H5" s="21"/>
    </row>
    <row r="6" spans="2:8" s="1" customFormat="1" ht="36.95" customHeight="1">
      <c r="B6" s="21"/>
      <c r="C6" s="279" t="s">
        <v>16</v>
      </c>
      <c r="D6" s="347" t="s">
        <v>17</v>
      </c>
      <c r="E6" s="319"/>
      <c r="F6" s="319"/>
      <c r="H6" s="21"/>
    </row>
    <row r="7" spans="2:8" s="1" customFormat="1" ht="16.5" customHeight="1">
      <c r="B7" s="21"/>
      <c r="C7" s="121" t="s">
        <v>22</v>
      </c>
      <c r="D7" s="122" t="str">
        <f>'Rekapitulace stavby'!AN8</f>
        <v>11. 3. 2024</v>
      </c>
      <c r="H7" s="21"/>
    </row>
    <row r="8" spans="1:8" s="2" customFormat="1" ht="10.9" customHeight="1">
      <c r="A8" s="35"/>
      <c r="B8" s="40"/>
      <c r="C8" s="35"/>
      <c r="D8" s="35"/>
      <c r="E8" s="35"/>
      <c r="F8" s="35"/>
      <c r="G8" s="35"/>
      <c r="H8" s="40"/>
    </row>
    <row r="9" spans="1:8" s="11" customFormat="1" ht="29.25" customHeight="1">
      <c r="A9" s="166"/>
      <c r="B9" s="280"/>
      <c r="C9" s="281" t="s">
        <v>57</v>
      </c>
      <c r="D9" s="282" t="s">
        <v>58</v>
      </c>
      <c r="E9" s="282" t="s">
        <v>172</v>
      </c>
      <c r="F9" s="283" t="s">
        <v>1338</v>
      </c>
      <c r="G9" s="166"/>
      <c r="H9" s="280"/>
    </row>
    <row r="10" spans="1:8" s="2" customFormat="1" ht="26.45" customHeight="1">
      <c r="A10" s="35"/>
      <c r="B10" s="40"/>
      <c r="C10" s="284" t="s">
        <v>1339</v>
      </c>
      <c r="D10" s="284" t="s">
        <v>82</v>
      </c>
      <c r="E10" s="35"/>
      <c r="F10" s="35"/>
      <c r="G10" s="35"/>
      <c r="H10" s="40"/>
    </row>
    <row r="11" spans="1:8" s="2" customFormat="1" ht="16.9" customHeight="1">
      <c r="A11" s="35"/>
      <c r="B11" s="40"/>
      <c r="C11" s="285" t="s">
        <v>130</v>
      </c>
      <c r="D11" s="286" t="s">
        <v>131</v>
      </c>
      <c r="E11" s="287" t="s">
        <v>1</v>
      </c>
      <c r="F11" s="288">
        <v>1117.41</v>
      </c>
      <c r="G11" s="35"/>
      <c r="H11" s="40"/>
    </row>
    <row r="12" spans="1:8" s="2" customFormat="1" ht="16.9" customHeight="1">
      <c r="A12" s="35"/>
      <c r="B12" s="40"/>
      <c r="C12" s="289" t="s">
        <v>130</v>
      </c>
      <c r="D12" s="289" t="s">
        <v>330</v>
      </c>
      <c r="E12" s="18" t="s">
        <v>1</v>
      </c>
      <c r="F12" s="290">
        <v>1117.41</v>
      </c>
      <c r="G12" s="35"/>
      <c r="H12" s="40"/>
    </row>
    <row r="13" spans="1:8" s="2" customFormat="1" ht="16.9" customHeight="1">
      <c r="A13" s="35"/>
      <c r="B13" s="40"/>
      <c r="C13" s="291" t="s">
        <v>1340</v>
      </c>
      <c r="D13" s="35"/>
      <c r="E13" s="35"/>
      <c r="F13" s="35"/>
      <c r="G13" s="35"/>
      <c r="H13" s="40"/>
    </row>
    <row r="14" spans="1:8" s="2" customFormat="1" ht="16.9" customHeight="1">
      <c r="A14" s="35"/>
      <c r="B14" s="40"/>
      <c r="C14" s="289" t="s">
        <v>327</v>
      </c>
      <c r="D14" s="289" t="s">
        <v>328</v>
      </c>
      <c r="E14" s="18" t="s">
        <v>201</v>
      </c>
      <c r="F14" s="290">
        <v>1129.21</v>
      </c>
      <c r="G14" s="35"/>
      <c r="H14" s="40"/>
    </row>
    <row r="15" spans="1:8" s="2" customFormat="1" ht="16.9" customHeight="1">
      <c r="A15" s="35"/>
      <c r="B15" s="40"/>
      <c r="C15" s="289" t="s">
        <v>303</v>
      </c>
      <c r="D15" s="289" t="s">
        <v>304</v>
      </c>
      <c r="E15" s="18" t="s">
        <v>201</v>
      </c>
      <c r="F15" s="290">
        <v>1459.766</v>
      </c>
      <c r="G15" s="35"/>
      <c r="H15" s="40"/>
    </row>
    <row r="16" spans="1:8" s="2" customFormat="1" ht="16.9" customHeight="1">
      <c r="A16" s="35"/>
      <c r="B16" s="40"/>
      <c r="C16" s="289" t="s">
        <v>314</v>
      </c>
      <c r="D16" s="289" t="s">
        <v>315</v>
      </c>
      <c r="E16" s="18" t="s">
        <v>201</v>
      </c>
      <c r="F16" s="290">
        <v>1229.151</v>
      </c>
      <c r="G16" s="35"/>
      <c r="H16" s="40"/>
    </row>
    <row r="17" spans="1:8" s="2" customFormat="1" ht="16.9" customHeight="1">
      <c r="A17" s="35"/>
      <c r="B17" s="40"/>
      <c r="C17" s="289" t="s">
        <v>318</v>
      </c>
      <c r="D17" s="289" t="s">
        <v>319</v>
      </c>
      <c r="E17" s="18" t="s">
        <v>201</v>
      </c>
      <c r="F17" s="290">
        <v>1229.151</v>
      </c>
      <c r="G17" s="35"/>
      <c r="H17" s="40"/>
    </row>
    <row r="18" spans="1:8" s="2" customFormat="1" ht="16.9" customHeight="1">
      <c r="A18" s="35"/>
      <c r="B18" s="40"/>
      <c r="C18" s="289" t="s">
        <v>322</v>
      </c>
      <c r="D18" s="289" t="s">
        <v>323</v>
      </c>
      <c r="E18" s="18" t="s">
        <v>201</v>
      </c>
      <c r="F18" s="290">
        <v>1235.641</v>
      </c>
      <c r="G18" s="35"/>
      <c r="H18" s="40"/>
    </row>
    <row r="19" spans="1:8" s="2" customFormat="1" ht="16.9" customHeight="1">
      <c r="A19" s="35"/>
      <c r="B19" s="40"/>
      <c r="C19" s="289" t="s">
        <v>334</v>
      </c>
      <c r="D19" s="289" t="s">
        <v>335</v>
      </c>
      <c r="E19" s="18" t="s">
        <v>201</v>
      </c>
      <c r="F19" s="290">
        <v>1235.641</v>
      </c>
      <c r="G19" s="35"/>
      <c r="H19" s="40"/>
    </row>
    <row r="20" spans="1:8" s="2" customFormat="1" ht="16.9" customHeight="1">
      <c r="A20" s="35"/>
      <c r="B20" s="40"/>
      <c r="C20" s="289" t="s">
        <v>499</v>
      </c>
      <c r="D20" s="289" t="s">
        <v>500</v>
      </c>
      <c r="E20" s="18" t="s">
        <v>201</v>
      </c>
      <c r="F20" s="290">
        <v>1605.743</v>
      </c>
      <c r="G20" s="35"/>
      <c r="H20" s="40"/>
    </row>
    <row r="21" spans="1:8" s="2" customFormat="1" ht="16.9" customHeight="1">
      <c r="A21" s="35"/>
      <c r="B21" s="40"/>
      <c r="C21" s="285" t="s">
        <v>136</v>
      </c>
      <c r="D21" s="286" t="s">
        <v>137</v>
      </c>
      <c r="E21" s="287" t="s">
        <v>1</v>
      </c>
      <c r="F21" s="288">
        <v>66.95</v>
      </c>
      <c r="G21" s="35"/>
      <c r="H21" s="40"/>
    </row>
    <row r="22" spans="1:8" s="2" customFormat="1" ht="16.9" customHeight="1">
      <c r="A22" s="35"/>
      <c r="B22" s="40"/>
      <c r="C22" s="289" t="s">
        <v>136</v>
      </c>
      <c r="D22" s="289" t="s">
        <v>343</v>
      </c>
      <c r="E22" s="18" t="s">
        <v>1</v>
      </c>
      <c r="F22" s="290">
        <v>66.95</v>
      </c>
      <c r="G22" s="35"/>
      <c r="H22" s="40"/>
    </row>
    <row r="23" spans="1:8" s="2" customFormat="1" ht="16.9" customHeight="1">
      <c r="A23" s="35"/>
      <c r="B23" s="40"/>
      <c r="C23" s="291" t="s">
        <v>1340</v>
      </c>
      <c r="D23" s="35"/>
      <c r="E23" s="35"/>
      <c r="F23" s="35"/>
      <c r="G23" s="35"/>
      <c r="H23" s="40"/>
    </row>
    <row r="24" spans="1:8" s="2" customFormat="1" ht="16.9" customHeight="1">
      <c r="A24" s="35"/>
      <c r="B24" s="40"/>
      <c r="C24" s="289" t="s">
        <v>340</v>
      </c>
      <c r="D24" s="289" t="s">
        <v>341</v>
      </c>
      <c r="E24" s="18" t="s">
        <v>201</v>
      </c>
      <c r="F24" s="290">
        <v>69.15</v>
      </c>
      <c r="G24" s="35"/>
      <c r="H24" s="40"/>
    </row>
    <row r="25" spans="1:8" s="2" customFormat="1" ht="16.9" customHeight="1">
      <c r="A25" s="35"/>
      <c r="B25" s="40"/>
      <c r="C25" s="289" t="s">
        <v>303</v>
      </c>
      <c r="D25" s="289" t="s">
        <v>304</v>
      </c>
      <c r="E25" s="18" t="s">
        <v>201</v>
      </c>
      <c r="F25" s="290">
        <v>1459.766</v>
      </c>
      <c r="G25" s="35"/>
      <c r="H25" s="40"/>
    </row>
    <row r="26" spans="1:8" s="2" customFormat="1" ht="16.9" customHeight="1">
      <c r="A26" s="35"/>
      <c r="B26" s="40"/>
      <c r="C26" s="289" t="s">
        <v>499</v>
      </c>
      <c r="D26" s="289" t="s">
        <v>500</v>
      </c>
      <c r="E26" s="18" t="s">
        <v>201</v>
      </c>
      <c r="F26" s="290">
        <v>1605.743</v>
      </c>
      <c r="G26" s="35"/>
      <c r="H26" s="40"/>
    </row>
    <row r="27" spans="1:8" s="2" customFormat="1" ht="16.9" customHeight="1">
      <c r="A27" s="35"/>
      <c r="B27" s="40"/>
      <c r="C27" s="289" t="s">
        <v>347</v>
      </c>
      <c r="D27" s="289" t="s">
        <v>348</v>
      </c>
      <c r="E27" s="18" t="s">
        <v>201</v>
      </c>
      <c r="F27" s="290">
        <v>75.854</v>
      </c>
      <c r="G27" s="35"/>
      <c r="H27" s="40"/>
    </row>
    <row r="28" spans="1:8" s="2" customFormat="1" ht="16.9" customHeight="1">
      <c r="A28" s="35"/>
      <c r="B28" s="40"/>
      <c r="C28" s="285" t="s">
        <v>139</v>
      </c>
      <c r="D28" s="286" t="s">
        <v>140</v>
      </c>
      <c r="E28" s="287" t="s">
        <v>1</v>
      </c>
      <c r="F28" s="288">
        <v>2.2</v>
      </c>
      <c r="G28" s="35"/>
      <c r="H28" s="40"/>
    </row>
    <row r="29" spans="1:8" s="2" customFormat="1" ht="16.9" customHeight="1">
      <c r="A29" s="35"/>
      <c r="B29" s="40"/>
      <c r="C29" s="289" t="s">
        <v>139</v>
      </c>
      <c r="D29" s="289" t="s">
        <v>344</v>
      </c>
      <c r="E29" s="18" t="s">
        <v>1</v>
      </c>
      <c r="F29" s="290">
        <v>2.2</v>
      </c>
      <c r="G29" s="35"/>
      <c r="H29" s="40"/>
    </row>
    <row r="30" spans="1:8" s="2" customFormat="1" ht="16.9" customHeight="1">
      <c r="A30" s="35"/>
      <c r="B30" s="40"/>
      <c r="C30" s="291" t="s">
        <v>1340</v>
      </c>
      <c r="D30" s="35"/>
      <c r="E30" s="35"/>
      <c r="F30" s="35"/>
      <c r="G30" s="35"/>
      <c r="H30" s="40"/>
    </row>
    <row r="31" spans="1:8" s="2" customFormat="1" ht="16.9" customHeight="1">
      <c r="A31" s="35"/>
      <c r="B31" s="40"/>
      <c r="C31" s="289" t="s">
        <v>340</v>
      </c>
      <c r="D31" s="289" t="s">
        <v>341</v>
      </c>
      <c r="E31" s="18" t="s">
        <v>201</v>
      </c>
      <c r="F31" s="290">
        <v>69.15</v>
      </c>
      <c r="G31" s="35"/>
      <c r="H31" s="40"/>
    </row>
    <row r="32" spans="1:8" s="2" customFormat="1" ht="16.9" customHeight="1">
      <c r="A32" s="35"/>
      <c r="B32" s="40"/>
      <c r="C32" s="289" t="s">
        <v>303</v>
      </c>
      <c r="D32" s="289" t="s">
        <v>304</v>
      </c>
      <c r="E32" s="18" t="s">
        <v>201</v>
      </c>
      <c r="F32" s="290">
        <v>1459.766</v>
      </c>
      <c r="G32" s="35"/>
      <c r="H32" s="40"/>
    </row>
    <row r="33" spans="1:8" s="2" customFormat="1" ht="16.9" customHeight="1">
      <c r="A33" s="35"/>
      <c r="B33" s="40"/>
      <c r="C33" s="289" t="s">
        <v>499</v>
      </c>
      <c r="D33" s="289" t="s">
        <v>500</v>
      </c>
      <c r="E33" s="18" t="s">
        <v>201</v>
      </c>
      <c r="F33" s="290">
        <v>1605.743</v>
      </c>
      <c r="G33" s="35"/>
      <c r="H33" s="40"/>
    </row>
    <row r="34" spans="1:8" s="2" customFormat="1" ht="16.9" customHeight="1">
      <c r="A34" s="35"/>
      <c r="B34" s="40"/>
      <c r="C34" s="289" t="s">
        <v>352</v>
      </c>
      <c r="D34" s="289" t="s">
        <v>353</v>
      </c>
      <c r="E34" s="18" t="s">
        <v>201</v>
      </c>
      <c r="F34" s="290">
        <v>2.493</v>
      </c>
      <c r="G34" s="35"/>
      <c r="H34" s="40"/>
    </row>
    <row r="35" spans="1:8" s="2" customFormat="1" ht="16.9" customHeight="1">
      <c r="A35" s="35"/>
      <c r="B35" s="40"/>
      <c r="C35" s="285" t="s">
        <v>75</v>
      </c>
      <c r="D35" s="286" t="s">
        <v>133</v>
      </c>
      <c r="E35" s="287" t="s">
        <v>1</v>
      </c>
      <c r="F35" s="288">
        <v>88.1</v>
      </c>
      <c r="G35" s="35"/>
      <c r="H35" s="40"/>
    </row>
    <row r="36" spans="1:8" s="2" customFormat="1" ht="16.9" customHeight="1">
      <c r="A36" s="35"/>
      <c r="B36" s="40"/>
      <c r="C36" s="289" t="s">
        <v>75</v>
      </c>
      <c r="D36" s="289" t="s">
        <v>360</v>
      </c>
      <c r="E36" s="18" t="s">
        <v>1</v>
      </c>
      <c r="F36" s="290">
        <v>88.1</v>
      </c>
      <c r="G36" s="35"/>
      <c r="H36" s="40"/>
    </row>
    <row r="37" spans="1:8" s="2" customFormat="1" ht="16.9" customHeight="1">
      <c r="A37" s="35"/>
      <c r="B37" s="40"/>
      <c r="C37" s="291" t="s">
        <v>1340</v>
      </c>
      <c r="D37" s="35"/>
      <c r="E37" s="35"/>
      <c r="F37" s="35"/>
      <c r="G37" s="35"/>
      <c r="H37" s="40"/>
    </row>
    <row r="38" spans="1:8" s="2" customFormat="1" ht="16.9" customHeight="1">
      <c r="A38" s="35"/>
      <c r="B38" s="40"/>
      <c r="C38" s="289" t="s">
        <v>357</v>
      </c>
      <c r="D38" s="289" t="s">
        <v>358</v>
      </c>
      <c r="E38" s="18" t="s">
        <v>201</v>
      </c>
      <c r="F38" s="290">
        <v>88.1</v>
      </c>
      <c r="G38" s="35"/>
      <c r="H38" s="40"/>
    </row>
    <row r="39" spans="1:8" s="2" customFormat="1" ht="16.9" customHeight="1">
      <c r="A39" s="35"/>
      <c r="B39" s="40"/>
      <c r="C39" s="289" t="s">
        <v>297</v>
      </c>
      <c r="D39" s="289" t="s">
        <v>298</v>
      </c>
      <c r="E39" s="18" t="s">
        <v>201</v>
      </c>
      <c r="F39" s="290">
        <v>96.91</v>
      </c>
      <c r="G39" s="35"/>
      <c r="H39" s="40"/>
    </row>
    <row r="40" spans="1:8" s="2" customFormat="1" ht="16.9" customHeight="1">
      <c r="A40" s="35"/>
      <c r="B40" s="40"/>
      <c r="C40" s="289" t="s">
        <v>303</v>
      </c>
      <c r="D40" s="289" t="s">
        <v>304</v>
      </c>
      <c r="E40" s="18" t="s">
        <v>201</v>
      </c>
      <c r="F40" s="290">
        <v>1459.766</v>
      </c>
      <c r="G40" s="35"/>
      <c r="H40" s="40"/>
    </row>
    <row r="41" spans="1:8" s="2" customFormat="1" ht="16.9" customHeight="1">
      <c r="A41" s="35"/>
      <c r="B41" s="40"/>
      <c r="C41" s="289" t="s">
        <v>499</v>
      </c>
      <c r="D41" s="289" t="s">
        <v>500</v>
      </c>
      <c r="E41" s="18" t="s">
        <v>201</v>
      </c>
      <c r="F41" s="290">
        <v>1605.743</v>
      </c>
      <c r="G41" s="35"/>
      <c r="H41" s="40"/>
    </row>
    <row r="42" spans="1:8" s="2" customFormat="1" ht="16.9" customHeight="1">
      <c r="A42" s="35"/>
      <c r="B42" s="40"/>
      <c r="C42" s="289" t="s">
        <v>363</v>
      </c>
      <c r="D42" s="289" t="s">
        <v>364</v>
      </c>
      <c r="E42" s="18" t="s">
        <v>201</v>
      </c>
      <c r="F42" s="290">
        <v>99.817</v>
      </c>
      <c r="G42" s="35"/>
      <c r="H42" s="40"/>
    </row>
    <row r="43" spans="1:8" s="2" customFormat="1" ht="16.9" customHeight="1">
      <c r="A43" s="35"/>
      <c r="B43" s="40"/>
      <c r="C43" s="285" t="s">
        <v>149</v>
      </c>
      <c r="D43" s="286" t="s">
        <v>150</v>
      </c>
      <c r="E43" s="287" t="s">
        <v>1</v>
      </c>
      <c r="F43" s="288">
        <v>21.71</v>
      </c>
      <c r="G43" s="35"/>
      <c r="H43" s="40"/>
    </row>
    <row r="44" spans="1:8" s="2" customFormat="1" ht="16.9" customHeight="1">
      <c r="A44" s="35"/>
      <c r="B44" s="40"/>
      <c r="C44" s="289" t="s">
        <v>149</v>
      </c>
      <c r="D44" s="289" t="s">
        <v>371</v>
      </c>
      <c r="E44" s="18" t="s">
        <v>1</v>
      </c>
      <c r="F44" s="290">
        <v>21.71</v>
      </c>
      <c r="G44" s="35"/>
      <c r="H44" s="40"/>
    </row>
    <row r="45" spans="1:8" s="2" customFormat="1" ht="16.9" customHeight="1">
      <c r="A45" s="35"/>
      <c r="B45" s="40"/>
      <c r="C45" s="291" t="s">
        <v>1340</v>
      </c>
      <c r="D45" s="35"/>
      <c r="E45" s="35"/>
      <c r="F45" s="35"/>
      <c r="G45" s="35"/>
      <c r="H45" s="40"/>
    </row>
    <row r="46" spans="1:8" s="2" customFormat="1" ht="16.9" customHeight="1">
      <c r="A46" s="35"/>
      <c r="B46" s="40"/>
      <c r="C46" s="289" t="s">
        <v>368</v>
      </c>
      <c r="D46" s="289" t="s">
        <v>369</v>
      </c>
      <c r="E46" s="18" t="s">
        <v>201</v>
      </c>
      <c r="F46" s="290">
        <v>21.71</v>
      </c>
      <c r="G46" s="35"/>
      <c r="H46" s="40"/>
    </row>
    <row r="47" spans="1:8" s="2" customFormat="1" ht="16.9" customHeight="1">
      <c r="A47" s="35"/>
      <c r="B47" s="40"/>
      <c r="C47" s="289" t="s">
        <v>292</v>
      </c>
      <c r="D47" s="289" t="s">
        <v>293</v>
      </c>
      <c r="E47" s="18" t="s">
        <v>201</v>
      </c>
      <c r="F47" s="290">
        <v>57.64</v>
      </c>
      <c r="G47" s="35"/>
      <c r="H47" s="40"/>
    </row>
    <row r="48" spans="1:8" s="2" customFormat="1" ht="16.9" customHeight="1">
      <c r="A48" s="35"/>
      <c r="B48" s="40"/>
      <c r="C48" s="289" t="s">
        <v>303</v>
      </c>
      <c r="D48" s="289" t="s">
        <v>304</v>
      </c>
      <c r="E48" s="18" t="s">
        <v>201</v>
      </c>
      <c r="F48" s="290">
        <v>1459.766</v>
      </c>
      <c r="G48" s="35"/>
      <c r="H48" s="40"/>
    </row>
    <row r="49" spans="1:8" s="2" customFormat="1" ht="16.9" customHeight="1">
      <c r="A49" s="35"/>
      <c r="B49" s="40"/>
      <c r="C49" s="289" t="s">
        <v>499</v>
      </c>
      <c r="D49" s="289" t="s">
        <v>500</v>
      </c>
      <c r="E49" s="18" t="s">
        <v>201</v>
      </c>
      <c r="F49" s="290">
        <v>1605.743</v>
      </c>
      <c r="G49" s="35"/>
      <c r="H49" s="40"/>
    </row>
    <row r="50" spans="1:8" s="2" customFormat="1" ht="16.9" customHeight="1">
      <c r="A50" s="35"/>
      <c r="B50" s="40"/>
      <c r="C50" s="289" t="s">
        <v>374</v>
      </c>
      <c r="D50" s="289" t="s">
        <v>375</v>
      </c>
      <c r="E50" s="18" t="s">
        <v>201</v>
      </c>
      <c r="F50" s="290">
        <v>24.597</v>
      </c>
      <c r="G50" s="35"/>
      <c r="H50" s="40"/>
    </row>
    <row r="51" spans="1:8" s="2" customFormat="1" ht="16.9" customHeight="1">
      <c r="A51" s="35"/>
      <c r="B51" s="40"/>
      <c r="C51" s="285" t="s">
        <v>156</v>
      </c>
      <c r="D51" s="286" t="s">
        <v>157</v>
      </c>
      <c r="E51" s="287" t="s">
        <v>1</v>
      </c>
      <c r="F51" s="288">
        <v>423.478</v>
      </c>
      <c r="G51" s="35"/>
      <c r="H51" s="40"/>
    </row>
    <row r="52" spans="1:8" s="2" customFormat="1" ht="16.9" customHeight="1">
      <c r="A52" s="35"/>
      <c r="B52" s="40"/>
      <c r="C52" s="289" t="s">
        <v>156</v>
      </c>
      <c r="D52" s="289" t="s">
        <v>1142</v>
      </c>
      <c r="E52" s="18" t="s">
        <v>1</v>
      </c>
      <c r="F52" s="290">
        <v>423.478</v>
      </c>
      <c r="G52" s="35"/>
      <c r="H52" s="40"/>
    </row>
    <row r="53" spans="1:8" s="2" customFormat="1" ht="16.9" customHeight="1">
      <c r="A53" s="35"/>
      <c r="B53" s="40"/>
      <c r="C53" s="291" t="s">
        <v>1340</v>
      </c>
      <c r="D53" s="35"/>
      <c r="E53" s="35"/>
      <c r="F53" s="35"/>
      <c r="G53" s="35"/>
      <c r="H53" s="40"/>
    </row>
    <row r="54" spans="1:8" s="2" customFormat="1" ht="16.9" customHeight="1">
      <c r="A54" s="35"/>
      <c r="B54" s="40"/>
      <c r="C54" s="289" t="s">
        <v>279</v>
      </c>
      <c r="D54" s="289" t="s">
        <v>280</v>
      </c>
      <c r="E54" s="18" t="s">
        <v>214</v>
      </c>
      <c r="F54" s="290">
        <v>621.831</v>
      </c>
      <c r="G54" s="35"/>
      <c r="H54" s="40"/>
    </row>
    <row r="55" spans="1:8" s="2" customFormat="1" ht="16.9" customHeight="1">
      <c r="A55" s="35"/>
      <c r="B55" s="40"/>
      <c r="C55" s="285" t="s">
        <v>142</v>
      </c>
      <c r="D55" s="286" t="s">
        <v>143</v>
      </c>
      <c r="E55" s="287" t="s">
        <v>1</v>
      </c>
      <c r="F55" s="288">
        <v>1605.743</v>
      </c>
      <c r="G55" s="35"/>
      <c r="H55" s="40"/>
    </row>
    <row r="56" spans="1:8" s="2" customFormat="1" ht="16.9" customHeight="1">
      <c r="A56" s="35"/>
      <c r="B56" s="40"/>
      <c r="C56" s="289" t="s">
        <v>1</v>
      </c>
      <c r="D56" s="289" t="s">
        <v>307</v>
      </c>
      <c r="E56" s="18" t="s">
        <v>1</v>
      </c>
      <c r="F56" s="290">
        <v>1229.151</v>
      </c>
      <c r="G56" s="35"/>
      <c r="H56" s="40"/>
    </row>
    <row r="57" spans="1:8" s="2" customFormat="1" ht="16.9" customHeight="1">
      <c r="A57" s="35"/>
      <c r="B57" s="40"/>
      <c r="C57" s="289" t="s">
        <v>1</v>
      </c>
      <c r="D57" s="289" t="s">
        <v>311</v>
      </c>
      <c r="E57" s="18" t="s">
        <v>1</v>
      </c>
      <c r="F57" s="290">
        <v>73.645</v>
      </c>
      <c r="G57" s="35"/>
      <c r="H57" s="40"/>
    </row>
    <row r="58" spans="1:8" s="2" customFormat="1" ht="16.9" customHeight="1">
      <c r="A58" s="35"/>
      <c r="B58" s="40"/>
      <c r="C58" s="289" t="s">
        <v>1</v>
      </c>
      <c r="D58" s="289" t="s">
        <v>312</v>
      </c>
      <c r="E58" s="18" t="s">
        <v>1</v>
      </c>
      <c r="F58" s="290">
        <v>2.42</v>
      </c>
      <c r="G58" s="35"/>
      <c r="H58" s="40"/>
    </row>
    <row r="59" spans="1:8" s="2" customFormat="1" ht="16.9" customHeight="1">
      <c r="A59" s="35"/>
      <c r="B59" s="40"/>
      <c r="C59" s="289" t="s">
        <v>1</v>
      </c>
      <c r="D59" s="289" t="s">
        <v>301</v>
      </c>
      <c r="E59" s="18" t="s">
        <v>1</v>
      </c>
      <c r="F59" s="290">
        <v>96.91</v>
      </c>
      <c r="G59" s="35"/>
      <c r="H59" s="40"/>
    </row>
    <row r="60" spans="1:8" s="2" customFormat="1" ht="16.9" customHeight="1">
      <c r="A60" s="35"/>
      <c r="B60" s="40"/>
      <c r="C60" s="289" t="s">
        <v>1</v>
      </c>
      <c r="D60" s="289" t="s">
        <v>308</v>
      </c>
      <c r="E60" s="18" t="s">
        <v>1</v>
      </c>
      <c r="F60" s="290">
        <v>33.759</v>
      </c>
      <c r="G60" s="35"/>
      <c r="H60" s="40"/>
    </row>
    <row r="61" spans="1:8" s="2" customFormat="1" ht="16.9" customHeight="1">
      <c r="A61" s="35"/>
      <c r="B61" s="40"/>
      <c r="C61" s="289" t="s">
        <v>1</v>
      </c>
      <c r="D61" s="289" t="s">
        <v>309</v>
      </c>
      <c r="E61" s="18" t="s">
        <v>1</v>
      </c>
      <c r="F61" s="290">
        <v>23.881</v>
      </c>
      <c r="G61" s="35"/>
      <c r="H61" s="40"/>
    </row>
    <row r="62" spans="1:8" s="2" customFormat="1" ht="16.9" customHeight="1">
      <c r="A62" s="35"/>
      <c r="B62" s="40"/>
      <c r="C62" s="289" t="s">
        <v>1</v>
      </c>
      <c r="D62" s="289" t="s">
        <v>502</v>
      </c>
      <c r="E62" s="18" t="s">
        <v>1</v>
      </c>
      <c r="F62" s="290">
        <v>145.977</v>
      </c>
      <c r="G62" s="35"/>
      <c r="H62" s="40"/>
    </row>
    <row r="63" spans="1:8" s="2" customFormat="1" ht="16.9" customHeight="1">
      <c r="A63" s="35"/>
      <c r="B63" s="40"/>
      <c r="C63" s="289" t="s">
        <v>142</v>
      </c>
      <c r="D63" s="289" t="s">
        <v>256</v>
      </c>
      <c r="E63" s="18" t="s">
        <v>1</v>
      </c>
      <c r="F63" s="290">
        <v>1605.743</v>
      </c>
      <c r="G63" s="35"/>
      <c r="H63" s="40"/>
    </row>
    <row r="64" spans="1:8" s="2" customFormat="1" ht="16.9" customHeight="1">
      <c r="A64" s="35"/>
      <c r="B64" s="40"/>
      <c r="C64" s="291" t="s">
        <v>1340</v>
      </c>
      <c r="D64" s="35"/>
      <c r="E64" s="35"/>
      <c r="F64" s="35"/>
      <c r="G64" s="35"/>
      <c r="H64" s="40"/>
    </row>
    <row r="65" spans="1:8" s="2" customFormat="1" ht="16.9" customHeight="1">
      <c r="A65" s="35"/>
      <c r="B65" s="40"/>
      <c r="C65" s="289" t="s">
        <v>499</v>
      </c>
      <c r="D65" s="289" t="s">
        <v>500</v>
      </c>
      <c r="E65" s="18" t="s">
        <v>201</v>
      </c>
      <c r="F65" s="290">
        <v>1605.743</v>
      </c>
      <c r="G65" s="35"/>
      <c r="H65" s="40"/>
    </row>
    <row r="66" spans="1:8" s="2" customFormat="1" ht="16.9" customHeight="1">
      <c r="A66" s="35"/>
      <c r="B66" s="40"/>
      <c r="C66" s="289" t="s">
        <v>207</v>
      </c>
      <c r="D66" s="289" t="s">
        <v>208</v>
      </c>
      <c r="E66" s="18" t="s">
        <v>201</v>
      </c>
      <c r="F66" s="290">
        <v>1766.317</v>
      </c>
      <c r="G66" s="35"/>
      <c r="H66" s="40"/>
    </row>
    <row r="67" spans="1:8" s="2" customFormat="1" ht="22.5">
      <c r="A67" s="35"/>
      <c r="B67" s="40"/>
      <c r="C67" s="289" t="s">
        <v>212</v>
      </c>
      <c r="D67" s="289" t="s">
        <v>213</v>
      </c>
      <c r="E67" s="18" t="s">
        <v>214</v>
      </c>
      <c r="F67" s="290">
        <v>176.632</v>
      </c>
      <c r="G67" s="35"/>
      <c r="H67" s="40"/>
    </row>
    <row r="68" spans="1:8" s="2" customFormat="1" ht="22.5">
      <c r="A68" s="35"/>
      <c r="B68" s="40"/>
      <c r="C68" s="289" t="s">
        <v>218</v>
      </c>
      <c r="D68" s="289" t="s">
        <v>219</v>
      </c>
      <c r="E68" s="18" t="s">
        <v>214</v>
      </c>
      <c r="F68" s="290">
        <v>353.263</v>
      </c>
      <c r="G68" s="35"/>
      <c r="H68" s="40"/>
    </row>
    <row r="69" spans="1:8" s="2" customFormat="1" ht="22.5">
      <c r="A69" s="35"/>
      <c r="B69" s="40"/>
      <c r="C69" s="289" t="s">
        <v>246</v>
      </c>
      <c r="D69" s="289" t="s">
        <v>247</v>
      </c>
      <c r="E69" s="18" t="s">
        <v>214</v>
      </c>
      <c r="F69" s="290">
        <v>706.527</v>
      </c>
      <c r="G69" s="35"/>
      <c r="H69" s="40"/>
    </row>
    <row r="70" spans="1:8" s="2" customFormat="1" ht="22.5">
      <c r="A70" s="35"/>
      <c r="B70" s="40"/>
      <c r="C70" s="289" t="s">
        <v>251</v>
      </c>
      <c r="D70" s="289" t="s">
        <v>252</v>
      </c>
      <c r="E70" s="18" t="s">
        <v>214</v>
      </c>
      <c r="F70" s="290">
        <v>529.895</v>
      </c>
      <c r="G70" s="35"/>
      <c r="H70" s="40"/>
    </row>
    <row r="71" spans="1:8" s="2" customFormat="1" ht="22.5">
      <c r="A71" s="35"/>
      <c r="B71" s="40"/>
      <c r="C71" s="289" t="s">
        <v>262</v>
      </c>
      <c r="D71" s="289" t="s">
        <v>263</v>
      </c>
      <c r="E71" s="18" t="s">
        <v>214</v>
      </c>
      <c r="F71" s="290">
        <v>353.263</v>
      </c>
      <c r="G71" s="35"/>
      <c r="H71" s="40"/>
    </row>
    <row r="72" spans="1:8" s="2" customFormat="1" ht="16.9" customHeight="1">
      <c r="A72" s="35"/>
      <c r="B72" s="40"/>
      <c r="C72" s="289" t="s">
        <v>279</v>
      </c>
      <c r="D72" s="289" t="s">
        <v>280</v>
      </c>
      <c r="E72" s="18" t="s">
        <v>214</v>
      </c>
      <c r="F72" s="290">
        <v>621.831</v>
      </c>
      <c r="G72" s="35"/>
      <c r="H72" s="40"/>
    </row>
    <row r="73" spans="1:8" s="2" customFormat="1" ht="16.9" customHeight="1">
      <c r="A73" s="35"/>
      <c r="B73" s="40"/>
      <c r="C73" s="289" t="s">
        <v>287</v>
      </c>
      <c r="D73" s="289" t="s">
        <v>288</v>
      </c>
      <c r="E73" s="18" t="s">
        <v>201</v>
      </c>
      <c r="F73" s="290">
        <v>1605.743</v>
      </c>
      <c r="G73" s="35"/>
      <c r="H73" s="40"/>
    </row>
    <row r="74" spans="1:8" s="2" customFormat="1" ht="16.9" customHeight="1">
      <c r="A74" s="35"/>
      <c r="B74" s="40"/>
      <c r="C74" s="285" t="s">
        <v>145</v>
      </c>
      <c r="D74" s="286" t="s">
        <v>146</v>
      </c>
      <c r="E74" s="287" t="s">
        <v>1</v>
      </c>
      <c r="F74" s="288">
        <v>30.69</v>
      </c>
      <c r="G74" s="35"/>
      <c r="H74" s="40"/>
    </row>
    <row r="75" spans="1:8" s="2" customFormat="1" ht="16.9" customHeight="1">
      <c r="A75" s="35"/>
      <c r="B75" s="40"/>
      <c r="C75" s="289" t="s">
        <v>145</v>
      </c>
      <c r="D75" s="289" t="s">
        <v>447</v>
      </c>
      <c r="E75" s="18" t="s">
        <v>1</v>
      </c>
      <c r="F75" s="290">
        <v>30.69</v>
      </c>
      <c r="G75" s="35"/>
      <c r="H75" s="40"/>
    </row>
    <row r="76" spans="1:8" s="2" customFormat="1" ht="16.9" customHeight="1">
      <c r="A76" s="35"/>
      <c r="B76" s="40"/>
      <c r="C76" s="291" t="s">
        <v>1340</v>
      </c>
      <c r="D76" s="35"/>
      <c r="E76" s="35"/>
      <c r="F76" s="35"/>
      <c r="G76" s="35"/>
      <c r="H76" s="40"/>
    </row>
    <row r="77" spans="1:8" s="2" customFormat="1" ht="16.9" customHeight="1">
      <c r="A77" s="35"/>
      <c r="B77" s="40"/>
      <c r="C77" s="289" t="s">
        <v>444</v>
      </c>
      <c r="D77" s="289" t="s">
        <v>445</v>
      </c>
      <c r="E77" s="18" t="s">
        <v>201</v>
      </c>
      <c r="F77" s="290">
        <v>30.69</v>
      </c>
      <c r="G77" s="35"/>
      <c r="H77" s="40"/>
    </row>
    <row r="78" spans="1:8" s="2" customFormat="1" ht="16.9" customHeight="1">
      <c r="A78" s="35"/>
      <c r="B78" s="40"/>
      <c r="C78" s="289" t="s">
        <v>292</v>
      </c>
      <c r="D78" s="289" t="s">
        <v>293</v>
      </c>
      <c r="E78" s="18" t="s">
        <v>201</v>
      </c>
      <c r="F78" s="290">
        <v>57.64</v>
      </c>
      <c r="G78" s="35"/>
      <c r="H78" s="40"/>
    </row>
    <row r="79" spans="1:8" s="2" customFormat="1" ht="16.9" customHeight="1">
      <c r="A79" s="35"/>
      <c r="B79" s="40"/>
      <c r="C79" s="289" t="s">
        <v>303</v>
      </c>
      <c r="D79" s="289" t="s">
        <v>304</v>
      </c>
      <c r="E79" s="18" t="s">
        <v>201</v>
      </c>
      <c r="F79" s="290">
        <v>1459.766</v>
      </c>
      <c r="G79" s="35"/>
      <c r="H79" s="40"/>
    </row>
    <row r="80" spans="1:8" s="2" customFormat="1" ht="16.9" customHeight="1">
      <c r="A80" s="35"/>
      <c r="B80" s="40"/>
      <c r="C80" s="289" t="s">
        <v>499</v>
      </c>
      <c r="D80" s="289" t="s">
        <v>500</v>
      </c>
      <c r="E80" s="18" t="s">
        <v>201</v>
      </c>
      <c r="F80" s="290">
        <v>1605.743</v>
      </c>
      <c r="G80" s="35"/>
      <c r="H80" s="40"/>
    </row>
    <row r="81" spans="1:8" s="2" customFormat="1" ht="16.9" customHeight="1">
      <c r="A81" s="35"/>
      <c r="B81" s="40"/>
      <c r="C81" s="285" t="s">
        <v>153</v>
      </c>
      <c r="D81" s="286" t="s">
        <v>154</v>
      </c>
      <c r="E81" s="287" t="s">
        <v>1</v>
      </c>
      <c r="F81" s="288">
        <v>529.895</v>
      </c>
      <c r="G81" s="35"/>
      <c r="H81" s="40"/>
    </row>
    <row r="82" spans="1:8" s="2" customFormat="1" ht="16.9" customHeight="1">
      <c r="A82" s="35"/>
      <c r="B82" s="40"/>
      <c r="C82" s="289" t="s">
        <v>1</v>
      </c>
      <c r="D82" s="289" t="s">
        <v>254</v>
      </c>
      <c r="E82" s="18" t="s">
        <v>1</v>
      </c>
      <c r="F82" s="290">
        <v>176.632</v>
      </c>
      <c r="G82" s="35"/>
      <c r="H82" s="40"/>
    </row>
    <row r="83" spans="1:8" s="2" customFormat="1" ht="16.9" customHeight="1">
      <c r="A83" s="35"/>
      <c r="B83" s="40"/>
      <c r="C83" s="289" t="s">
        <v>1</v>
      </c>
      <c r="D83" s="289" t="s">
        <v>255</v>
      </c>
      <c r="E83" s="18" t="s">
        <v>1</v>
      </c>
      <c r="F83" s="290">
        <v>353.263</v>
      </c>
      <c r="G83" s="35"/>
      <c r="H83" s="40"/>
    </row>
    <row r="84" spans="1:8" s="2" customFormat="1" ht="16.9" customHeight="1">
      <c r="A84" s="35"/>
      <c r="B84" s="40"/>
      <c r="C84" s="289" t="s">
        <v>153</v>
      </c>
      <c r="D84" s="289" t="s">
        <v>256</v>
      </c>
      <c r="E84" s="18" t="s">
        <v>1</v>
      </c>
      <c r="F84" s="290">
        <v>529.895</v>
      </c>
      <c r="G84" s="35"/>
      <c r="H84" s="40"/>
    </row>
    <row r="85" spans="1:8" s="2" customFormat="1" ht="16.9" customHeight="1">
      <c r="A85" s="35"/>
      <c r="B85" s="40"/>
      <c r="C85" s="291" t="s">
        <v>1340</v>
      </c>
      <c r="D85" s="35"/>
      <c r="E85" s="35"/>
      <c r="F85" s="35"/>
      <c r="G85" s="35"/>
      <c r="H85" s="40"/>
    </row>
    <row r="86" spans="1:8" s="2" customFormat="1" ht="22.5">
      <c r="A86" s="35"/>
      <c r="B86" s="40"/>
      <c r="C86" s="289" t="s">
        <v>251</v>
      </c>
      <c r="D86" s="289" t="s">
        <v>252</v>
      </c>
      <c r="E86" s="18" t="s">
        <v>214</v>
      </c>
      <c r="F86" s="290">
        <v>529.895</v>
      </c>
      <c r="G86" s="35"/>
      <c r="H86" s="40"/>
    </row>
    <row r="87" spans="1:8" s="2" customFormat="1" ht="16.9" customHeight="1">
      <c r="A87" s="35"/>
      <c r="B87" s="40"/>
      <c r="C87" s="289" t="s">
        <v>258</v>
      </c>
      <c r="D87" s="289" t="s">
        <v>259</v>
      </c>
      <c r="E87" s="18" t="s">
        <v>214</v>
      </c>
      <c r="F87" s="290">
        <v>529.895</v>
      </c>
      <c r="G87" s="35"/>
      <c r="H87" s="40"/>
    </row>
    <row r="88" spans="1:8" s="2" customFormat="1" ht="22.5">
      <c r="A88" s="35"/>
      <c r="B88" s="40"/>
      <c r="C88" s="289" t="s">
        <v>274</v>
      </c>
      <c r="D88" s="289" t="s">
        <v>275</v>
      </c>
      <c r="E88" s="18" t="s">
        <v>270</v>
      </c>
      <c r="F88" s="290">
        <v>1059.79</v>
      </c>
      <c r="G88" s="35"/>
      <c r="H88" s="40"/>
    </row>
    <row r="89" spans="1:8" s="2" customFormat="1" ht="16.9" customHeight="1">
      <c r="A89" s="35"/>
      <c r="B89" s="40"/>
      <c r="C89" s="289" t="s">
        <v>283</v>
      </c>
      <c r="D89" s="289" t="s">
        <v>284</v>
      </c>
      <c r="E89" s="18" t="s">
        <v>214</v>
      </c>
      <c r="F89" s="290">
        <v>529.895</v>
      </c>
      <c r="G89" s="35"/>
      <c r="H89" s="40"/>
    </row>
    <row r="90" spans="1:8" s="2" customFormat="1" ht="26.45" customHeight="1">
      <c r="A90" s="35"/>
      <c r="B90" s="40"/>
      <c r="C90" s="284" t="s">
        <v>1341</v>
      </c>
      <c r="D90" s="284" t="s">
        <v>88</v>
      </c>
      <c r="E90" s="35"/>
      <c r="F90" s="35"/>
      <c r="G90" s="35"/>
      <c r="H90" s="40"/>
    </row>
    <row r="91" spans="1:8" s="2" customFormat="1" ht="16.9" customHeight="1">
      <c r="A91" s="35"/>
      <c r="B91" s="40"/>
      <c r="C91" s="285" t="s">
        <v>130</v>
      </c>
      <c r="D91" s="286" t="s">
        <v>131</v>
      </c>
      <c r="E91" s="287" t="s">
        <v>1</v>
      </c>
      <c r="F91" s="288">
        <v>2287.34</v>
      </c>
      <c r="G91" s="35"/>
      <c r="H91" s="40"/>
    </row>
    <row r="92" spans="1:8" s="2" customFormat="1" ht="16.9" customHeight="1">
      <c r="A92" s="35"/>
      <c r="B92" s="40"/>
      <c r="C92" s="289" t="s">
        <v>130</v>
      </c>
      <c r="D92" s="289" t="s">
        <v>549</v>
      </c>
      <c r="E92" s="18" t="s">
        <v>1</v>
      </c>
      <c r="F92" s="290">
        <v>2287.34</v>
      </c>
      <c r="G92" s="35"/>
      <c r="H92" s="40"/>
    </row>
    <row r="93" spans="1:8" s="2" customFormat="1" ht="16.9" customHeight="1">
      <c r="A93" s="35"/>
      <c r="B93" s="40"/>
      <c r="C93" s="291" t="s">
        <v>1340</v>
      </c>
      <c r="D93" s="35"/>
      <c r="E93" s="35"/>
      <c r="F93" s="35"/>
      <c r="G93" s="35"/>
      <c r="H93" s="40"/>
    </row>
    <row r="94" spans="1:8" s="2" customFormat="1" ht="16.9" customHeight="1">
      <c r="A94" s="35"/>
      <c r="B94" s="40"/>
      <c r="C94" s="289" t="s">
        <v>327</v>
      </c>
      <c r="D94" s="289" t="s">
        <v>328</v>
      </c>
      <c r="E94" s="18" t="s">
        <v>201</v>
      </c>
      <c r="F94" s="290">
        <v>2299.14</v>
      </c>
      <c r="G94" s="35"/>
      <c r="H94" s="40"/>
    </row>
    <row r="95" spans="1:8" s="2" customFormat="1" ht="16.9" customHeight="1">
      <c r="A95" s="35"/>
      <c r="B95" s="40"/>
      <c r="C95" s="289" t="s">
        <v>303</v>
      </c>
      <c r="D95" s="289" t="s">
        <v>304</v>
      </c>
      <c r="E95" s="18" t="s">
        <v>201</v>
      </c>
      <c r="F95" s="290">
        <v>3457.292</v>
      </c>
      <c r="G95" s="35"/>
      <c r="H95" s="40"/>
    </row>
    <row r="96" spans="1:8" s="2" customFormat="1" ht="16.9" customHeight="1">
      <c r="A96" s="35"/>
      <c r="B96" s="40"/>
      <c r="C96" s="289" t="s">
        <v>314</v>
      </c>
      <c r="D96" s="289" t="s">
        <v>315</v>
      </c>
      <c r="E96" s="18" t="s">
        <v>201</v>
      </c>
      <c r="F96" s="290">
        <v>2516.074</v>
      </c>
      <c r="G96" s="35"/>
      <c r="H96" s="40"/>
    </row>
    <row r="97" spans="1:8" s="2" customFormat="1" ht="16.9" customHeight="1">
      <c r="A97" s="35"/>
      <c r="B97" s="40"/>
      <c r="C97" s="289" t="s">
        <v>318</v>
      </c>
      <c r="D97" s="289" t="s">
        <v>319</v>
      </c>
      <c r="E97" s="18" t="s">
        <v>201</v>
      </c>
      <c r="F97" s="290">
        <v>2516.074</v>
      </c>
      <c r="G97" s="35"/>
      <c r="H97" s="40"/>
    </row>
    <row r="98" spans="1:8" s="2" customFormat="1" ht="16.9" customHeight="1">
      <c r="A98" s="35"/>
      <c r="B98" s="40"/>
      <c r="C98" s="289" t="s">
        <v>322</v>
      </c>
      <c r="D98" s="289" t="s">
        <v>323</v>
      </c>
      <c r="E98" s="18" t="s">
        <v>201</v>
      </c>
      <c r="F98" s="290">
        <v>2522.564</v>
      </c>
      <c r="G98" s="35"/>
      <c r="H98" s="40"/>
    </row>
    <row r="99" spans="1:8" s="2" customFormat="1" ht="16.9" customHeight="1">
      <c r="A99" s="35"/>
      <c r="B99" s="40"/>
      <c r="C99" s="289" t="s">
        <v>334</v>
      </c>
      <c r="D99" s="289" t="s">
        <v>335</v>
      </c>
      <c r="E99" s="18" t="s">
        <v>201</v>
      </c>
      <c r="F99" s="290">
        <v>2522.564</v>
      </c>
      <c r="G99" s="35"/>
      <c r="H99" s="40"/>
    </row>
    <row r="100" spans="1:8" s="2" customFormat="1" ht="16.9" customHeight="1">
      <c r="A100" s="35"/>
      <c r="B100" s="40"/>
      <c r="C100" s="289" t="s">
        <v>499</v>
      </c>
      <c r="D100" s="289" t="s">
        <v>500</v>
      </c>
      <c r="E100" s="18" t="s">
        <v>201</v>
      </c>
      <c r="F100" s="290">
        <v>3803.022</v>
      </c>
      <c r="G100" s="35"/>
      <c r="H100" s="40"/>
    </row>
    <row r="101" spans="1:8" s="2" customFormat="1" ht="16.9" customHeight="1">
      <c r="A101" s="35"/>
      <c r="B101" s="40"/>
      <c r="C101" s="285" t="s">
        <v>526</v>
      </c>
      <c r="D101" s="286" t="s">
        <v>527</v>
      </c>
      <c r="E101" s="287" t="s">
        <v>1</v>
      </c>
      <c r="F101" s="288">
        <v>70.34</v>
      </c>
      <c r="G101" s="35"/>
      <c r="H101" s="40"/>
    </row>
    <row r="102" spans="1:8" s="2" customFormat="1" ht="16.9" customHeight="1">
      <c r="A102" s="35"/>
      <c r="B102" s="40"/>
      <c r="C102" s="289" t="s">
        <v>526</v>
      </c>
      <c r="D102" s="289" t="s">
        <v>544</v>
      </c>
      <c r="E102" s="18" t="s">
        <v>1</v>
      </c>
      <c r="F102" s="290">
        <v>70.34</v>
      </c>
      <c r="G102" s="35"/>
      <c r="H102" s="40"/>
    </row>
    <row r="103" spans="1:8" s="2" customFormat="1" ht="16.9" customHeight="1">
      <c r="A103" s="35"/>
      <c r="B103" s="40"/>
      <c r="C103" s="291" t="s">
        <v>1340</v>
      </c>
      <c r="D103" s="35"/>
      <c r="E103" s="35"/>
      <c r="F103" s="35"/>
      <c r="G103" s="35"/>
      <c r="H103" s="40"/>
    </row>
    <row r="104" spans="1:8" s="2" customFormat="1" ht="22.5">
      <c r="A104" s="35"/>
      <c r="B104" s="40"/>
      <c r="C104" s="289" t="s">
        <v>541</v>
      </c>
      <c r="D104" s="289" t="s">
        <v>542</v>
      </c>
      <c r="E104" s="18" t="s">
        <v>201</v>
      </c>
      <c r="F104" s="290">
        <v>70.34</v>
      </c>
      <c r="G104" s="35"/>
      <c r="H104" s="40"/>
    </row>
    <row r="105" spans="1:8" s="2" customFormat="1" ht="22.5">
      <c r="A105" s="35"/>
      <c r="B105" s="40"/>
      <c r="C105" s="289" t="s">
        <v>537</v>
      </c>
      <c r="D105" s="289" t="s">
        <v>538</v>
      </c>
      <c r="E105" s="18" t="s">
        <v>201</v>
      </c>
      <c r="F105" s="290">
        <v>77.374</v>
      </c>
      <c r="G105" s="35"/>
      <c r="H105" s="40"/>
    </row>
    <row r="106" spans="1:8" s="2" customFormat="1" ht="16.9" customHeight="1">
      <c r="A106" s="35"/>
      <c r="B106" s="40"/>
      <c r="C106" s="289" t="s">
        <v>303</v>
      </c>
      <c r="D106" s="289" t="s">
        <v>304</v>
      </c>
      <c r="E106" s="18" t="s">
        <v>201</v>
      </c>
      <c r="F106" s="290">
        <v>3457.292</v>
      </c>
      <c r="G106" s="35"/>
      <c r="H106" s="40"/>
    </row>
    <row r="107" spans="1:8" s="2" customFormat="1" ht="16.9" customHeight="1">
      <c r="A107" s="35"/>
      <c r="B107" s="40"/>
      <c r="C107" s="289" t="s">
        <v>499</v>
      </c>
      <c r="D107" s="289" t="s">
        <v>500</v>
      </c>
      <c r="E107" s="18" t="s">
        <v>201</v>
      </c>
      <c r="F107" s="290">
        <v>3803.022</v>
      </c>
      <c r="G107" s="35"/>
      <c r="H107" s="40"/>
    </row>
    <row r="108" spans="1:8" s="2" customFormat="1" ht="16.9" customHeight="1">
      <c r="A108" s="35"/>
      <c r="B108" s="40"/>
      <c r="C108" s="285" t="s">
        <v>136</v>
      </c>
      <c r="D108" s="286" t="s">
        <v>137</v>
      </c>
      <c r="E108" s="287" t="s">
        <v>1</v>
      </c>
      <c r="F108" s="288">
        <v>71.24</v>
      </c>
      <c r="G108" s="35"/>
      <c r="H108" s="40"/>
    </row>
    <row r="109" spans="1:8" s="2" customFormat="1" ht="16.9" customHeight="1">
      <c r="A109" s="35"/>
      <c r="B109" s="40"/>
      <c r="C109" s="289" t="s">
        <v>136</v>
      </c>
      <c r="D109" s="289" t="s">
        <v>550</v>
      </c>
      <c r="E109" s="18" t="s">
        <v>1</v>
      </c>
      <c r="F109" s="290">
        <v>71.24</v>
      </c>
      <c r="G109" s="35"/>
      <c r="H109" s="40"/>
    </row>
    <row r="110" spans="1:8" s="2" customFormat="1" ht="16.9" customHeight="1">
      <c r="A110" s="35"/>
      <c r="B110" s="40"/>
      <c r="C110" s="291" t="s">
        <v>1340</v>
      </c>
      <c r="D110" s="35"/>
      <c r="E110" s="35"/>
      <c r="F110" s="35"/>
      <c r="G110" s="35"/>
      <c r="H110" s="40"/>
    </row>
    <row r="111" spans="1:8" s="2" customFormat="1" ht="16.9" customHeight="1">
      <c r="A111" s="35"/>
      <c r="B111" s="40"/>
      <c r="C111" s="289" t="s">
        <v>340</v>
      </c>
      <c r="D111" s="289" t="s">
        <v>341</v>
      </c>
      <c r="E111" s="18" t="s">
        <v>201</v>
      </c>
      <c r="F111" s="290">
        <v>73.64</v>
      </c>
      <c r="G111" s="35"/>
      <c r="H111" s="40"/>
    </row>
    <row r="112" spans="1:8" s="2" customFormat="1" ht="16.9" customHeight="1">
      <c r="A112" s="35"/>
      <c r="B112" s="40"/>
      <c r="C112" s="289" t="s">
        <v>303</v>
      </c>
      <c r="D112" s="289" t="s">
        <v>304</v>
      </c>
      <c r="E112" s="18" t="s">
        <v>201</v>
      </c>
      <c r="F112" s="290">
        <v>3457.292</v>
      </c>
      <c r="G112" s="35"/>
      <c r="H112" s="40"/>
    </row>
    <row r="113" spans="1:8" s="2" customFormat="1" ht="16.9" customHeight="1">
      <c r="A113" s="35"/>
      <c r="B113" s="40"/>
      <c r="C113" s="289" t="s">
        <v>499</v>
      </c>
      <c r="D113" s="289" t="s">
        <v>500</v>
      </c>
      <c r="E113" s="18" t="s">
        <v>201</v>
      </c>
      <c r="F113" s="290">
        <v>3803.022</v>
      </c>
      <c r="G113" s="35"/>
      <c r="H113" s="40"/>
    </row>
    <row r="114" spans="1:8" s="2" customFormat="1" ht="16.9" customHeight="1">
      <c r="A114" s="35"/>
      <c r="B114" s="40"/>
      <c r="C114" s="289" t="s">
        <v>347</v>
      </c>
      <c r="D114" s="289" t="s">
        <v>348</v>
      </c>
      <c r="E114" s="18" t="s">
        <v>201</v>
      </c>
      <c r="F114" s="290">
        <v>80.715</v>
      </c>
      <c r="G114" s="35"/>
      <c r="H114" s="40"/>
    </row>
    <row r="115" spans="1:8" s="2" customFormat="1" ht="16.9" customHeight="1">
      <c r="A115" s="35"/>
      <c r="B115" s="40"/>
      <c r="C115" s="285" t="s">
        <v>139</v>
      </c>
      <c r="D115" s="286" t="s">
        <v>140</v>
      </c>
      <c r="E115" s="287" t="s">
        <v>1</v>
      </c>
      <c r="F115" s="288">
        <v>2.4</v>
      </c>
      <c r="G115" s="35"/>
      <c r="H115" s="40"/>
    </row>
    <row r="116" spans="1:8" s="2" customFormat="1" ht="16.9" customHeight="1">
      <c r="A116" s="35"/>
      <c r="B116" s="40"/>
      <c r="C116" s="289" t="s">
        <v>139</v>
      </c>
      <c r="D116" s="289" t="s">
        <v>551</v>
      </c>
      <c r="E116" s="18" t="s">
        <v>1</v>
      </c>
      <c r="F116" s="290">
        <v>2.4</v>
      </c>
      <c r="G116" s="35"/>
      <c r="H116" s="40"/>
    </row>
    <row r="117" spans="1:8" s="2" customFormat="1" ht="16.9" customHeight="1">
      <c r="A117" s="35"/>
      <c r="B117" s="40"/>
      <c r="C117" s="291" t="s">
        <v>1340</v>
      </c>
      <c r="D117" s="35"/>
      <c r="E117" s="35"/>
      <c r="F117" s="35"/>
      <c r="G117" s="35"/>
      <c r="H117" s="40"/>
    </row>
    <row r="118" spans="1:8" s="2" customFormat="1" ht="16.9" customHeight="1">
      <c r="A118" s="35"/>
      <c r="B118" s="40"/>
      <c r="C118" s="289" t="s">
        <v>340</v>
      </c>
      <c r="D118" s="289" t="s">
        <v>341</v>
      </c>
      <c r="E118" s="18" t="s">
        <v>201</v>
      </c>
      <c r="F118" s="290">
        <v>73.64</v>
      </c>
      <c r="G118" s="35"/>
      <c r="H118" s="40"/>
    </row>
    <row r="119" spans="1:8" s="2" customFormat="1" ht="16.9" customHeight="1">
      <c r="A119" s="35"/>
      <c r="B119" s="40"/>
      <c r="C119" s="289" t="s">
        <v>303</v>
      </c>
      <c r="D119" s="289" t="s">
        <v>304</v>
      </c>
      <c r="E119" s="18" t="s">
        <v>201</v>
      </c>
      <c r="F119" s="290">
        <v>3457.292</v>
      </c>
      <c r="G119" s="35"/>
      <c r="H119" s="40"/>
    </row>
    <row r="120" spans="1:8" s="2" customFormat="1" ht="16.9" customHeight="1">
      <c r="A120" s="35"/>
      <c r="B120" s="40"/>
      <c r="C120" s="289" t="s">
        <v>499</v>
      </c>
      <c r="D120" s="289" t="s">
        <v>500</v>
      </c>
      <c r="E120" s="18" t="s">
        <v>201</v>
      </c>
      <c r="F120" s="290">
        <v>3803.022</v>
      </c>
      <c r="G120" s="35"/>
      <c r="H120" s="40"/>
    </row>
    <row r="121" spans="1:8" s="2" customFormat="1" ht="16.9" customHeight="1">
      <c r="A121" s="35"/>
      <c r="B121" s="40"/>
      <c r="C121" s="289" t="s">
        <v>352</v>
      </c>
      <c r="D121" s="289" t="s">
        <v>353</v>
      </c>
      <c r="E121" s="18" t="s">
        <v>201</v>
      </c>
      <c r="F121" s="290">
        <v>2.719</v>
      </c>
      <c r="G121" s="35"/>
      <c r="H121" s="40"/>
    </row>
    <row r="122" spans="1:8" s="2" customFormat="1" ht="16.9" customHeight="1">
      <c r="A122" s="35"/>
      <c r="B122" s="40"/>
      <c r="C122" s="285" t="s">
        <v>75</v>
      </c>
      <c r="D122" s="286" t="s">
        <v>133</v>
      </c>
      <c r="E122" s="287" t="s">
        <v>1</v>
      </c>
      <c r="F122" s="288">
        <v>657.92</v>
      </c>
      <c r="G122" s="35"/>
      <c r="H122" s="40"/>
    </row>
    <row r="123" spans="1:8" s="2" customFormat="1" ht="16.9" customHeight="1">
      <c r="A123" s="35"/>
      <c r="B123" s="40"/>
      <c r="C123" s="289" t="s">
        <v>75</v>
      </c>
      <c r="D123" s="289" t="s">
        <v>555</v>
      </c>
      <c r="E123" s="18" t="s">
        <v>1</v>
      </c>
      <c r="F123" s="290">
        <v>657.92</v>
      </c>
      <c r="G123" s="35"/>
      <c r="H123" s="40"/>
    </row>
    <row r="124" spans="1:8" s="2" customFormat="1" ht="16.9" customHeight="1">
      <c r="A124" s="35"/>
      <c r="B124" s="40"/>
      <c r="C124" s="291" t="s">
        <v>1340</v>
      </c>
      <c r="D124" s="35"/>
      <c r="E124" s="35"/>
      <c r="F124" s="35"/>
      <c r="G124" s="35"/>
      <c r="H124" s="40"/>
    </row>
    <row r="125" spans="1:8" s="2" customFormat="1" ht="16.9" customHeight="1">
      <c r="A125" s="35"/>
      <c r="B125" s="40"/>
      <c r="C125" s="289" t="s">
        <v>357</v>
      </c>
      <c r="D125" s="289" t="s">
        <v>358</v>
      </c>
      <c r="E125" s="18" t="s">
        <v>201</v>
      </c>
      <c r="F125" s="290">
        <v>657.92</v>
      </c>
      <c r="G125" s="35"/>
      <c r="H125" s="40"/>
    </row>
    <row r="126" spans="1:8" s="2" customFormat="1" ht="16.9" customHeight="1">
      <c r="A126" s="35"/>
      <c r="B126" s="40"/>
      <c r="C126" s="289" t="s">
        <v>297</v>
      </c>
      <c r="D126" s="289" t="s">
        <v>298</v>
      </c>
      <c r="E126" s="18" t="s">
        <v>201</v>
      </c>
      <c r="F126" s="290">
        <v>723.712</v>
      </c>
      <c r="G126" s="35"/>
      <c r="H126" s="40"/>
    </row>
    <row r="127" spans="1:8" s="2" customFormat="1" ht="16.9" customHeight="1">
      <c r="A127" s="35"/>
      <c r="B127" s="40"/>
      <c r="C127" s="289" t="s">
        <v>303</v>
      </c>
      <c r="D127" s="289" t="s">
        <v>304</v>
      </c>
      <c r="E127" s="18" t="s">
        <v>201</v>
      </c>
      <c r="F127" s="290">
        <v>3457.292</v>
      </c>
      <c r="G127" s="35"/>
      <c r="H127" s="40"/>
    </row>
    <row r="128" spans="1:8" s="2" customFormat="1" ht="16.9" customHeight="1">
      <c r="A128" s="35"/>
      <c r="B128" s="40"/>
      <c r="C128" s="289" t="s">
        <v>499</v>
      </c>
      <c r="D128" s="289" t="s">
        <v>500</v>
      </c>
      <c r="E128" s="18" t="s">
        <v>201</v>
      </c>
      <c r="F128" s="290">
        <v>3803.022</v>
      </c>
      <c r="G128" s="35"/>
      <c r="H128" s="40"/>
    </row>
    <row r="129" spans="1:8" s="2" customFormat="1" ht="16.9" customHeight="1">
      <c r="A129" s="35"/>
      <c r="B129" s="40"/>
      <c r="C129" s="289" t="s">
        <v>363</v>
      </c>
      <c r="D129" s="289" t="s">
        <v>364</v>
      </c>
      <c r="E129" s="18" t="s">
        <v>201</v>
      </c>
      <c r="F129" s="290">
        <v>745.423</v>
      </c>
      <c r="G129" s="35"/>
      <c r="H129" s="40"/>
    </row>
    <row r="130" spans="1:8" s="2" customFormat="1" ht="16.9" customHeight="1">
      <c r="A130" s="35"/>
      <c r="B130" s="40"/>
      <c r="C130" s="285" t="s">
        <v>149</v>
      </c>
      <c r="D130" s="286" t="s">
        <v>150</v>
      </c>
      <c r="E130" s="287" t="s">
        <v>1</v>
      </c>
      <c r="F130" s="288">
        <v>21.71</v>
      </c>
      <c r="G130" s="35"/>
      <c r="H130" s="40"/>
    </row>
    <row r="131" spans="1:8" s="2" customFormat="1" ht="16.9" customHeight="1">
      <c r="A131" s="35"/>
      <c r="B131" s="40"/>
      <c r="C131" s="289" t="s">
        <v>149</v>
      </c>
      <c r="D131" s="289" t="s">
        <v>371</v>
      </c>
      <c r="E131" s="18" t="s">
        <v>1</v>
      </c>
      <c r="F131" s="290">
        <v>21.71</v>
      </c>
      <c r="G131" s="35"/>
      <c r="H131" s="40"/>
    </row>
    <row r="132" spans="1:8" s="2" customFormat="1" ht="16.9" customHeight="1">
      <c r="A132" s="35"/>
      <c r="B132" s="40"/>
      <c r="C132" s="291" t="s">
        <v>1340</v>
      </c>
      <c r="D132" s="35"/>
      <c r="E132" s="35"/>
      <c r="F132" s="35"/>
      <c r="G132" s="35"/>
      <c r="H132" s="40"/>
    </row>
    <row r="133" spans="1:8" s="2" customFormat="1" ht="16.9" customHeight="1">
      <c r="A133" s="35"/>
      <c r="B133" s="40"/>
      <c r="C133" s="289" t="s">
        <v>292</v>
      </c>
      <c r="D133" s="289" t="s">
        <v>293</v>
      </c>
      <c r="E133" s="18" t="s">
        <v>201</v>
      </c>
      <c r="F133" s="290">
        <v>59.128</v>
      </c>
      <c r="G133" s="35"/>
      <c r="H133" s="40"/>
    </row>
    <row r="134" spans="1:8" s="2" customFormat="1" ht="16.9" customHeight="1">
      <c r="A134" s="35"/>
      <c r="B134" s="40"/>
      <c r="C134" s="289" t="s">
        <v>303</v>
      </c>
      <c r="D134" s="289" t="s">
        <v>304</v>
      </c>
      <c r="E134" s="18" t="s">
        <v>201</v>
      </c>
      <c r="F134" s="290">
        <v>3457.292</v>
      </c>
      <c r="G134" s="35"/>
      <c r="H134" s="40"/>
    </row>
    <row r="135" spans="1:8" s="2" customFormat="1" ht="16.9" customHeight="1">
      <c r="A135" s="35"/>
      <c r="B135" s="40"/>
      <c r="C135" s="289" t="s">
        <v>499</v>
      </c>
      <c r="D135" s="289" t="s">
        <v>500</v>
      </c>
      <c r="E135" s="18" t="s">
        <v>201</v>
      </c>
      <c r="F135" s="290">
        <v>3803.022</v>
      </c>
      <c r="G135" s="35"/>
      <c r="H135" s="40"/>
    </row>
    <row r="136" spans="1:8" s="2" customFormat="1" ht="16.9" customHeight="1">
      <c r="A136" s="35"/>
      <c r="B136" s="40"/>
      <c r="C136" s="285" t="s">
        <v>156</v>
      </c>
      <c r="D136" s="286" t="s">
        <v>157</v>
      </c>
      <c r="E136" s="287" t="s">
        <v>1</v>
      </c>
      <c r="F136" s="288">
        <v>541.552</v>
      </c>
      <c r="G136" s="35"/>
      <c r="H136" s="40"/>
    </row>
    <row r="137" spans="1:8" s="2" customFormat="1" ht="16.9" customHeight="1">
      <c r="A137" s="35"/>
      <c r="B137" s="40"/>
      <c r="C137" s="289" t="s">
        <v>156</v>
      </c>
      <c r="D137" s="289" t="s">
        <v>1143</v>
      </c>
      <c r="E137" s="18" t="s">
        <v>1</v>
      </c>
      <c r="F137" s="290">
        <v>541.552</v>
      </c>
      <c r="G137" s="35"/>
      <c r="H137" s="40"/>
    </row>
    <row r="138" spans="1:8" s="2" customFormat="1" ht="16.9" customHeight="1">
      <c r="A138" s="35"/>
      <c r="B138" s="40"/>
      <c r="C138" s="291" t="s">
        <v>1340</v>
      </c>
      <c r="D138" s="35"/>
      <c r="E138" s="35"/>
      <c r="F138" s="35"/>
      <c r="G138" s="35"/>
      <c r="H138" s="40"/>
    </row>
    <row r="139" spans="1:8" s="2" customFormat="1" ht="16.9" customHeight="1">
      <c r="A139" s="35"/>
      <c r="B139" s="40"/>
      <c r="C139" s="289" t="s">
        <v>279</v>
      </c>
      <c r="D139" s="289" t="s">
        <v>280</v>
      </c>
      <c r="E139" s="18" t="s">
        <v>214</v>
      </c>
      <c r="F139" s="290">
        <v>1565.019</v>
      </c>
      <c r="G139" s="35"/>
      <c r="H139" s="40"/>
    </row>
    <row r="140" spans="1:8" s="2" customFormat="1" ht="16.9" customHeight="1">
      <c r="A140" s="35"/>
      <c r="B140" s="40"/>
      <c r="C140" s="285" t="s">
        <v>142</v>
      </c>
      <c r="D140" s="286" t="s">
        <v>143</v>
      </c>
      <c r="E140" s="287" t="s">
        <v>1</v>
      </c>
      <c r="F140" s="288">
        <v>3803.022</v>
      </c>
      <c r="G140" s="35"/>
      <c r="H140" s="40"/>
    </row>
    <row r="141" spans="1:8" s="2" customFormat="1" ht="16.9" customHeight="1">
      <c r="A141" s="35"/>
      <c r="B141" s="40"/>
      <c r="C141" s="289" t="s">
        <v>1</v>
      </c>
      <c r="D141" s="289" t="s">
        <v>307</v>
      </c>
      <c r="E141" s="18" t="s">
        <v>1</v>
      </c>
      <c r="F141" s="290">
        <v>2516.074</v>
      </c>
      <c r="G141" s="35"/>
      <c r="H141" s="40"/>
    </row>
    <row r="142" spans="1:8" s="2" customFormat="1" ht="16.9" customHeight="1">
      <c r="A142" s="35"/>
      <c r="B142" s="40"/>
      <c r="C142" s="289" t="s">
        <v>1</v>
      </c>
      <c r="D142" s="289" t="s">
        <v>540</v>
      </c>
      <c r="E142" s="18" t="s">
        <v>1</v>
      </c>
      <c r="F142" s="290">
        <v>77.374</v>
      </c>
      <c r="G142" s="35"/>
      <c r="H142" s="40"/>
    </row>
    <row r="143" spans="1:8" s="2" customFormat="1" ht="16.9" customHeight="1">
      <c r="A143" s="35"/>
      <c r="B143" s="40"/>
      <c r="C143" s="289" t="s">
        <v>1</v>
      </c>
      <c r="D143" s="289" t="s">
        <v>311</v>
      </c>
      <c r="E143" s="18" t="s">
        <v>1</v>
      </c>
      <c r="F143" s="290">
        <v>78.364</v>
      </c>
      <c r="G143" s="35"/>
      <c r="H143" s="40"/>
    </row>
    <row r="144" spans="1:8" s="2" customFormat="1" ht="16.9" customHeight="1">
      <c r="A144" s="35"/>
      <c r="B144" s="40"/>
      <c r="C144" s="289" t="s">
        <v>1</v>
      </c>
      <c r="D144" s="289" t="s">
        <v>312</v>
      </c>
      <c r="E144" s="18" t="s">
        <v>1</v>
      </c>
      <c r="F144" s="290">
        <v>2.64</v>
      </c>
      <c r="G144" s="35"/>
      <c r="H144" s="40"/>
    </row>
    <row r="145" spans="1:8" s="2" customFormat="1" ht="16.9" customHeight="1">
      <c r="A145" s="35"/>
      <c r="B145" s="40"/>
      <c r="C145" s="289" t="s">
        <v>1</v>
      </c>
      <c r="D145" s="289" t="s">
        <v>301</v>
      </c>
      <c r="E145" s="18" t="s">
        <v>1</v>
      </c>
      <c r="F145" s="290">
        <v>723.712</v>
      </c>
      <c r="G145" s="35"/>
      <c r="H145" s="40"/>
    </row>
    <row r="146" spans="1:8" s="2" customFormat="1" ht="16.9" customHeight="1">
      <c r="A146" s="35"/>
      <c r="B146" s="40"/>
      <c r="C146" s="289" t="s">
        <v>1</v>
      </c>
      <c r="D146" s="289" t="s">
        <v>308</v>
      </c>
      <c r="E146" s="18" t="s">
        <v>1</v>
      </c>
      <c r="F146" s="290">
        <v>35.247</v>
      </c>
      <c r="G146" s="35"/>
      <c r="H146" s="40"/>
    </row>
    <row r="147" spans="1:8" s="2" customFormat="1" ht="16.9" customHeight="1">
      <c r="A147" s="35"/>
      <c r="B147" s="40"/>
      <c r="C147" s="289" t="s">
        <v>1</v>
      </c>
      <c r="D147" s="289" t="s">
        <v>309</v>
      </c>
      <c r="E147" s="18" t="s">
        <v>1</v>
      </c>
      <c r="F147" s="290">
        <v>23.881</v>
      </c>
      <c r="G147" s="35"/>
      <c r="H147" s="40"/>
    </row>
    <row r="148" spans="1:8" s="2" customFormat="1" ht="16.9" customHeight="1">
      <c r="A148" s="35"/>
      <c r="B148" s="40"/>
      <c r="C148" s="289" t="s">
        <v>1</v>
      </c>
      <c r="D148" s="289" t="s">
        <v>598</v>
      </c>
      <c r="E148" s="18" t="s">
        <v>1</v>
      </c>
      <c r="F148" s="290">
        <v>345.73</v>
      </c>
      <c r="G148" s="35"/>
      <c r="H148" s="40"/>
    </row>
    <row r="149" spans="1:8" s="2" customFormat="1" ht="16.9" customHeight="1">
      <c r="A149" s="35"/>
      <c r="B149" s="40"/>
      <c r="C149" s="289" t="s">
        <v>142</v>
      </c>
      <c r="D149" s="289" t="s">
        <v>256</v>
      </c>
      <c r="E149" s="18" t="s">
        <v>1</v>
      </c>
      <c r="F149" s="290">
        <v>3803.022</v>
      </c>
      <c r="G149" s="35"/>
      <c r="H149" s="40"/>
    </row>
    <row r="150" spans="1:8" s="2" customFormat="1" ht="16.9" customHeight="1">
      <c r="A150" s="35"/>
      <c r="B150" s="40"/>
      <c r="C150" s="291" t="s">
        <v>1340</v>
      </c>
      <c r="D150" s="35"/>
      <c r="E150" s="35"/>
      <c r="F150" s="35"/>
      <c r="G150" s="35"/>
      <c r="H150" s="40"/>
    </row>
    <row r="151" spans="1:8" s="2" customFormat="1" ht="16.9" customHeight="1">
      <c r="A151" s="35"/>
      <c r="B151" s="40"/>
      <c r="C151" s="289" t="s">
        <v>499</v>
      </c>
      <c r="D151" s="289" t="s">
        <v>500</v>
      </c>
      <c r="E151" s="18" t="s">
        <v>201</v>
      </c>
      <c r="F151" s="290">
        <v>3803.022</v>
      </c>
      <c r="G151" s="35"/>
      <c r="H151" s="40"/>
    </row>
    <row r="152" spans="1:8" s="2" customFormat="1" ht="16.9" customHeight="1">
      <c r="A152" s="35"/>
      <c r="B152" s="40"/>
      <c r="C152" s="289" t="s">
        <v>207</v>
      </c>
      <c r="D152" s="289" t="s">
        <v>208</v>
      </c>
      <c r="E152" s="18" t="s">
        <v>201</v>
      </c>
      <c r="F152" s="290">
        <v>4183.324</v>
      </c>
      <c r="G152" s="35"/>
      <c r="H152" s="40"/>
    </row>
    <row r="153" spans="1:8" s="2" customFormat="1" ht="22.5">
      <c r="A153" s="35"/>
      <c r="B153" s="40"/>
      <c r="C153" s="289" t="s">
        <v>212</v>
      </c>
      <c r="D153" s="289" t="s">
        <v>213</v>
      </c>
      <c r="E153" s="18" t="s">
        <v>214</v>
      </c>
      <c r="F153" s="290">
        <v>418.332</v>
      </c>
      <c r="G153" s="35"/>
      <c r="H153" s="40"/>
    </row>
    <row r="154" spans="1:8" s="2" customFormat="1" ht="22.5">
      <c r="A154" s="35"/>
      <c r="B154" s="40"/>
      <c r="C154" s="289" t="s">
        <v>218</v>
      </c>
      <c r="D154" s="289" t="s">
        <v>219</v>
      </c>
      <c r="E154" s="18" t="s">
        <v>214</v>
      </c>
      <c r="F154" s="290">
        <v>836.665</v>
      </c>
      <c r="G154" s="35"/>
      <c r="H154" s="40"/>
    </row>
    <row r="155" spans="1:8" s="2" customFormat="1" ht="22.5">
      <c r="A155" s="35"/>
      <c r="B155" s="40"/>
      <c r="C155" s="289" t="s">
        <v>246</v>
      </c>
      <c r="D155" s="289" t="s">
        <v>247</v>
      </c>
      <c r="E155" s="18" t="s">
        <v>214</v>
      </c>
      <c r="F155" s="290">
        <v>1673.33</v>
      </c>
      <c r="G155" s="35"/>
      <c r="H155" s="40"/>
    </row>
    <row r="156" spans="1:8" s="2" customFormat="1" ht="22.5">
      <c r="A156" s="35"/>
      <c r="B156" s="40"/>
      <c r="C156" s="289" t="s">
        <v>251</v>
      </c>
      <c r="D156" s="289" t="s">
        <v>252</v>
      </c>
      <c r="E156" s="18" t="s">
        <v>214</v>
      </c>
      <c r="F156" s="290">
        <v>1254.997</v>
      </c>
      <c r="G156" s="35"/>
      <c r="H156" s="40"/>
    </row>
    <row r="157" spans="1:8" s="2" customFormat="1" ht="22.5">
      <c r="A157" s="35"/>
      <c r="B157" s="40"/>
      <c r="C157" s="289" t="s">
        <v>262</v>
      </c>
      <c r="D157" s="289" t="s">
        <v>263</v>
      </c>
      <c r="E157" s="18" t="s">
        <v>214</v>
      </c>
      <c r="F157" s="290">
        <v>836.665</v>
      </c>
      <c r="G157" s="35"/>
      <c r="H157" s="40"/>
    </row>
    <row r="158" spans="1:8" s="2" customFormat="1" ht="16.9" customHeight="1">
      <c r="A158" s="35"/>
      <c r="B158" s="40"/>
      <c r="C158" s="289" t="s">
        <v>279</v>
      </c>
      <c r="D158" s="289" t="s">
        <v>280</v>
      </c>
      <c r="E158" s="18" t="s">
        <v>214</v>
      </c>
      <c r="F158" s="290">
        <v>1565.019</v>
      </c>
      <c r="G158" s="35"/>
      <c r="H158" s="40"/>
    </row>
    <row r="159" spans="1:8" s="2" customFormat="1" ht="16.9" customHeight="1">
      <c r="A159" s="35"/>
      <c r="B159" s="40"/>
      <c r="C159" s="289" t="s">
        <v>287</v>
      </c>
      <c r="D159" s="289" t="s">
        <v>288</v>
      </c>
      <c r="E159" s="18" t="s">
        <v>201</v>
      </c>
      <c r="F159" s="290">
        <v>3803.022</v>
      </c>
      <c r="G159" s="35"/>
      <c r="H159" s="40"/>
    </row>
    <row r="160" spans="1:8" s="2" customFormat="1" ht="16.9" customHeight="1">
      <c r="A160" s="35"/>
      <c r="B160" s="40"/>
      <c r="C160" s="285" t="s">
        <v>145</v>
      </c>
      <c r="D160" s="286" t="s">
        <v>146</v>
      </c>
      <c r="E160" s="287" t="s">
        <v>1</v>
      </c>
      <c r="F160" s="288">
        <v>32.043</v>
      </c>
      <c r="G160" s="35"/>
      <c r="H160" s="40"/>
    </row>
    <row r="161" spans="1:8" s="2" customFormat="1" ht="16.9" customHeight="1">
      <c r="A161" s="35"/>
      <c r="B161" s="40"/>
      <c r="C161" s="289" t="s">
        <v>145</v>
      </c>
      <c r="D161" s="289" t="s">
        <v>575</v>
      </c>
      <c r="E161" s="18" t="s">
        <v>1</v>
      </c>
      <c r="F161" s="290">
        <v>32.043</v>
      </c>
      <c r="G161" s="35"/>
      <c r="H161" s="40"/>
    </row>
    <row r="162" spans="1:8" s="2" customFormat="1" ht="16.9" customHeight="1">
      <c r="A162" s="35"/>
      <c r="B162" s="40"/>
      <c r="C162" s="291" t="s">
        <v>1340</v>
      </c>
      <c r="D162" s="35"/>
      <c r="E162" s="35"/>
      <c r="F162" s="35"/>
      <c r="G162" s="35"/>
      <c r="H162" s="40"/>
    </row>
    <row r="163" spans="1:8" s="2" customFormat="1" ht="16.9" customHeight="1">
      <c r="A163" s="35"/>
      <c r="B163" s="40"/>
      <c r="C163" s="289" t="s">
        <v>444</v>
      </c>
      <c r="D163" s="289" t="s">
        <v>445</v>
      </c>
      <c r="E163" s="18" t="s">
        <v>201</v>
      </c>
      <c r="F163" s="290">
        <v>32.043</v>
      </c>
      <c r="G163" s="35"/>
      <c r="H163" s="40"/>
    </row>
    <row r="164" spans="1:8" s="2" customFormat="1" ht="16.9" customHeight="1">
      <c r="A164" s="35"/>
      <c r="B164" s="40"/>
      <c r="C164" s="289" t="s">
        <v>292</v>
      </c>
      <c r="D164" s="289" t="s">
        <v>293</v>
      </c>
      <c r="E164" s="18" t="s">
        <v>201</v>
      </c>
      <c r="F164" s="290">
        <v>59.128</v>
      </c>
      <c r="G164" s="35"/>
      <c r="H164" s="40"/>
    </row>
    <row r="165" spans="1:8" s="2" customFormat="1" ht="16.9" customHeight="1">
      <c r="A165" s="35"/>
      <c r="B165" s="40"/>
      <c r="C165" s="289" t="s">
        <v>303</v>
      </c>
      <c r="D165" s="289" t="s">
        <v>304</v>
      </c>
      <c r="E165" s="18" t="s">
        <v>201</v>
      </c>
      <c r="F165" s="290">
        <v>3457.292</v>
      </c>
      <c r="G165" s="35"/>
      <c r="H165" s="40"/>
    </row>
    <row r="166" spans="1:8" s="2" customFormat="1" ht="16.9" customHeight="1">
      <c r="A166" s="35"/>
      <c r="B166" s="40"/>
      <c r="C166" s="289" t="s">
        <v>499</v>
      </c>
      <c r="D166" s="289" t="s">
        <v>500</v>
      </c>
      <c r="E166" s="18" t="s">
        <v>201</v>
      </c>
      <c r="F166" s="290">
        <v>3803.022</v>
      </c>
      <c r="G166" s="35"/>
      <c r="H166" s="40"/>
    </row>
    <row r="167" spans="1:8" s="2" customFormat="1" ht="16.9" customHeight="1">
      <c r="A167" s="35"/>
      <c r="B167" s="40"/>
      <c r="C167" s="285" t="s">
        <v>153</v>
      </c>
      <c r="D167" s="286" t="s">
        <v>154</v>
      </c>
      <c r="E167" s="287" t="s">
        <v>1</v>
      </c>
      <c r="F167" s="288">
        <v>1254.997</v>
      </c>
      <c r="G167" s="35"/>
      <c r="H167" s="40"/>
    </row>
    <row r="168" spans="1:8" s="2" customFormat="1" ht="16.9" customHeight="1">
      <c r="A168" s="35"/>
      <c r="B168" s="40"/>
      <c r="C168" s="289" t="s">
        <v>1</v>
      </c>
      <c r="D168" s="289" t="s">
        <v>254</v>
      </c>
      <c r="E168" s="18" t="s">
        <v>1</v>
      </c>
      <c r="F168" s="290">
        <v>418.332</v>
      </c>
      <c r="G168" s="35"/>
      <c r="H168" s="40"/>
    </row>
    <row r="169" spans="1:8" s="2" customFormat="1" ht="16.9" customHeight="1">
      <c r="A169" s="35"/>
      <c r="B169" s="40"/>
      <c r="C169" s="289" t="s">
        <v>1</v>
      </c>
      <c r="D169" s="289" t="s">
        <v>255</v>
      </c>
      <c r="E169" s="18" t="s">
        <v>1</v>
      </c>
      <c r="F169" s="290">
        <v>836.665</v>
      </c>
      <c r="G169" s="35"/>
      <c r="H169" s="40"/>
    </row>
    <row r="170" spans="1:8" s="2" customFormat="1" ht="16.9" customHeight="1">
      <c r="A170" s="35"/>
      <c r="B170" s="40"/>
      <c r="C170" s="289" t="s">
        <v>153</v>
      </c>
      <c r="D170" s="289" t="s">
        <v>256</v>
      </c>
      <c r="E170" s="18" t="s">
        <v>1</v>
      </c>
      <c r="F170" s="290">
        <v>1254.997</v>
      </c>
      <c r="G170" s="35"/>
      <c r="H170" s="40"/>
    </row>
    <row r="171" spans="1:8" s="2" customFormat="1" ht="16.9" customHeight="1">
      <c r="A171" s="35"/>
      <c r="B171" s="40"/>
      <c r="C171" s="291" t="s">
        <v>1340</v>
      </c>
      <c r="D171" s="35"/>
      <c r="E171" s="35"/>
      <c r="F171" s="35"/>
      <c r="G171" s="35"/>
      <c r="H171" s="40"/>
    </row>
    <row r="172" spans="1:8" s="2" customFormat="1" ht="22.5">
      <c r="A172" s="35"/>
      <c r="B172" s="40"/>
      <c r="C172" s="289" t="s">
        <v>251</v>
      </c>
      <c r="D172" s="289" t="s">
        <v>252</v>
      </c>
      <c r="E172" s="18" t="s">
        <v>214</v>
      </c>
      <c r="F172" s="290">
        <v>1254.997</v>
      </c>
      <c r="G172" s="35"/>
      <c r="H172" s="40"/>
    </row>
    <row r="173" spans="1:8" s="2" customFormat="1" ht="16.9" customHeight="1">
      <c r="A173" s="35"/>
      <c r="B173" s="40"/>
      <c r="C173" s="289" t="s">
        <v>258</v>
      </c>
      <c r="D173" s="289" t="s">
        <v>259</v>
      </c>
      <c r="E173" s="18" t="s">
        <v>214</v>
      </c>
      <c r="F173" s="290">
        <v>1254.997</v>
      </c>
      <c r="G173" s="35"/>
      <c r="H173" s="40"/>
    </row>
    <row r="174" spans="1:8" s="2" customFormat="1" ht="22.5">
      <c r="A174" s="35"/>
      <c r="B174" s="40"/>
      <c r="C174" s="289" t="s">
        <v>274</v>
      </c>
      <c r="D174" s="289" t="s">
        <v>275</v>
      </c>
      <c r="E174" s="18" t="s">
        <v>270</v>
      </c>
      <c r="F174" s="290">
        <v>2509.994</v>
      </c>
      <c r="G174" s="35"/>
      <c r="H174" s="40"/>
    </row>
    <row r="175" spans="1:8" s="2" customFormat="1" ht="16.9" customHeight="1">
      <c r="A175" s="35"/>
      <c r="B175" s="40"/>
      <c r="C175" s="289" t="s">
        <v>283</v>
      </c>
      <c r="D175" s="289" t="s">
        <v>284</v>
      </c>
      <c r="E175" s="18" t="s">
        <v>214</v>
      </c>
      <c r="F175" s="290">
        <v>1254.997</v>
      </c>
      <c r="G175" s="35"/>
      <c r="H175" s="40"/>
    </row>
    <row r="176" spans="1:8" s="2" customFormat="1" ht="26.45" customHeight="1">
      <c r="A176" s="35"/>
      <c r="B176" s="40"/>
      <c r="C176" s="284" t="s">
        <v>1342</v>
      </c>
      <c r="D176" s="284" t="s">
        <v>125</v>
      </c>
      <c r="E176" s="35"/>
      <c r="F176" s="35"/>
      <c r="G176" s="35"/>
      <c r="H176" s="40"/>
    </row>
    <row r="177" spans="1:8" s="2" customFormat="1" ht="16.9" customHeight="1">
      <c r="A177" s="35"/>
      <c r="B177" s="40"/>
      <c r="C177" s="285" t="s">
        <v>156</v>
      </c>
      <c r="D177" s="286" t="s">
        <v>1136</v>
      </c>
      <c r="E177" s="287" t="s">
        <v>1</v>
      </c>
      <c r="F177" s="288">
        <v>965.03</v>
      </c>
      <c r="G177" s="35"/>
      <c r="H177" s="40"/>
    </row>
    <row r="178" spans="1:8" s="2" customFormat="1" ht="16.9" customHeight="1">
      <c r="A178" s="35"/>
      <c r="B178" s="40"/>
      <c r="C178" s="289" t="s">
        <v>1</v>
      </c>
      <c r="D178" s="289" t="s">
        <v>1142</v>
      </c>
      <c r="E178" s="18" t="s">
        <v>1</v>
      </c>
      <c r="F178" s="290">
        <v>423.478</v>
      </c>
      <c r="G178" s="35"/>
      <c r="H178" s="40"/>
    </row>
    <row r="179" spans="1:8" s="2" customFormat="1" ht="16.9" customHeight="1">
      <c r="A179" s="35"/>
      <c r="B179" s="40"/>
      <c r="C179" s="289" t="s">
        <v>1</v>
      </c>
      <c r="D179" s="289" t="s">
        <v>1143</v>
      </c>
      <c r="E179" s="18" t="s">
        <v>1</v>
      </c>
      <c r="F179" s="290">
        <v>541.552</v>
      </c>
      <c r="G179" s="35"/>
      <c r="H179" s="40"/>
    </row>
    <row r="180" spans="1:8" s="2" customFormat="1" ht="16.9" customHeight="1">
      <c r="A180" s="35"/>
      <c r="B180" s="40"/>
      <c r="C180" s="289" t="s">
        <v>156</v>
      </c>
      <c r="D180" s="289" t="s">
        <v>256</v>
      </c>
      <c r="E180" s="18" t="s">
        <v>1</v>
      </c>
      <c r="F180" s="290">
        <v>965.03</v>
      </c>
      <c r="G180" s="35"/>
      <c r="H180" s="40"/>
    </row>
    <row r="181" spans="1:8" s="2" customFormat="1" ht="16.9" customHeight="1">
      <c r="A181" s="35"/>
      <c r="B181" s="40"/>
      <c r="C181" s="291" t="s">
        <v>1340</v>
      </c>
      <c r="D181" s="35"/>
      <c r="E181" s="35"/>
      <c r="F181" s="35"/>
      <c r="G181" s="35"/>
      <c r="H181" s="40"/>
    </row>
    <row r="182" spans="1:8" s="2" customFormat="1" ht="16.9" customHeight="1">
      <c r="A182" s="35"/>
      <c r="B182" s="40"/>
      <c r="C182" s="289" t="s">
        <v>1139</v>
      </c>
      <c r="D182" s="289" t="s">
        <v>1140</v>
      </c>
      <c r="E182" s="18" t="s">
        <v>201</v>
      </c>
      <c r="F182" s="290">
        <v>965.03</v>
      </c>
      <c r="G182" s="35"/>
      <c r="H182" s="40"/>
    </row>
    <row r="183" spans="1:8" s="2" customFormat="1" ht="16.9" customHeight="1">
      <c r="A183" s="35"/>
      <c r="B183" s="40"/>
      <c r="C183" s="289" t="s">
        <v>1158</v>
      </c>
      <c r="D183" s="289" t="s">
        <v>1159</v>
      </c>
      <c r="E183" s="18" t="s">
        <v>201</v>
      </c>
      <c r="F183" s="290">
        <v>965.03</v>
      </c>
      <c r="G183" s="35"/>
      <c r="H183" s="40"/>
    </row>
    <row r="184" spans="1:8" s="2" customFormat="1" ht="16.9" customHeight="1">
      <c r="A184" s="35"/>
      <c r="B184" s="40"/>
      <c r="C184" s="289" t="s">
        <v>1161</v>
      </c>
      <c r="D184" s="289" t="s">
        <v>1162</v>
      </c>
      <c r="E184" s="18" t="s">
        <v>201</v>
      </c>
      <c r="F184" s="290">
        <v>965.03</v>
      </c>
      <c r="G184" s="35"/>
      <c r="H184" s="40"/>
    </row>
    <row r="185" spans="1:8" s="2" customFormat="1" ht="16.9" customHeight="1">
      <c r="A185" s="35"/>
      <c r="B185" s="40"/>
      <c r="C185" s="289" t="s">
        <v>1164</v>
      </c>
      <c r="D185" s="289" t="s">
        <v>1165</v>
      </c>
      <c r="E185" s="18" t="s">
        <v>201</v>
      </c>
      <c r="F185" s="290">
        <v>965.03</v>
      </c>
      <c r="G185" s="35"/>
      <c r="H185" s="40"/>
    </row>
    <row r="186" spans="1:8" s="2" customFormat="1" ht="16.9" customHeight="1">
      <c r="A186" s="35"/>
      <c r="B186" s="40"/>
      <c r="C186" s="289" t="s">
        <v>1236</v>
      </c>
      <c r="D186" s="289" t="s">
        <v>1237</v>
      </c>
      <c r="E186" s="18" t="s">
        <v>270</v>
      </c>
      <c r="F186" s="290">
        <v>0.029</v>
      </c>
      <c r="G186" s="35"/>
      <c r="H186" s="40"/>
    </row>
    <row r="187" spans="1:8" s="2" customFormat="1" ht="7.35" customHeight="1">
      <c r="A187" s="35"/>
      <c r="B187" s="147"/>
      <c r="C187" s="148"/>
      <c r="D187" s="148"/>
      <c r="E187" s="148"/>
      <c r="F187" s="148"/>
      <c r="G187" s="148"/>
      <c r="H187" s="40"/>
    </row>
    <row r="188" spans="1:8" s="2" customFormat="1" ht="11.25">
      <c r="A188" s="35"/>
      <c r="B188" s="35"/>
      <c r="C188" s="35"/>
      <c r="D188" s="35"/>
      <c r="E188" s="35"/>
      <c r="F188" s="35"/>
      <c r="G188" s="35"/>
      <c r="H188" s="35"/>
    </row>
  </sheetData>
  <sheetProtection algorithmName="SHA-512" hashValue="xpSB6nwwfW9Fnsw+Q8Y8eu84f8eAJpCVYQbPrO70GAeonZQAiZkj9PEVn3BtLH/+d3Ryifp1gB7keN4NIr2YGw==" saltValue="wiebCBi3lRwKWFwC7JXd59XakZQyRwfZlmNZbO3cCutxcDHISoTvoO7wsVsnzgP6YvEPsEmSxoefyBtTmDvg0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7"/>
  <sheetViews>
    <sheetView showGridLines="0" workbookViewId="0" topLeftCell="A110">
      <selection activeCell="I127" sqref="I12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85</v>
      </c>
      <c r="AZ2" s="116" t="s">
        <v>130</v>
      </c>
      <c r="BA2" s="116" t="s">
        <v>131</v>
      </c>
      <c r="BB2" s="116" t="s">
        <v>1</v>
      </c>
      <c r="BC2" s="116" t="s">
        <v>132</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134</v>
      </c>
      <c r="BD3" s="116" t="s">
        <v>86</v>
      </c>
    </row>
    <row r="4" spans="2:56" s="1" customFormat="1" ht="24.95" customHeight="1">
      <c r="B4" s="21"/>
      <c r="D4" s="119" t="s">
        <v>135</v>
      </c>
      <c r="L4" s="21"/>
      <c r="M4" s="120" t="s">
        <v>10</v>
      </c>
      <c r="AT4" s="18" t="s">
        <v>4</v>
      </c>
      <c r="AZ4" s="116" t="s">
        <v>136</v>
      </c>
      <c r="BA4" s="116" t="s">
        <v>137</v>
      </c>
      <c r="BB4" s="116" t="s">
        <v>1</v>
      </c>
      <c r="BC4" s="116" t="s">
        <v>138</v>
      </c>
      <c r="BD4" s="116" t="s">
        <v>86</v>
      </c>
    </row>
    <row r="5" spans="2:56" s="1" customFormat="1" ht="6.95" customHeight="1">
      <c r="B5" s="21"/>
      <c r="L5" s="21"/>
      <c r="AZ5" s="116" t="s">
        <v>139</v>
      </c>
      <c r="BA5" s="116" t="s">
        <v>140</v>
      </c>
      <c r="BB5" s="116" t="s">
        <v>1</v>
      </c>
      <c r="BC5" s="116" t="s">
        <v>141</v>
      </c>
      <c r="BD5" s="116" t="s">
        <v>86</v>
      </c>
    </row>
    <row r="6" spans="2:56" s="1" customFormat="1" ht="12" customHeight="1">
      <c r="B6" s="21"/>
      <c r="D6" s="121" t="s">
        <v>16</v>
      </c>
      <c r="L6" s="21"/>
      <c r="AZ6" s="116" t="s">
        <v>142</v>
      </c>
      <c r="BA6" s="116" t="s">
        <v>143</v>
      </c>
      <c r="BB6" s="116" t="s">
        <v>1</v>
      </c>
      <c r="BC6" s="116" t="s">
        <v>144</v>
      </c>
      <c r="BD6" s="116" t="s">
        <v>86</v>
      </c>
    </row>
    <row r="7" spans="2:56" s="1" customFormat="1" ht="16.5" customHeight="1">
      <c r="B7" s="21"/>
      <c r="E7" s="337" t="str">
        <f>'Rekapitulace stavby'!K6</f>
        <v>Malé Hoštice – IS lokality Sportovní</v>
      </c>
      <c r="F7" s="338"/>
      <c r="G7" s="338"/>
      <c r="H7" s="338"/>
      <c r="L7" s="21"/>
      <c r="AZ7" s="116" t="s">
        <v>145</v>
      </c>
      <c r="BA7" s="116" t="s">
        <v>146</v>
      </c>
      <c r="BB7" s="116" t="s">
        <v>1</v>
      </c>
      <c r="BC7" s="116" t="s">
        <v>147</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39" t="s">
        <v>152</v>
      </c>
      <c r="F9" s="340"/>
      <c r="G9" s="340"/>
      <c r="H9" s="340"/>
      <c r="I9" s="35"/>
      <c r="J9" s="35"/>
      <c r="K9" s="35"/>
      <c r="L9" s="52"/>
      <c r="S9" s="35"/>
      <c r="T9" s="35"/>
      <c r="U9" s="35"/>
      <c r="V9" s="35"/>
      <c r="W9" s="35"/>
      <c r="X9" s="35"/>
      <c r="Y9" s="35"/>
      <c r="Z9" s="35"/>
      <c r="AA9" s="35"/>
      <c r="AB9" s="35"/>
      <c r="AC9" s="35"/>
      <c r="AD9" s="35"/>
      <c r="AE9" s="35"/>
      <c r="AZ9" s="116" t="s">
        <v>153</v>
      </c>
      <c r="BA9" s="116" t="s">
        <v>154</v>
      </c>
      <c r="BB9" s="116" t="s">
        <v>1</v>
      </c>
      <c r="BC9" s="116" t="s">
        <v>155</v>
      </c>
      <c r="BD9" s="116" t="s">
        <v>86</v>
      </c>
    </row>
    <row r="10" spans="1:5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158</v>
      </c>
      <c r="BD10" s="116" t="s">
        <v>86</v>
      </c>
    </row>
    <row r="11" spans="1:31"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ROUND((SUM(BE122:BE286)),2)</f>
        <v>0</v>
      </c>
      <c r="G33" s="35"/>
      <c r="H33" s="35"/>
      <c r="I33" s="132">
        <v>0.21</v>
      </c>
      <c r="J33" s="131">
        <f>ROUND(((SUM(BE122:BE286))*I33),2)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ROUND((SUM(BF122:BF286)),2)</f>
        <v>0</v>
      </c>
      <c r="G34" s="35"/>
      <c r="H34" s="35"/>
      <c r="I34" s="132">
        <v>0.12</v>
      </c>
      <c r="J34" s="131">
        <f>ROUND(((SUM(BF122:BF286))*I34),2)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ROUND((SUM(BG122:BG286)),2)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ROUND((SUM(BH122:BH286)),2)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ROUND((SUM(BI122:BI286)),2)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01 - Lokalita č.1</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J123</f>
        <v>0</v>
      </c>
      <c r="K97" s="156"/>
      <c r="L97" s="160"/>
    </row>
    <row r="98" spans="2:12" s="10" customFormat="1" ht="19.9" customHeight="1">
      <c r="B98" s="161"/>
      <c r="C98" s="105"/>
      <c r="D98" s="162" t="s">
        <v>165</v>
      </c>
      <c r="E98" s="163"/>
      <c r="F98" s="163"/>
      <c r="G98" s="163"/>
      <c r="H98" s="163"/>
      <c r="I98" s="163"/>
      <c r="J98" s="164">
        <f>J124</f>
        <v>0</v>
      </c>
      <c r="K98" s="105"/>
      <c r="L98" s="165"/>
    </row>
    <row r="99" spans="2:12" s="10" customFormat="1" ht="19.9" customHeight="1">
      <c r="B99" s="161"/>
      <c r="C99" s="105"/>
      <c r="D99" s="162" t="s">
        <v>166</v>
      </c>
      <c r="E99" s="163"/>
      <c r="F99" s="163"/>
      <c r="G99" s="163"/>
      <c r="H99" s="163"/>
      <c r="I99" s="163"/>
      <c r="J99" s="164">
        <f>J169</f>
        <v>0</v>
      </c>
      <c r="K99" s="105"/>
      <c r="L99" s="165"/>
    </row>
    <row r="100" spans="2:12" s="10" customFormat="1" ht="19.9" customHeight="1">
      <c r="B100" s="161"/>
      <c r="C100" s="105"/>
      <c r="D100" s="162" t="s">
        <v>167</v>
      </c>
      <c r="E100" s="163"/>
      <c r="F100" s="163"/>
      <c r="G100" s="163"/>
      <c r="H100" s="163"/>
      <c r="I100" s="163"/>
      <c r="J100" s="164">
        <f>J225</f>
        <v>0</v>
      </c>
      <c r="K100" s="105"/>
      <c r="L100" s="165"/>
    </row>
    <row r="101" spans="2:12" s="10" customFormat="1" ht="19.9" customHeight="1">
      <c r="B101" s="161"/>
      <c r="C101" s="105"/>
      <c r="D101" s="162" t="s">
        <v>168</v>
      </c>
      <c r="E101" s="163"/>
      <c r="F101" s="163"/>
      <c r="G101" s="163"/>
      <c r="H101" s="163"/>
      <c r="I101" s="163"/>
      <c r="J101" s="164">
        <f>J236</f>
        <v>0</v>
      </c>
      <c r="K101" s="105"/>
      <c r="L101" s="165"/>
    </row>
    <row r="102" spans="2:12" s="10" customFormat="1" ht="19.9" customHeight="1">
      <c r="B102" s="161"/>
      <c r="C102" s="105"/>
      <c r="D102" s="162" t="s">
        <v>169</v>
      </c>
      <c r="E102" s="163"/>
      <c r="F102" s="163"/>
      <c r="G102" s="163"/>
      <c r="H102" s="163"/>
      <c r="I102" s="163"/>
      <c r="J102" s="164">
        <f>J285</f>
        <v>0</v>
      </c>
      <c r="K102" s="105"/>
      <c r="L102" s="165"/>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44" t="str">
        <f>E7</f>
        <v>Malé Hoštice – IS lokality Sportovní</v>
      </c>
      <c r="F112" s="345"/>
      <c r="G112" s="345"/>
      <c r="H112" s="345"/>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148</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297" t="str">
        <f>E9</f>
        <v>01 - Lokalita č.1</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Malé Hoštice</v>
      </c>
      <c r="G116" s="37"/>
      <c r="H116" s="37"/>
      <c r="I116" s="30" t="s">
        <v>22</v>
      </c>
      <c r="J116" s="67" t="str">
        <f>IF(J12="","",J12)</f>
        <v>11. 3. 2024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E15</f>
        <v>Městská část Malé Hoštice, Opava</v>
      </c>
      <c r="G118" s="37"/>
      <c r="H118" s="37"/>
      <c r="I118" s="30" t="s">
        <v>30</v>
      </c>
      <c r="J118" s="33" t="str">
        <f>E21</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f>
        <v>0</v>
      </c>
      <c r="Q122" s="80"/>
      <c r="R122" s="175">
        <f>R123</f>
        <v>969.69036437</v>
      </c>
      <c r="S122" s="80"/>
      <c r="T122" s="176">
        <f>T123</f>
        <v>1.9765000000000001</v>
      </c>
      <c r="U122" s="35"/>
      <c r="V122" s="35"/>
      <c r="W122" s="35"/>
      <c r="X122" s="35"/>
      <c r="Y122" s="35"/>
      <c r="Z122" s="35"/>
      <c r="AA122" s="35"/>
      <c r="AB122" s="35"/>
      <c r="AC122" s="35"/>
      <c r="AD122" s="35"/>
      <c r="AE122" s="35"/>
      <c r="AT122" s="18" t="s">
        <v>75</v>
      </c>
      <c r="AU122" s="18" t="s">
        <v>163</v>
      </c>
      <c r="BK122" s="177">
        <f>BK123</f>
        <v>0</v>
      </c>
    </row>
    <row r="123" spans="2:63" s="12" customFormat="1" ht="25.9" customHeight="1">
      <c r="B123" s="178"/>
      <c r="C123" s="179"/>
      <c r="D123" s="180" t="s">
        <v>75</v>
      </c>
      <c r="E123" s="181" t="s">
        <v>183</v>
      </c>
      <c r="F123" s="181" t="s">
        <v>184</v>
      </c>
      <c r="G123" s="179"/>
      <c r="H123" s="179"/>
      <c r="I123" s="182"/>
      <c r="J123" s="183">
        <f>BK123</f>
        <v>0</v>
      </c>
      <c r="K123" s="179"/>
      <c r="L123" s="184"/>
      <c r="M123" s="185"/>
      <c r="N123" s="186"/>
      <c r="O123" s="186"/>
      <c r="P123" s="187">
        <f>P124+P169+P225+P236+P285</f>
        <v>0</v>
      </c>
      <c r="Q123" s="186"/>
      <c r="R123" s="187">
        <f>R124+R169+R225+R236+R285</f>
        <v>969.69036437</v>
      </c>
      <c r="S123" s="186"/>
      <c r="T123" s="188">
        <f>T124+T169+T225+T236+T285</f>
        <v>1.9765000000000001</v>
      </c>
      <c r="AR123" s="189" t="s">
        <v>84</v>
      </c>
      <c r="AT123" s="190" t="s">
        <v>75</v>
      </c>
      <c r="AU123" s="190" t="s">
        <v>76</v>
      </c>
      <c r="AY123" s="189" t="s">
        <v>185</v>
      </c>
      <c r="BK123" s="191">
        <f>BK124+BK169+BK225+BK236+BK285</f>
        <v>0</v>
      </c>
    </row>
    <row r="124" spans="2:63" s="12" customFormat="1" ht="22.9" customHeight="1">
      <c r="B124" s="178"/>
      <c r="C124" s="179"/>
      <c r="D124" s="180" t="s">
        <v>75</v>
      </c>
      <c r="E124" s="192" t="s">
        <v>84</v>
      </c>
      <c r="F124" s="192" t="s">
        <v>186</v>
      </c>
      <c r="G124" s="179"/>
      <c r="H124" s="179"/>
      <c r="I124" s="182"/>
      <c r="J124" s="193">
        <f>BK124</f>
        <v>0</v>
      </c>
      <c r="K124" s="179"/>
      <c r="L124" s="184"/>
      <c r="M124" s="185"/>
      <c r="N124" s="186"/>
      <c r="O124" s="186"/>
      <c r="P124" s="187">
        <f>SUM(P125:P168)</f>
        <v>0</v>
      </c>
      <c r="Q124" s="186"/>
      <c r="R124" s="187">
        <f>SUM(R125:R168)</f>
        <v>706.5262359999999</v>
      </c>
      <c r="S124" s="186"/>
      <c r="T124" s="188">
        <f>SUM(T125:T168)</f>
        <v>1.9765000000000001</v>
      </c>
      <c r="AR124" s="189" t="s">
        <v>84</v>
      </c>
      <c r="AT124" s="190" t="s">
        <v>75</v>
      </c>
      <c r="AU124" s="190" t="s">
        <v>84</v>
      </c>
      <c r="AY124" s="189" t="s">
        <v>185</v>
      </c>
      <c r="BK124" s="191">
        <f>SUM(BK125:BK168)</f>
        <v>0</v>
      </c>
    </row>
    <row r="125" spans="1:65" s="2" customFormat="1" ht="24.2" customHeight="1">
      <c r="A125" s="35"/>
      <c r="B125" s="36"/>
      <c r="C125" s="194" t="s">
        <v>84</v>
      </c>
      <c r="D125" s="194" t="s">
        <v>187</v>
      </c>
      <c r="E125" s="195" t="s">
        <v>188</v>
      </c>
      <c r="F125" s="196" t="s">
        <v>189</v>
      </c>
      <c r="G125" s="197" t="s">
        <v>190</v>
      </c>
      <c r="H125" s="198">
        <v>5</v>
      </c>
      <c r="I125" s="199"/>
      <c r="J125" s="200">
        <f>ROUND(I125*H125,2)</f>
        <v>0</v>
      </c>
      <c r="K125" s="201"/>
      <c r="L125" s="40"/>
      <c r="M125" s="202" t="s">
        <v>1</v>
      </c>
      <c r="N125" s="203" t="s">
        <v>41</v>
      </c>
      <c r="O125" s="72"/>
      <c r="P125" s="204">
        <f>O125*H125</f>
        <v>0</v>
      </c>
      <c r="Q125" s="204">
        <v>0</v>
      </c>
      <c r="R125" s="204">
        <f>Q125*H125</f>
        <v>0</v>
      </c>
      <c r="S125" s="204">
        <v>0</v>
      </c>
      <c r="T125" s="205">
        <f>S125*H125</f>
        <v>0</v>
      </c>
      <c r="U125" s="35"/>
      <c r="V125" s="35"/>
      <c r="W125" s="35"/>
      <c r="X125" s="35"/>
      <c r="Y125" s="35"/>
      <c r="Z125" s="35"/>
      <c r="AA125" s="35"/>
      <c r="AB125" s="35"/>
      <c r="AC125" s="35"/>
      <c r="AD125" s="35"/>
      <c r="AE125" s="35"/>
      <c r="AR125" s="206" t="s">
        <v>191</v>
      </c>
      <c r="AT125" s="206" t="s">
        <v>187</v>
      </c>
      <c r="AU125" s="206" t="s">
        <v>86</v>
      </c>
      <c r="AY125" s="18" t="s">
        <v>185</v>
      </c>
      <c r="BE125" s="207">
        <f>IF(N125="základní",J125,0)</f>
        <v>0</v>
      </c>
      <c r="BF125" s="207">
        <f>IF(N125="snížená",J125,0)</f>
        <v>0</v>
      </c>
      <c r="BG125" s="207">
        <f>IF(N125="zákl. přenesená",J125,0)</f>
        <v>0</v>
      </c>
      <c r="BH125" s="207">
        <f>IF(N125="sníž. přenesená",J125,0)</f>
        <v>0</v>
      </c>
      <c r="BI125" s="207">
        <f>IF(N125="nulová",J125,0)</f>
        <v>0</v>
      </c>
      <c r="BJ125" s="18" t="s">
        <v>84</v>
      </c>
      <c r="BK125" s="207">
        <f>ROUND(I125*H125,2)</f>
        <v>0</v>
      </c>
      <c r="BL125" s="18" t="s">
        <v>191</v>
      </c>
      <c r="BM125" s="206" t="s">
        <v>192</v>
      </c>
    </row>
    <row r="126" spans="2:51" s="13" customFormat="1" ht="11.25">
      <c r="B126" s="208"/>
      <c r="C126" s="209"/>
      <c r="D126" s="210" t="s">
        <v>193</v>
      </c>
      <c r="E126" s="211" t="s">
        <v>1</v>
      </c>
      <c r="F126" s="212" t="s">
        <v>194</v>
      </c>
      <c r="G126" s="209"/>
      <c r="H126" s="213">
        <v>5</v>
      </c>
      <c r="I126" s="214"/>
      <c r="J126" s="209"/>
      <c r="K126" s="209"/>
      <c r="L126" s="215"/>
      <c r="M126" s="216"/>
      <c r="N126" s="217"/>
      <c r="O126" s="217"/>
      <c r="P126" s="217"/>
      <c r="Q126" s="217"/>
      <c r="R126" s="217"/>
      <c r="S126" s="217"/>
      <c r="T126" s="218"/>
      <c r="AT126" s="219" t="s">
        <v>193</v>
      </c>
      <c r="AU126" s="219" t="s">
        <v>86</v>
      </c>
      <c r="AV126" s="13" t="s">
        <v>86</v>
      </c>
      <c r="AW126" s="13" t="s">
        <v>32</v>
      </c>
      <c r="AX126" s="13" t="s">
        <v>84</v>
      </c>
      <c r="AY126" s="219" t="s">
        <v>185</v>
      </c>
    </row>
    <row r="127" spans="1:65" s="2" customFormat="1" ht="21.75" customHeight="1">
      <c r="A127" s="35"/>
      <c r="B127" s="36"/>
      <c r="C127" s="194" t="s">
        <v>86</v>
      </c>
      <c r="D127" s="194" t="s">
        <v>187</v>
      </c>
      <c r="E127" s="195" t="s">
        <v>195</v>
      </c>
      <c r="F127" s="196" t="s">
        <v>196</v>
      </c>
      <c r="G127" s="197" t="s">
        <v>190</v>
      </c>
      <c r="H127" s="198">
        <v>5</v>
      </c>
      <c r="I127" s="199"/>
      <c r="J127" s="200">
        <f>ROUND(I127*H127,2)</f>
        <v>0</v>
      </c>
      <c r="K127" s="201"/>
      <c r="L127" s="40"/>
      <c r="M127" s="202" t="s">
        <v>1</v>
      </c>
      <c r="N127" s="203" t="s">
        <v>41</v>
      </c>
      <c r="O127" s="72"/>
      <c r="P127" s="204">
        <f>O127*H127</f>
        <v>0</v>
      </c>
      <c r="Q127" s="204">
        <v>0</v>
      </c>
      <c r="R127" s="204">
        <f>Q127*H127</f>
        <v>0</v>
      </c>
      <c r="S127" s="204">
        <v>0</v>
      </c>
      <c r="T127" s="205">
        <f>S127*H127</f>
        <v>0</v>
      </c>
      <c r="U127" s="35"/>
      <c r="V127" s="35"/>
      <c r="W127" s="35"/>
      <c r="X127" s="35"/>
      <c r="Y127" s="35"/>
      <c r="Z127" s="35"/>
      <c r="AA127" s="35"/>
      <c r="AB127" s="35"/>
      <c r="AC127" s="35"/>
      <c r="AD127" s="35"/>
      <c r="AE127" s="35"/>
      <c r="AR127" s="206" t="s">
        <v>191</v>
      </c>
      <c r="AT127" s="206" t="s">
        <v>187</v>
      </c>
      <c r="AU127" s="206" t="s">
        <v>86</v>
      </c>
      <c r="AY127" s="18" t="s">
        <v>185</v>
      </c>
      <c r="BE127" s="207">
        <f>IF(N127="základní",J127,0)</f>
        <v>0</v>
      </c>
      <c r="BF127" s="207">
        <f>IF(N127="snížená",J127,0)</f>
        <v>0</v>
      </c>
      <c r="BG127" s="207">
        <f>IF(N127="zákl. přenesená",J127,0)</f>
        <v>0</v>
      </c>
      <c r="BH127" s="207">
        <f>IF(N127="sníž. přenesená",J127,0)</f>
        <v>0</v>
      </c>
      <c r="BI127" s="207">
        <f>IF(N127="nulová",J127,0)</f>
        <v>0</v>
      </c>
      <c r="BJ127" s="18" t="s">
        <v>84</v>
      </c>
      <c r="BK127" s="207">
        <f>ROUND(I127*H127,2)</f>
        <v>0</v>
      </c>
      <c r="BL127" s="18" t="s">
        <v>191</v>
      </c>
      <c r="BM127" s="206" t="s">
        <v>197</v>
      </c>
    </row>
    <row r="128" spans="1:65" s="2" customFormat="1" ht="24.2" customHeight="1">
      <c r="A128" s="35"/>
      <c r="B128" s="36"/>
      <c r="C128" s="194" t="s">
        <v>198</v>
      </c>
      <c r="D128" s="194" t="s">
        <v>187</v>
      </c>
      <c r="E128" s="195" t="s">
        <v>199</v>
      </c>
      <c r="F128" s="196" t="s">
        <v>200</v>
      </c>
      <c r="G128" s="197" t="s">
        <v>201</v>
      </c>
      <c r="H128" s="198">
        <v>5.9</v>
      </c>
      <c r="I128" s="199"/>
      <c r="J128" s="200">
        <f>ROUND(I128*H128,2)</f>
        <v>0</v>
      </c>
      <c r="K128" s="201"/>
      <c r="L128" s="40"/>
      <c r="M128" s="202" t="s">
        <v>1</v>
      </c>
      <c r="N128" s="203" t="s">
        <v>41</v>
      </c>
      <c r="O128" s="72"/>
      <c r="P128" s="204">
        <f>O128*H128</f>
        <v>0</v>
      </c>
      <c r="Q128" s="204">
        <v>0</v>
      </c>
      <c r="R128" s="204">
        <f>Q128*H128</f>
        <v>0</v>
      </c>
      <c r="S128" s="204">
        <v>0.22</v>
      </c>
      <c r="T128" s="205">
        <f>S128*H128</f>
        <v>1.298</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202</v>
      </c>
    </row>
    <row r="129" spans="1:65" s="2" customFormat="1" ht="24.2" customHeight="1">
      <c r="A129" s="35"/>
      <c r="B129" s="36"/>
      <c r="C129" s="194" t="s">
        <v>191</v>
      </c>
      <c r="D129" s="194" t="s">
        <v>187</v>
      </c>
      <c r="E129" s="195" t="s">
        <v>203</v>
      </c>
      <c r="F129" s="196" t="s">
        <v>204</v>
      </c>
      <c r="G129" s="197" t="s">
        <v>201</v>
      </c>
      <c r="H129" s="198">
        <v>5.9</v>
      </c>
      <c r="I129" s="199"/>
      <c r="J129" s="200">
        <f>ROUND(I129*H129,2)</f>
        <v>0</v>
      </c>
      <c r="K129" s="201"/>
      <c r="L129" s="40"/>
      <c r="M129" s="202" t="s">
        <v>1</v>
      </c>
      <c r="N129" s="203" t="s">
        <v>41</v>
      </c>
      <c r="O129" s="72"/>
      <c r="P129" s="204">
        <f>O129*H129</f>
        <v>0</v>
      </c>
      <c r="Q129" s="204">
        <v>4E-05</v>
      </c>
      <c r="R129" s="204">
        <f>Q129*H129</f>
        <v>0.00023600000000000004</v>
      </c>
      <c r="S129" s="204">
        <v>0.115</v>
      </c>
      <c r="T129" s="205">
        <f>S129*H129</f>
        <v>0.6785000000000001</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205</v>
      </c>
    </row>
    <row r="130" spans="2:51" s="13" customFormat="1" ht="11.25">
      <c r="B130" s="208"/>
      <c r="C130" s="209"/>
      <c r="D130" s="210" t="s">
        <v>193</v>
      </c>
      <c r="E130" s="211" t="s">
        <v>1</v>
      </c>
      <c r="F130" s="212" t="s">
        <v>206</v>
      </c>
      <c r="G130" s="209"/>
      <c r="H130" s="213">
        <v>5.9</v>
      </c>
      <c r="I130" s="214"/>
      <c r="J130" s="209"/>
      <c r="K130" s="209"/>
      <c r="L130" s="215"/>
      <c r="M130" s="216"/>
      <c r="N130" s="217"/>
      <c r="O130" s="217"/>
      <c r="P130" s="217"/>
      <c r="Q130" s="217"/>
      <c r="R130" s="217"/>
      <c r="S130" s="217"/>
      <c r="T130" s="218"/>
      <c r="AT130" s="219" t="s">
        <v>193</v>
      </c>
      <c r="AU130" s="219" t="s">
        <v>86</v>
      </c>
      <c r="AV130" s="13" t="s">
        <v>86</v>
      </c>
      <c r="AW130" s="13" t="s">
        <v>32</v>
      </c>
      <c r="AX130" s="13" t="s">
        <v>84</v>
      </c>
      <c r="AY130" s="219" t="s">
        <v>185</v>
      </c>
    </row>
    <row r="131" spans="1:65" s="2" customFormat="1" ht="24.2" customHeight="1">
      <c r="A131" s="35"/>
      <c r="B131" s="36"/>
      <c r="C131" s="194" t="s">
        <v>194</v>
      </c>
      <c r="D131" s="194" t="s">
        <v>187</v>
      </c>
      <c r="E131" s="195" t="s">
        <v>207</v>
      </c>
      <c r="F131" s="196" t="s">
        <v>208</v>
      </c>
      <c r="G131" s="197" t="s">
        <v>201</v>
      </c>
      <c r="H131" s="198">
        <v>1766.317</v>
      </c>
      <c r="I131" s="199"/>
      <c r="J131" s="200">
        <f>ROUND(I131*H131,2)</f>
        <v>0</v>
      </c>
      <c r="K131" s="201"/>
      <c r="L131" s="40"/>
      <c r="M131" s="202" t="s">
        <v>1</v>
      </c>
      <c r="N131" s="203" t="s">
        <v>41</v>
      </c>
      <c r="O131" s="72"/>
      <c r="P131" s="204">
        <f>O131*H131</f>
        <v>0</v>
      </c>
      <c r="Q131" s="204">
        <v>0</v>
      </c>
      <c r="R131" s="204">
        <f>Q131*H131</f>
        <v>0</v>
      </c>
      <c r="S131" s="204">
        <v>0</v>
      </c>
      <c r="T131" s="205">
        <f>S131*H131</f>
        <v>0</v>
      </c>
      <c r="U131" s="35"/>
      <c r="V131" s="35"/>
      <c r="W131" s="35"/>
      <c r="X131" s="35"/>
      <c r="Y131" s="35"/>
      <c r="Z131" s="35"/>
      <c r="AA131" s="35"/>
      <c r="AB131" s="35"/>
      <c r="AC131" s="35"/>
      <c r="AD131" s="35"/>
      <c r="AE131" s="35"/>
      <c r="AR131" s="206" t="s">
        <v>191</v>
      </c>
      <c r="AT131" s="206" t="s">
        <v>187</v>
      </c>
      <c r="AU131" s="206" t="s">
        <v>86</v>
      </c>
      <c r="AY131" s="18" t="s">
        <v>185</v>
      </c>
      <c r="BE131" s="207">
        <f>IF(N131="základní",J131,0)</f>
        <v>0</v>
      </c>
      <c r="BF131" s="207">
        <f>IF(N131="snížená",J131,0)</f>
        <v>0</v>
      </c>
      <c r="BG131" s="207">
        <f>IF(N131="zákl. přenesená",J131,0)</f>
        <v>0</v>
      </c>
      <c r="BH131" s="207">
        <f>IF(N131="sníž. přenesená",J131,0)</f>
        <v>0</v>
      </c>
      <c r="BI131" s="207">
        <f>IF(N131="nulová",J131,0)</f>
        <v>0</v>
      </c>
      <c r="BJ131" s="18" t="s">
        <v>84</v>
      </c>
      <c r="BK131" s="207">
        <f>ROUND(I131*H131,2)</f>
        <v>0</v>
      </c>
      <c r="BL131" s="18" t="s">
        <v>191</v>
      </c>
      <c r="BM131" s="206" t="s">
        <v>209</v>
      </c>
    </row>
    <row r="132" spans="2:51" s="13" customFormat="1" ht="11.25">
      <c r="B132" s="208"/>
      <c r="C132" s="209"/>
      <c r="D132" s="210" t="s">
        <v>193</v>
      </c>
      <c r="E132" s="211" t="s">
        <v>1</v>
      </c>
      <c r="F132" s="212" t="s">
        <v>210</v>
      </c>
      <c r="G132" s="209"/>
      <c r="H132" s="213">
        <v>1766.317</v>
      </c>
      <c r="I132" s="214"/>
      <c r="J132" s="209"/>
      <c r="K132" s="209"/>
      <c r="L132" s="215"/>
      <c r="M132" s="216"/>
      <c r="N132" s="217"/>
      <c r="O132" s="217"/>
      <c r="P132" s="217"/>
      <c r="Q132" s="217"/>
      <c r="R132" s="217"/>
      <c r="S132" s="217"/>
      <c r="T132" s="218"/>
      <c r="AT132" s="219" t="s">
        <v>193</v>
      </c>
      <c r="AU132" s="219" t="s">
        <v>86</v>
      </c>
      <c r="AV132" s="13" t="s">
        <v>86</v>
      </c>
      <c r="AW132" s="13" t="s">
        <v>32</v>
      </c>
      <c r="AX132" s="13" t="s">
        <v>84</v>
      </c>
      <c r="AY132" s="219" t="s">
        <v>185</v>
      </c>
    </row>
    <row r="133" spans="1:65" s="2" customFormat="1" ht="33" customHeight="1">
      <c r="A133" s="35"/>
      <c r="B133" s="36"/>
      <c r="C133" s="194" t="s">
        <v>211</v>
      </c>
      <c r="D133" s="194" t="s">
        <v>187</v>
      </c>
      <c r="E133" s="195" t="s">
        <v>212</v>
      </c>
      <c r="F133" s="196" t="s">
        <v>213</v>
      </c>
      <c r="G133" s="197" t="s">
        <v>214</v>
      </c>
      <c r="H133" s="198">
        <v>176.632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86</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215</v>
      </c>
    </row>
    <row r="134" spans="2:51" s="13" customFormat="1" ht="11.25">
      <c r="B134" s="208"/>
      <c r="C134" s="209"/>
      <c r="D134" s="210" t="s">
        <v>193</v>
      </c>
      <c r="E134" s="211" t="s">
        <v>1</v>
      </c>
      <c r="F134" s="212" t="s">
        <v>216</v>
      </c>
      <c r="G134" s="209"/>
      <c r="H134" s="213">
        <v>176.632</v>
      </c>
      <c r="I134" s="214"/>
      <c r="J134" s="209"/>
      <c r="K134" s="209"/>
      <c r="L134" s="215"/>
      <c r="M134" s="216"/>
      <c r="N134" s="217"/>
      <c r="O134" s="217"/>
      <c r="P134" s="217"/>
      <c r="Q134" s="217"/>
      <c r="R134" s="217"/>
      <c r="S134" s="217"/>
      <c r="T134" s="218"/>
      <c r="AT134" s="219" t="s">
        <v>193</v>
      </c>
      <c r="AU134" s="219" t="s">
        <v>86</v>
      </c>
      <c r="AV134" s="13" t="s">
        <v>86</v>
      </c>
      <c r="AW134" s="13" t="s">
        <v>32</v>
      </c>
      <c r="AX134" s="13" t="s">
        <v>84</v>
      </c>
      <c r="AY134" s="219" t="s">
        <v>185</v>
      </c>
    </row>
    <row r="135" spans="1:65" s="2" customFormat="1" ht="33" customHeight="1">
      <c r="A135" s="35"/>
      <c r="B135" s="36"/>
      <c r="C135" s="194" t="s">
        <v>217</v>
      </c>
      <c r="D135" s="194" t="s">
        <v>187</v>
      </c>
      <c r="E135" s="195" t="s">
        <v>218</v>
      </c>
      <c r="F135" s="196" t="s">
        <v>219</v>
      </c>
      <c r="G135" s="197" t="s">
        <v>214</v>
      </c>
      <c r="H135" s="198">
        <v>353.263</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86</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220</v>
      </c>
    </row>
    <row r="136" spans="2:51" s="14" customFormat="1" ht="11.25">
      <c r="B136" s="220"/>
      <c r="C136" s="221"/>
      <c r="D136" s="210" t="s">
        <v>193</v>
      </c>
      <c r="E136" s="222" t="s">
        <v>1</v>
      </c>
      <c r="F136" s="223" t="s">
        <v>221</v>
      </c>
      <c r="G136" s="221"/>
      <c r="H136" s="222" t="s">
        <v>1</v>
      </c>
      <c r="I136" s="224"/>
      <c r="J136" s="221"/>
      <c r="K136" s="221"/>
      <c r="L136" s="225"/>
      <c r="M136" s="226"/>
      <c r="N136" s="227"/>
      <c r="O136" s="227"/>
      <c r="P136" s="227"/>
      <c r="Q136" s="227"/>
      <c r="R136" s="227"/>
      <c r="S136" s="227"/>
      <c r="T136" s="228"/>
      <c r="AT136" s="229" t="s">
        <v>193</v>
      </c>
      <c r="AU136" s="229" t="s">
        <v>86</v>
      </c>
      <c r="AV136" s="14" t="s">
        <v>84</v>
      </c>
      <c r="AW136" s="14" t="s">
        <v>32</v>
      </c>
      <c r="AX136" s="14" t="s">
        <v>76</v>
      </c>
      <c r="AY136" s="229" t="s">
        <v>185</v>
      </c>
    </row>
    <row r="137" spans="2:51" s="13" customFormat="1" ht="11.25">
      <c r="B137" s="208"/>
      <c r="C137" s="209"/>
      <c r="D137" s="210" t="s">
        <v>193</v>
      </c>
      <c r="E137" s="211" t="s">
        <v>1</v>
      </c>
      <c r="F137" s="212" t="s">
        <v>222</v>
      </c>
      <c r="G137" s="209"/>
      <c r="H137" s="213">
        <v>353.263</v>
      </c>
      <c r="I137" s="214"/>
      <c r="J137" s="209"/>
      <c r="K137" s="209"/>
      <c r="L137" s="215"/>
      <c r="M137" s="216"/>
      <c r="N137" s="217"/>
      <c r="O137" s="217"/>
      <c r="P137" s="217"/>
      <c r="Q137" s="217"/>
      <c r="R137" s="217"/>
      <c r="S137" s="217"/>
      <c r="T137" s="218"/>
      <c r="AT137" s="219" t="s">
        <v>193</v>
      </c>
      <c r="AU137" s="219" t="s">
        <v>86</v>
      </c>
      <c r="AV137" s="13" t="s">
        <v>86</v>
      </c>
      <c r="AW137" s="13" t="s">
        <v>32</v>
      </c>
      <c r="AX137" s="13" t="s">
        <v>84</v>
      </c>
      <c r="AY137" s="219" t="s">
        <v>185</v>
      </c>
    </row>
    <row r="138" spans="1:65" s="2" customFormat="1" ht="24.2" customHeight="1">
      <c r="A138" s="35"/>
      <c r="B138" s="36"/>
      <c r="C138" s="194" t="s">
        <v>223</v>
      </c>
      <c r="D138" s="194" t="s">
        <v>187</v>
      </c>
      <c r="E138" s="195" t="s">
        <v>224</v>
      </c>
      <c r="F138" s="196" t="s">
        <v>225</v>
      </c>
      <c r="G138" s="197" t="s">
        <v>190</v>
      </c>
      <c r="H138" s="198">
        <v>5</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86</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226</v>
      </c>
    </row>
    <row r="139" spans="1:65" s="2" customFormat="1" ht="24.2" customHeight="1">
      <c r="A139" s="35"/>
      <c r="B139" s="36"/>
      <c r="C139" s="194" t="s">
        <v>227</v>
      </c>
      <c r="D139" s="194" t="s">
        <v>187</v>
      </c>
      <c r="E139" s="195" t="s">
        <v>228</v>
      </c>
      <c r="F139" s="196" t="s">
        <v>229</v>
      </c>
      <c r="G139" s="197" t="s">
        <v>190</v>
      </c>
      <c r="H139" s="198">
        <v>5</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230</v>
      </c>
    </row>
    <row r="140" spans="1:65" s="2" customFormat="1" ht="24.2" customHeight="1">
      <c r="A140" s="35"/>
      <c r="B140" s="36"/>
      <c r="C140" s="194" t="s">
        <v>231</v>
      </c>
      <c r="D140" s="194" t="s">
        <v>187</v>
      </c>
      <c r="E140" s="195" t="s">
        <v>232</v>
      </c>
      <c r="F140" s="196" t="s">
        <v>233</v>
      </c>
      <c r="G140" s="197" t="s">
        <v>190</v>
      </c>
      <c r="H140" s="198">
        <v>5</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234</v>
      </c>
    </row>
    <row r="141" spans="1:65" s="2" customFormat="1" ht="33" customHeight="1">
      <c r="A141" s="35"/>
      <c r="B141" s="36"/>
      <c r="C141" s="194" t="s">
        <v>107</v>
      </c>
      <c r="D141" s="194" t="s">
        <v>187</v>
      </c>
      <c r="E141" s="195" t="s">
        <v>235</v>
      </c>
      <c r="F141" s="196" t="s">
        <v>236</v>
      </c>
      <c r="G141" s="197" t="s">
        <v>190</v>
      </c>
      <c r="H141" s="198">
        <v>45</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237</v>
      </c>
    </row>
    <row r="142" spans="2:51" s="13" customFormat="1" ht="11.25">
      <c r="B142" s="208"/>
      <c r="C142" s="209"/>
      <c r="D142" s="210" t="s">
        <v>193</v>
      </c>
      <c r="E142" s="209"/>
      <c r="F142" s="212" t="s">
        <v>238</v>
      </c>
      <c r="G142" s="209"/>
      <c r="H142" s="213">
        <v>45</v>
      </c>
      <c r="I142" s="214"/>
      <c r="J142" s="209"/>
      <c r="K142" s="209"/>
      <c r="L142" s="215"/>
      <c r="M142" s="216"/>
      <c r="N142" s="217"/>
      <c r="O142" s="217"/>
      <c r="P142" s="217"/>
      <c r="Q142" s="217"/>
      <c r="R142" s="217"/>
      <c r="S142" s="217"/>
      <c r="T142" s="218"/>
      <c r="AT142" s="219" t="s">
        <v>193</v>
      </c>
      <c r="AU142" s="219" t="s">
        <v>86</v>
      </c>
      <c r="AV142" s="13" t="s">
        <v>86</v>
      </c>
      <c r="AW142" s="13" t="s">
        <v>4</v>
      </c>
      <c r="AX142" s="13" t="s">
        <v>84</v>
      </c>
      <c r="AY142" s="219" t="s">
        <v>185</v>
      </c>
    </row>
    <row r="143" spans="1:65" s="2" customFormat="1" ht="33" customHeight="1">
      <c r="A143" s="35"/>
      <c r="B143" s="36"/>
      <c r="C143" s="194" t="s">
        <v>8</v>
      </c>
      <c r="D143" s="194" t="s">
        <v>187</v>
      </c>
      <c r="E143" s="195" t="s">
        <v>239</v>
      </c>
      <c r="F143" s="196" t="s">
        <v>240</v>
      </c>
      <c r="G143" s="197" t="s">
        <v>190</v>
      </c>
      <c r="H143" s="198">
        <v>45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86</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241</v>
      </c>
    </row>
    <row r="144" spans="2:51" s="13" customFormat="1" ht="11.25">
      <c r="B144" s="208"/>
      <c r="C144" s="209"/>
      <c r="D144" s="210" t="s">
        <v>193</v>
      </c>
      <c r="E144" s="209"/>
      <c r="F144" s="212" t="s">
        <v>238</v>
      </c>
      <c r="G144" s="209"/>
      <c r="H144" s="213">
        <v>45</v>
      </c>
      <c r="I144" s="214"/>
      <c r="J144" s="209"/>
      <c r="K144" s="209"/>
      <c r="L144" s="215"/>
      <c r="M144" s="216"/>
      <c r="N144" s="217"/>
      <c r="O144" s="217"/>
      <c r="P144" s="217"/>
      <c r="Q144" s="217"/>
      <c r="R144" s="217"/>
      <c r="S144" s="217"/>
      <c r="T144" s="218"/>
      <c r="AT144" s="219" t="s">
        <v>193</v>
      </c>
      <c r="AU144" s="219" t="s">
        <v>86</v>
      </c>
      <c r="AV144" s="13" t="s">
        <v>86</v>
      </c>
      <c r="AW144" s="13" t="s">
        <v>4</v>
      </c>
      <c r="AX144" s="13" t="s">
        <v>84</v>
      </c>
      <c r="AY144" s="219" t="s">
        <v>185</v>
      </c>
    </row>
    <row r="145" spans="1:65" s="2" customFormat="1" ht="24.2" customHeight="1">
      <c r="A145" s="35"/>
      <c r="B145" s="36"/>
      <c r="C145" s="194" t="s">
        <v>112</v>
      </c>
      <c r="D145" s="194" t="s">
        <v>187</v>
      </c>
      <c r="E145" s="195" t="s">
        <v>242</v>
      </c>
      <c r="F145" s="196" t="s">
        <v>243</v>
      </c>
      <c r="G145" s="197" t="s">
        <v>190</v>
      </c>
      <c r="H145" s="198">
        <v>45</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86</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244</v>
      </c>
    </row>
    <row r="146" spans="2:51" s="13" customFormat="1" ht="11.25">
      <c r="B146" s="208"/>
      <c r="C146" s="209"/>
      <c r="D146" s="210" t="s">
        <v>193</v>
      </c>
      <c r="E146" s="209"/>
      <c r="F146" s="212" t="s">
        <v>238</v>
      </c>
      <c r="G146" s="209"/>
      <c r="H146" s="213">
        <v>45</v>
      </c>
      <c r="I146" s="214"/>
      <c r="J146" s="209"/>
      <c r="K146" s="209"/>
      <c r="L146" s="215"/>
      <c r="M146" s="216"/>
      <c r="N146" s="217"/>
      <c r="O146" s="217"/>
      <c r="P146" s="217"/>
      <c r="Q146" s="217"/>
      <c r="R146" s="217"/>
      <c r="S146" s="217"/>
      <c r="T146" s="218"/>
      <c r="AT146" s="219" t="s">
        <v>193</v>
      </c>
      <c r="AU146" s="219" t="s">
        <v>86</v>
      </c>
      <c r="AV146" s="13" t="s">
        <v>86</v>
      </c>
      <c r="AW146" s="13" t="s">
        <v>4</v>
      </c>
      <c r="AX146" s="13" t="s">
        <v>84</v>
      </c>
      <c r="AY146" s="219" t="s">
        <v>185</v>
      </c>
    </row>
    <row r="147" spans="1:65" s="2" customFormat="1" ht="37.9" customHeight="1">
      <c r="A147" s="35"/>
      <c r="B147" s="36"/>
      <c r="C147" s="194" t="s">
        <v>245</v>
      </c>
      <c r="D147" s="194" t="s">
        <v>187</v>
      </c>
      <c r="E147" s="195" t="s">
        <v>246</v>
      </c>
      <c r="F147" s="196" t="s">
        <v>247</v>
      </c>
      <c r="G147" s="197" t="s">
        <v>214</v>
      </c>
      <c r="H147" s="198">
        <v>706.527</v>
      </c>
      <c r="I147" s="199"/>
      <c r="J147" s="200">
        <f>ROUND(I147*H147,2)</f>
        <v>0</v>
      </c>
      <c r="K147" s="201"/>
      <c r="L147" s="40"/>
      <c r="M147" s="202" t="s">
        <v>1</v>
      </c>
      <c r="N147" s="203"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191</v>
      </c>
      <c r="AT147" s="206" t="s">
        <v>187</v>
      </c>
      <c r="AU147" s="206" t="s">
        <v>86</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191</v>
      </c>
      <c r="BM147" s="206" t="s">
        <v>248</v>
      </c>
    </row>
    <row r="148" spans="2:51" s="13" customFormat="1" ht="11.25">
      <c r="B148" s="208"/>
      <c r="C148" s="209"/>
      <c r="D148" s="210" t="s">
        <v>193</v>
      </c>
      <c r="E148" s="211" t="s">
        <v>1</v>
      </c>
      <c r="F148" s="212" t="s">
        <v>249</v>
      </c>
      <c r="G148" s="209"/>
      <c r="H148" s="213">
        <v>706.527</v>
      </c>
      <c r="I148" s="214"/>
      <c r="J148" s="209"/>
      <c r="K148" s="209"/>
      <c r="L148" s="215"/>
      <c r="M148" s="216"/>
      <c r="N148" s="217"/>
      <c r="O148" s="217"/>
      <c r="P148" s="217"/>
      <c r="Q148" s="217"/>
      <c r="R148" s="217"/>
      <c r="S148" s="217"/>
      <c r="T148" s="218"/>
      <c r="AT148" s="219" t="s">
        <v>193</v>
      </c>
      <c r="AU148" s="219" t="s">
        <v>86</v>
      </c>
      <c r="AV148" s="13" t="s">
        <v>86</v>
      </c>
      <c r="AW148" s="13" t="s">
        <v>32</v>
      </c>
      <c r="AX148" s="13" t="s">
        <v>84</v>
      </c>
      <c r="AY148" s="219" t="s">
        <v>185</v>
      </c>
    </row>
    <row r="149" spans="1:65" s="2" customFormat="1" ht="37.9" customHeight="1">
      <c r="A149" s="35"/>
      <c r="B149" s="36"/>
      <c r="C149" s="194" t="s">
        <v>250</v>
      </c>
      <c r="D149" s="194" t="s">
        <v>187</v>
      </c>
      <c r="E149" s="195" t="s">
        <v>251</v>
      </c>
      <c r="F149" s="196" t="s">
        <v>252</v>
      </c>
      <c r="G149" s="197" t="s">
        <v>214</v>
      </c>
      <c r="H149" s="198">
        <v>529.895</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86</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253</v>
      </c>
    </row>
    <row r="150" spans="2:51" s="13" customFormat="1" ht="11.25">
      <c r="B150" s="208"/>
      <c r="C150" s="209"/>
      <c r="D150" s="210" t="s">
        <v>193</v>
      </c>
      <c r="E150" s="211" t="s">
        <v>1</v>
      </c>
      <c r="F150" s="212" t="s">
        <v>254</v>
      </c>
      <c r="G150" s="209"/>
      <c r="H150" s="213">
        <v>176.632</v>
      </c>
      <c r="I150" s="214"/>
      <c r="J150" s="209"/>
      <c r="K150" s="209"/>
      <c r="L150" s="215"/>
      <c r="M150" s="216"/>
      <c r="N150" s="217"/>
      <c r="O150" s="217"/>
      <c r="P150" s="217"/>
      <c r="Q150" s="217"/>
      <c r="R150" s="217"/>
      <c r="S150" s="217"/>
      <c r="T150" s="218"/>
      <c r="AT150" s="219" t="s">
        <v>193</v>
      </c>
      <c r="AU150" s="219" t="s">
        <v>86</v>
      </c>
      <c r="AV150" s="13" t="s">
        <v>86</v>
      </c>
      <c r="AW150" s="13" t="s">
        <v>32</v>
      </c>
      <c r="AX150" s="13" t="s">
        <v>76</v>
      </c>
      <c r="AY150" s="219" t="s">
        <v>185</v>
      </c>
    </row>
    <row r="151" spans="2:51" s="13" customFormat="1" ht="11.25">
      <c r="B151" s="208"/>
      <c r="C151" s="209"/>
      <c r="D151" s="210" t="s">
        <v>193</v>
      </c>
      <c r="E151" s="211" t="s">
        <v>1</v>
      </c>
      <c r="F151" s="212" t="s">
        <v>255</v>
      </c>
      <c r="G151" s="209"/>
      <c r="H151" s="213">
        <v>353.263</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5" customFormat="1" ht="11.25">
      <c r="B152" s="230"/>
      <c r="C152" s="231"/>
      <c r="D152" s="210" t="s">
        <v>193</v>
      </c>
      <c r="E152" s="232" t="s">
        <v>153</v>
      </c>
      <c r="F152" s="233" t="s">
        <v>256</v>
      </c>
      <c r="G152" s="231"/>
      <c r="H152" s="234">
        <v>529.895</v>
      </c>
      <c r="I152" s="235"/>
      <c r="J152" s="231"/>
      <c r="K152" s="231"/>
      <c r="L152" s="236"/>
      <c r="M152" s="237"/>
      <c r="N152" s="238"/>
      <c r="O152" s="238"/>
      <c r="P152" s="238"/>
      <c r="Q152" s="238"/>
      <c r="R152" s="238"/>
      <c r="S152" s="238"/>
      <c r="T152" s="239"/>
      <c r="AT152" s="240" t="s">
        <v>193</v>
      </c>
      <c r="AU152" s="240" t="s">
        <v>86</v>
      </c>
      <c r="AV152" s="15" t="s">
        <v>191</v>
      </c>
      <c r="AW152" s="15" t="s">
        <v>32</v>
      </c>
      <c r="AX152" s="15" t="s">
        <v>84</v>
      </c>
      <c r="AY152" s="240" t="s">
        <v>185</v>
      </c>
    </row>
    <row r="153" spans="1:65" s="2" customFormat="1" ht="24.2" customHeight="1">
      <c r="A153" s="35"/>
      <c r="B153" s="36"/>
      <c r="C153" s="194" t="s">
        <v>257</v>
      </c>
      <c r="D153" s="194" t="s">
        <v>187</v>
      </c>
      <c r="E153" s="195" t="s">
        <v>258</v>
      </c>
      <c r="F153" s="196" t="s">
        <v>259</v>
      </c>
      <c r="G153" s="197" t="s">
        <v>214</v>
      </c>
      <c r="H153" s="198">
        <v>529.895</v>
      </c>
      <c r="I153" s="199"/>
      <c r="J153" s="200">
        <f>ROUND(I153*H153,2)</f>
        <v>0</v>
      </c>
      <c r="K153" s="201"/>
      <c r="L153" s="40"/>
      <c r="M153" s="202" t="s">
        <v>1</v>
      </c>
      <c r="N153" s="203"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191</v>
      </c>
      <c r="AT153" s="206" t="s">
        <v>187</v>
      </c>
      <c r="AU153" s="206" t="s">
        <v>86</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260</v>
      </c>
    </row>
    <row r="154" spans="2:51" s="13" customFormat="1" ht="11.25">
      <c r="B154" s="208"/>
      <c r="C154" s="209"/>
      <c r="D154" s="210" t="s">
        <v>193</v>
      </c>
      <c r="E154" s="211" t="s">
        <v>1</v>
      </c>
      <c r="F154" s="212" t="s">
        <v>153</v>
      </c>
      <c r="G154" s="209"/>
      <c r="H154" s="213">
        <v>529.895</v>
      </c>
      <c r="I154" s="214"/>
      <c r="J154" s="209"/>
      <c r="K154" s="209"/>
      <c r="L154" s="215"/>
      <c r="M154" s="216"/>
      <c r="N154" s="217"/>
      <c r="O154" s="217"/>
      <c r="P154" s="217"/>
      <c r="Q154" s="217"/>
      <c r="R154" s="217"/>
      <c r="S154" s="217"/>
      <c r="T154" s="218"/>
      <c r="AT154" s="219" t="s">
        <v>193</v>
      </c>
      <c r="AU154" s="219" t="s">
        <v>86</v>
      </c>
      <c r="AV154" s="13" t="s">
        <v>86</v>
      </c>
      <c r="AW154" s="13" t="s">
        <v>32</v>
      </c>
      <c r="AX154" s="13" t="s">
        <v>84</v>
      </c>
      <c r="AY154" s="219" t="s">
        <v>185</v>
      </c>
    </row>
    <row r="155" spans="1:65" s="2" customFormat="1" ht="33" customHeight="1">
      <c r="A155" s="35"/>
      <c r="B155" s="36"/>
      <c r="C155" s="194" t="s">
        <v>261</v>
      </c>
      <c r="D155" s="194" t="s">
        <v>187</v>
      </c>
      <c r="E155" s="195" t="s">
        <v>262</v>
      </c>
      <c r="F155" s="196" t="s">
        <v>263</v>
      </c>
      <c r="G155" s="197" t="s">
        <v>214</v>
      </c>
      <c r="H155" s="198">
        <v>353.263</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86</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264</v>
      </c>
    </row>
    <row r="156" spans="2:51" s="14" customFormat="1" ht="11.25">
      <c r="B156" s="220"/>
      <c r="C156" s="221"/>
      <c r="D156" s="210" t="s">
        <v>193</v>
      </c>
      <c r="E156" s="222" t="s">
        <v>1</v>
      </c>
      <c r="F156" s="223" t="s">
        <v>265</v>
      </c>
      <c r="G156" s="221"/>
      <c r="H156" s="222" t="s">
        <v>1</v>
      </c>
      <c r="I156" s="224"/>
      <c r="J156" s="221"/>
      <c r="K156" s="221"/>
      <c r="L156" s="225"/>
      <c r="M156" s="226"/>
      <c r="N156" s="227"/>
      <c r="O156" s="227"/>
      <c r="P156" s="227"/>
      <c r="Q156" s="227"/>
      <c r="R156" s="227"/>
      <c r="S156" s="227"/>
      <c r="T156" s="228"/>
      <c r="AT156" s="229" t="s">
        <v>193</v>
      </c>
      <c r="AU156" s="229" t="s">
        <v>86</v>
      </c>
      <c r="AV156" s="14" t="s">
        <v>84</v>
      </c>
      <c r="AW156" s="14" t="s">
        <v>32</v>
      </c>
      <c r="AX156" s="14" t="s">
        <v>76</v>
      </c>
      <c r="AY156" s="229" t="s">
        <v>185</v>
      </c>
    </row>
    <row r="157" spans="2:51" s="13" customFormat="1" ht="11.25">
      <c r="B157" s="208"/>
      <c r="C157" s="209"/>
      <c r="D157" s="210" t="s">
        <v>193</v>
      </c>
      <c r="E157" s="211" t="s">
        <v>1</v>
      </c>
      <c r="F157" s="212" t="s">
        <v>222</v>
      </c>
      <c r="G157" s="209"/>
      <c r="H157" s="213">
        <v>353.263</v>
      </c>
      <c r="I157" s="214"/>
      <c r="J157" s="209"/>
      <c r="K157" s="209"/>
      <c r="L157" s="215"/>
      <c r="M157" s="216"/>
      <c r="N157" s="217"/>
      <c r="O157" s="217"/>
      <c r="P157" s="217"/>
      <c r="Q157" s="217"/>
      <c r="R157" s="217"/>
      <c r="S157" s="217"/>
      <c r="T157" s="218"/>
      <c r="AT157" s="219" t="s">
        <v>193</v>
      </c>
      <c r="AU157" s="219" t="s">
        <v>86</v>
      </c>
      <c r="AV157" s="13" t="s">
        <v>86</v>
      </c>
      <c r="AW157" s="13" t="s">
        <v>32</v>
      </c>
      <c r="AX157" s="13" t="s">
        <v>84</v>
      </c>
      <c r="AY157" s="219" t="s">
        <v>185</v>
      </c>
    </row>
    <row r="158" spans="1:65" s="2" customFormat="1" ht="16.5" customHeight="1">
      <c r="A158" s="35"/>
      <c r="B158" s="36"/>
      <c r="C158" s="241" t="s">
        <v>266</v>
      </c>
      <c r="D158" s="241" t="s">
        <v>267</v>
      </c>
      <c r="E158" s="242" t="s">
        <v>268</v>
      </c>
      <c r="F158" s="243" t="s">
        <v>269</v>
      </c>
      <c r="G158" s="244" t="s">
        <v>270</v>
      </c>
      <c r="H158" s="245">
        <v>706.526</v>
      </c>
      <c r="I158" s="246"/>
      <c r="J158" s="247">
        <f>ROUND(I158*H158,2)</f>
        <v>0</v>
      </c>
      <c r="K158" s="248"/>
      <c r="L158" s="249"/>
      <c r="M158" s="250" t="s">
        <v>1</v>
      </c>
      <c r="N158" s="251" t="s">
        <v>41</v>
      </c>
      <c r="O158" s="72"/>
      <c r="P158" s="204">
        <f>O158*H158</f>
        <v>0</v>
      </c>
      <c r="Q158" s="204">
        <v>1</v>
      </c>
      <c r="R158" s="204">
        <f>Q158*H158</f>
        <v>706.526</v>
      </c>
      <c r="S158" s="204">
        <v>0</v>
      </c>
      <c r="T158" s="205">
        <f>S158*H158</f>
        <v>0</v>
      </c>
      <c r="U158" s="35"/>
      <c r="V158" s="35"/>
      <c r="W158" s="35"/>
      <c r="X158" s="35"/>
      <c r="Y158" s="35"/>
      <c r="Z158" s="35"/>
      <c r="AA158" s="35"/>
      <c r="AB158" s="35"/>
      <c r="AC158" s="35"/>
      <c r="AD158" s="35"/>
      <c r="AE158" s="35"/>
      <c r="AR158" s="206" t="s">
        <v>223</v>
      </c>
      <c r="AT158" s="206" t="s">
        <v>267</v>
      </c>
      <c r="AU158" s="206" t="s">
        <v>86</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191</v>
      </c>
      <c r="BM158" s="206" t="s">
        <v>271</v>
      </c>
    </row>
    <row r="159" spans="2:51" s="13" customFormat="1" ht="11.25">
      <c r="B159" s="208"/>
      <c r="C159" s="209"/>
      <c r="D159" s="210" t="s">
        <v>193</v>
      </c>
      <c r="E159" s="209"/>
      <c r="F159" s="212" t="s">
        <v>272</v>
      </c>
      <c r="G159" s="209"/>
      <c r="H159" s="213">
        <v>706.526</v>
      </c>
      <c r="I159" s="214"/>
      <c r="J159" s="209"/>
      <c r="K159" s="209"/>
      <c r="L159" s="215"/>
      <c r="M159" s="216"/>
      <c r="N159" s="217"/>
      <c r="O159" s="217"/>
      <c r="P159" s="217"/>
      <c r="Q159" s="217"/>
      <c r="R159" s="217"/>
      <c r="S159" s="217"/>
      <c r="T159" s="218"/>
      <c r="AT159" s="219" t="s">
        <v>193</v>
      </c>
      <c r="AU159" s="219" t="s">
        <v>86</v>
      </c>
      <c r="AV159" s="13" t="s">
        <v>86</v>
      </c>
      <c r="AW159" s="13" t="s">
        <v>4</v>
      </c>
      <c r="AX159" s="13" t="s">
        <v>84</v>
      </c>
      <c r="AY159" s="219" t="s">
        <v>185</v>
      </c>
    </row>
    <row r="160" spans="1:65" s="2" customFormat="1" ht="33" customHeight="1">
      <c r="A160" s="35"/>
      <c r="B160" s="36"/>
      <c r="C160" s="194" t="s">
        <v>273</v>
      </c>
      <c r="D160" s="194" t="s">
        <v>187</v>
      </c>
      <c r="E160" s="195" t="s">
        <v>274</v>
      </c>
      <c r="F160" s="196" t="s">
        <v>275</v>
      </c>
      <c r="G160" s="197" t="s">
        <v>270</v>
      </c>
      <c r="H160" s="198">
        <v>1059.79</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191</v>
      </c>
      <c r="AT160" s="206" t="s">
        <v>187</v>
      </c>
      <c r="AU160" s="206" t="s">
        <v>86</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191</v>
      </c>
      <c r="BM160" s="206" t="s">
        <v>276</v>
      </c>
    </row>
    <row r="161" spans="2:51" s="13" customFormat="1" ht="11.25">
      <c r="B161" s="208"/>
      <c r="C161" s="209"/>
      <c r="D161" s="210" t="s">
        <v>193</v>
      </c>
      <c r="E161" s="211" t="s">
        <v>1</v>
      </c>
      <c r="F161" s="212" t="s">
        <v>153</v>
      </c>
      <c r="G161" s="209"/>
      <c r="H161" s="213">
        <v>529.895</v>
      </c>
      <c r="I161" s="214"/>
      <c r="J161" s="209"/>
      <c r="K161" s="209"/>
      <c r="L161" s="215"/>
      <c r="M161" s="216"/>
      <c r="N161" s="217"/>
      <c r="O161" s="217"/>
      <c r="P161" s="217"/>
      <c r="Q161" s="217"/>
      <c r="R161" s="217"/>
      <c r="S161" s="217"/>
      <c r="T161" s="218"/>
      <c r="AT161" s="219" t="s">
        <v>193</v>
      </c>
      <c r="AU161" s="219" t="s">
        <v>86</v>
      </c>
      <c r="AV161" s="13" t="s">
        <v>86</v>
      </c>
      <c r="AW161" s="13" t="s">
        <v>32</v>
      </c>
      <c r="AX161" s="13" t="s">
        <v>84</v>
      </c>
      <c r="AY161" s="219" t="s">
        <v>185</v>
      </c>
    </row>
    <row r="162" spans="2:51" s="13" customFormat="1" ht="11.25">
      <c r="B162" s="208"/>
      <c r="C162" s="209"/>
      <c r="D162" s="210" t="s">
        <v>193</v>
      </c>
      <c r="E162" s="209"/>
      <c r="F162" s="212" t="s">
        <v>277</v>
      </c>
      <c r="G162" s="209"/>
      <c r="H162" s="213">
        <v>1059.79</v>
      </c>
      <c r="I162" s="214"/>
      <c r="J162" s="209"/>
      <c r="K162" s="209"/>
      <c r="L162" s="215"/>
      <c r="M162" s="216"/>
      <c r="N162" s="217"/>
      <c r="O162" s="217"/>
      <c r="P162" s="217"/>
      <c r="Q162" s="217"/>
      <c r="R162" s="217"/>
      <c r="S162" s="217"/>
      <c r="T162" s="218"/>
      <c r="AT162" s="219" t="s">
        <v>193</v>
      </c>
      <c r="AU162" s="219" t="s">
        <v>86</v>
      </c>
      <c r="AV162" s="13" t="s">
        <v>86</v>
      </c>
      <c r="AW162" s="13" t="s">
        <v>4</v>
      </c>
      <c r="AX162" s="13" t="s">
        <v>84</v>
      </c>
      <c r="AY162" s="219" t="s">
        <v>185</v>
      </c>
    </row>
    <row r="163" spans="1:65" s="2" customFormat="1" ht="16.5" customHeight="1">
      <c r="A163" s="35"/>
      <c r="B163" s="36"/>
      <c r="C163" s="194" t="s">
        <v>278</v>
      </c>
      <c r="D163" s="194" t="s">
        <v>187</v>
      </c>
      <c r="E163" s="195" t="s">
        <v>279</v>
      </c>
      <c r="F163" s="196" t="s">
        <v>280</v>
      </c>
      <c r="G163" s="197" t="s">
        <v>214</v>
      </c>
      <c r="H163" s="198">
        <v>621.831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86</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281</v>
      </c>
    </row>
    <row r="164" spans="2:51" s="13" customFormat="1" ht="11.25">
      <c r="B164" s="208"/>
      <c r="C164" s="209"/>
      <c r="D164" s="210" t="s">
        <v>193</v>
      </c>
      <c r="E164" s="211" t="s">
        <v>1</v>
      </c>
      <c r="F164" s="212" t="s">
        <v>282</v>
      </c>
      <c r="G164" s="209"/>
      <c r="H164" s="213">
        <v>621.831</v>
      </c>
      <c r="I164" s="214"/>
      <c r="J164" s="209"/>
      <c r="K164" s="209"/>
      <c r="L164" s="215"/>
      <c r="M164" s="216"/>
      <c r="N164" s="217"/>
      <c r="O164" s="217"/>
      <c r="P164" s="217"/>
      <c r="Q164" s="217"/>
      <c r="R164" s="217"/>
      <c r="S164" s="217"/>
      <c r="T164" s="218"/>
      <c r="AT164" s="219" t="s">
        <v>193</v>
      </c>
      <c r="AU164" s="219" t="s">
        <v>86</v>
      </c>
      <c r="AV164" s="13" t="s">
        <v>86</v>
      </c>
      <c r="AW164" s="13" t="s">
        <v>32</v>
      </c>
      <c r="AX164" s="13" t="s">
        <v>84</v>
      </c>
      <c r="AY164" s="219" t="s">
        <v>185</v>
      </c>
    </row>
    <row r="165" spans="1:65" s="2" customFormat="1" ht="16.5" customHeight="1">
      <c r="A165" s="35"/>
      <c r="B165" s="36"/>
      <c r="C165" s="194" t="s">
        <v>7</v>
      </c>
      <c r="D165" s="194" t="s">
        <v>187</v>
      </c>
      <c r="E165" s="195" t="s">
        <v>283</v>
      </c>
      <c r="F165" s="196" t="s">
        <v>284</v>
      </c>
      <c r="G165" s="197" t="s">
        <v>214</v>
      </c>
      <c r="H165" s="198">
        <v>529.895</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86</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285</v>
      </c>
    </row>
    <row r="166" spans="2:51" s="13" customFormat="1" ht="11.25">
      <c r="B166" s="208"/>
      <c r="C166" s="209"/>
      <c r="D166" s="210" t="s">
        <v>193</v>
      </c>
      <c r="E166" s="211" t="s">
        <v>1</v>
      </c>
      <c r="F166" s="212" t="s">
        <v>153</v>
      </c>
      <c r="G166" s="209"/>
      <c r="H166" s="213">
        <v>529.895</v>
      </c>
      <c r="I166" s="214"/>
      <c r="J166" s="209"/>
      <c r="K166" s="209"/>
      <c r="L166" s="215"/>
      <c r="M166" s="216"/>
      <c r="N166" s="217"/>
      <c r="O166" s="217"/>
      <c r="P166" s="217"/>
      <c r="Q166" s="217"/>
      <c r="R166" s="217"/>
      <c r="S166" s="217"/>
      <c r="T166" s="218"/>
      <c r="AT166" s="219" t="s">
        <v>193</v>
      </c>
      <c r="AU166" s="219" t="s">
        <v>86</v>
      </c>
      <c r="AV166" s="13" t="s">
        <v>86</v>
      </c>
      <c r="AW166" s="13" t="s">
        <v>32</v>
      </c>
      <c r="AX166" s="13" t="s">
        <v>84</v>
      </c>
      <c r="AY166" s="219" t="s">
        <v>185</v>
      </c>
    </row>
    <row r="167" spans="1:65" s="2" customFormat="1" ht="24.2" customHeight="1">
      <c r="A167" s="35"/>
      <c r="B167" s="36"/>
      <c r="C167" s="194" t="s">
        <v>286</v>
      </c>
      <c r="D167" s="194" t="s">
        <v>187</v>
      </c>
      <c r="E167" s="195" t="s">
        <v>287</v>
      </c>
      <c r="F167" s="196" t="s">
        <v>288</v>
      </c>
      <c r="G167" s="197" t="s">
        <v>201</v>
      </c>
      <c r="H167" s="198">
        <v>1605.743</v>
      </c>
      <c r="I167" s="199"/>
      <c r="J167" s="200">
        <f>ROUND(I167*H167,2)</f>
        <v>0</v>
      </c>
      <c r="K167" s="201"/>
      <c r="L167" s="40"/>
      <c r="M167" s="202" t="s">
        <v>1</v>
      </c>
      <c r="N167" s="203"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191</v>
      </c>
      <c r="AT167" s="206" t="s">
        <v>187</v>
      </c>
      <c r="AU167" s="206" t="s">
        <v>86</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289</v>
      </c>
    </row>
    <row r="168" spans="2:51" s="13" customFormat="1" ht="11.25">
      <c r="B168" s="208"/>
      <c r="C168" s="209"/>
      <c r="D168" s="210" t="s">
        <v>193</v>
      </c>
      <c r="E168" s="211" t="s">
        <v>1</v>
      </c>
      <c r="F168" s="212" t="s">
        <v>142</v>
      </c>
      <c r="G168" s="209"/>
      <c r="H168" s="213">
        <v>1605.743</v>
      </c>
      <c r="I168" s="214"/>
      <c r="J168" s="209"/>
      <c r="K168" s="209"/>
      <c r="L168" s="215"/>
      <c r="M168" s="216"/>
      <c r="N168" s="217"/>
      <c r="O168" s="217"/>
      <c r="P168" s="217"/>
      <c r="Q168" s="217"/>
      <c r="R168" s="217"/>
      <c r="S168" s="217"/>
      <c r="T168" s="218"/>
      <c r="AT168" s="219" t="s">
        <v>193</v>
      </c>
      <c r="AU168" s="219" t="s">
        <v>86</v>
      </c>
      <c r="AV168" s="13" t="s">
        <v>86</v>
      </c>
      <c r="AW168" s="13" t="s">
        <v>32</v>
      </c>
      <c r="AX168" s="13" t="s">
        <v>84</v>
      </c>
      <c r="AY168" s="219" t="s">
        <v>185</v>
      </c>
    </row>
    <row r="169" spans="2:63" s="12" customFormat="1" ht="22.9" customHeight="1">
      <c r="B169" s="178"/>
      <c r="C169" s="179"/>
      <c r="D169" s="180" t="s">
        <v>75</v>
      </c>
      <c r="E169" s="192" t="s">
        <v>194</v>
      </c>
      <c r="F169" s="192" t="s">
        <v>290</v>
      </c>
      <c r="G169" s="179"/>
      <c r="H169" s="179"/>
      <c r="I169" s="182"/>
      <c r="J169" s="193">
        <f>BK169</f>
        <v>0</v>
      </c>
      <c r="K169" s="179"/>
      <c r="L169" s="184"/>
      <c r="M169" s="185"/>
      <c r="N169" s="186"/>
      <c r="O169" s="186"/>
      <c r="P169" s="187">
        <f>SUM(P170:P224)</f>
        <v>0</v>
      </c>
      <c r="Q169" s="186"/>
      <c r="R169" s="187">
        <f>SUM(R170:R224)</f>
        <v>52.5497221</v>
      </c>
      <c r="S169" s="186"/>
      <c r="T169" s="188">
        <f>SUM(T170:T224)</f>
        <v>0</v>
      </c>
      <c r="AR169" s="189" t="s">
        <v>84</v>
      </c>
      <c r="AT169" s="190" t="s">
        <v>75</v>
      </c>
      <c r="AU169" s="190" t="s">
        <v>84</v>
      </c>
      <c r="AY169" s="189" t="s">
        <v>185</v>
      </c>
      <c r="BK169" s="191">
        <f>SUM(BK170:BK224)</f>
        <v>0</v>
      </c>
    </row>
    <row r="170" spans="1:65" s="2" customFormat="1" ht="24.2" customHeight="1">
      <c r="A170" s="35"/>
      <c r="B170" s="36"/>
      <c r="C170" s="194" t="s">
        <v>291</v>
      </c>
      <c r="D170" s="194" t="s">
        <v>187</v>
      </c>
      <c r="E170" s="195" t="s">
        <v>292</v>
      </c>
      <c r="F170" s="196" t="s">
        <v>293</v>
      </c>
      <c r="G170" s="197" t="s">
        <v>201</v>
      </c>
      <c r="H170" s="198">
        <v>57.64</v>
      </c>
      <c r="I170" s="199"/>
      <c r="J170" s="200">
        <f>ROUND(I170*H170,2)</f>
        <v>0</v>
      </c>
      <c r="K170" s="201"/>
      <c r="L170" s="40"/>
      <c r="M170" s="202" t="s">
        <v>1</v>
      </c>
      <c r="N170" s="203"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191</v>
      </c>
      <c r="AT170" s="206" t="s">
        <v>187</v>
      </c>
      <c r="AU170" s="206" t="s">
        <v>86</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294</v>
      </c>
    </row>
    <row r="171" spans="2:51" s="13" customFormat="1" ht="11.25">
      <c r="B171" s="208"/>
      <c r="C171" s="209"/>
      <c r="D171" s="210" t="s">
        <v>193</v>
      </c>
      <c r="E171" s="211" t="s">
        <v>1</v>
      </c>
      <c r="F171" s="212" t="s">
        <v>295</v>
      </c>
      <c r="G171" s="209"/>
      <c r="H171" s="213">
        <v>57.64</v>
      </c>
      <c r="I171" s="214"/>
      <c r="J171" s="209"/>
      <c r="K171" s="209"/>
      <c r="L171" s="215"/>
      <c r="M171" s="216"/>
      <c r="N171" s="217"/>
      <c r="O171" s="217"/>
      <c r="P171" s="217"/>
      <c r="Q171" s="217"/>
      <c r="R171" s="217"/>
      <c r="S171" s="217"/>
      <c r="T171" s="218"/>
      <c r="AT171" s="219" t="s">
        <v>193</v>
      </c>
      <c r="AU171" s="219" t="s">
        <v>86</v>
      </c>
      <c r="AV171" s="13" t="s">
        <v>86</v>
      </c>
      <c r="AW171" s="13" t="s">
        <v>32</v>
      </c>
      <c r="AX171" s="13" t="s">
        <v>84</v>
      </c>
      <c r="AY171" s="219" t="s">
        <v>185</v>
      </c>
    </row>
    <row r="172" spans="1:65" s="2" customFormat="1" ht="24.2" customHeight="1">
      <c r="A172" s="35"/>
      <c r="B172" s="36"/>
      <c r="C172" s="194" t="s">
        <v>296</v>
      </c>
      <c r="D172" s="194" t="s">
        <v>187</v>
      </c>
      <c r="E172" s="195" t="s">
        <v>297</v>
      </c>
      <c r="F172" s="196" t="s">
        <v>298</v>
      </c>
      <c r="G172" s="197" t="s">
        <v>201</v>
      </c>
      <c r="H172" s="198">
        <v>96.91</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86</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299</v>
      </c>
    </row>
    <row r="173" spans="2:51" s="14" customFormat="1" ht="11.25">
      <c r="B173" s="220"/>
      <c r="C173" s="221"/>
      <c r="D173" s="210" t="s">
        <v>193</v>
      </c>
      <c r="E173" s="222" t="s">
        <v>1</v>
      </c>
      <c r="F173" s="223" t="s">
        <v>300</v>
      </c>
      <c r="G173" s="221"/>
      <c r="H173" s="222" t="s">
        <v>1</v>
      </c>
      <c r="I173" s="224"/>
      <c r="J173" s="221"/>
      <c r="K173" s="221"/>
      <c r="L173" s="225"/>
      <c r="M173" s="226"/>
      <c r="N173" s="227"/>
      <c r="O173" s="227"/>
      <c r="P173" s="227"/>
      <c r="Q173" s="227"/>
      <c r="R173" s="227"/>
      <c r="S173" s="227"/>
      <c r="T173" s="228"/>
      <c r="AT173" s="229" t="s">
        <v>193</v>
      </c>
      <c r="AU173" s="229" t="s">
        <v>86</v>
      </c>
      <c r="AV173" s="14" t="s">
        <v>84</v>
      </c>
      <c r="AW173" s="14" t="s">
        <v>32</v>
      </c>
      <c r="AX173" s="14" t="s">
        <v>76</v>
      </c>
      <c r="AY173" s="229" t="s">
        <v>185</v>
      </c>
    </row>
    <row r="174" spans="2:51" s="13" customFormat="1" ht="11.25">
      <c r="B174" s="208"/>
      <c r="C174" s="209"/>
      <c r="D174" s="210" t="s">
        <v>193</v>
      </c>
      <c r="E174" s="211" t="s">
        <v>1</v>
      </c>
      <c r="F174" s="212" t="s">
        <v>301</v>
      </c>
      <c r="G174" s="209"/>
      <c r="H174" s="213">
        <v>96.91</v>
      </c>
      <c r="I174" s="214"/>
      <c r="J174" s="209"/>
      <c r="K174" s="209"/>
      <c r="L174" s="215"/>
      <c r="M174" s="216"/>
      <c r="N174" s="217"/>
      <c r="O174" s="217"/>
      <c r="P174" s="217"/>
      <c r="Q174" s="217"/>
      <c r="R174" s="217"/>
      <c r="S174" s="217"/>
      <c r="T174" s="218"/>
      <c r="AT174" s="219" t="s">
        <v>193</v>
      </c>
      <c r="AU174" s="219" t="s">
        <v>86</v>
      </c>
      <c r="AV174" s="13" t="s">
        <v>86</v>
      </c>
      <c r="AW174" s="13" t="s">
        <v>32</v>
      </c>
      <c r="AX174" s="13" t="s">
        <v>76</v>
      </c>
      <c r="AY174" s="219" t="s">
        <v>185</v>
      </c>
    </row>
    <row r="175" spans="2:51" s="15" customFormat="1" ht="11.25">
      <c r="B175" s="230"/>
      <c r="C175" s="231"/>
      <c r="D175" s="210" t="s">
        <v>193</v>
      </c>
      <c r="E175" s="232" t="s">
        <v>1</v>
      </c>
      <c r="F175" s="233" t="s">
        <v>256</v>
      </c>
      <c r="G175" s="231"/>
      <c r="H175" s="234">
        <v>96.91</v>
      </c>
      <c r="I175" s="235"/>
      <c r="J175" s="231"/>
      <c r="K175" s="231"/>
      <c r="L175" s="236"/>
      <c r="M175" s="237"/>
      <c r="N175" s="238"/>
      <c r="O175" s="238"/>
      <c r="P175" s="238"/>
      <c r="Q175" s="238"/>
      <c r="R175" s="238"/>
      <c r="S175" s="238"/>
      <c r="T175" s="239"/>
      <c r="AT175" s="240" t="s">
        <v>193</v>
      </c>
      <c r="AU175" s="240" t="s">
        <v>86</v>
      </c>
      <c r="AV175" s="15" t="s">
        <v>191</v>
      </c>
      <c r="AW175" s="15" t="s">
        <v>32</v>
      </c>
      <c r="AX175" s="15" t="s">
        <v>84</v>
      </c>
      <c r="AY175" s="240" t="s">
        <v>185</v>
      </c>
    </row>
    <row r="176" spans="1:65" s="2" customFormat="1" ht="24.2" customHeight="1">
      <c r="A176" s="35"/>
      <c r="B176" s="36"/>
      <c r="C176" s="194" t="s">
        <v>302</v>
      </c>
      <c r="D176" s="194" t="s">
        <v>187</v>
      </c>
      <c r="E176" s="195" t="s">
        <v>303</v>
      </c>
      <c r="F176" s="196" t="s">
        <v>304</v>
      </c>
      <c r="G176" s="197" t="s">
        <v>201</v>
      </c>
      <c r="H176" s="198">
        <v>1459.766</v>
      </c>
      <c r="I176" s="199"/>
      <c r="J176" s="200">
        <f>ROUND(I176*H176,2)</f>
        <v>0</v>
      </c>
      <c r="K176" s="201"/>
      <c r="L176" s="40"/>
      <c r="M176" s="202" t="s">
        <v>1</v>
      </c>
      <c r="N176" s="203" t="s">
        <v>41</v>
      </c>
      <c r="O176" s="72"/>
      <c r="P176" s="204">
        <f>O176*H176</f>
        <v>0</v>
      </c>
      <c r="Q176" s="204">
        <v>0</v>
      </c>
      <c r="R176" s="204">
        <f>Q176*H176</f>
        <v>0</v>
      </c>
      <c r="S176" s="204">
        <v>0</v>
      </c>
      <c r="T176" s="205">
        <f>S176*H176</f>
        <v>0</v>
      </c>
      <c r="U176" s="35"/>
      <c r="V176" s="35"/>
      <c r="W176" s="35"/>
      <c r="X176" s="35"/>
      <c r="Y176" s="35"/>
      <c r="Z176" s="35"/>
      <c r="AA176" s="35"/>
      <c r="AB176" s="35"/>
      <c r="AC176" s="35"/>
      <c r="AD176" s="35"/>
      <c r="AE176" s="35"/>
      <c r="AR176" s="206" t="s">
        <v>191</v>
      </c>
      <c r="AT176" s="206" t="s">
        <v>187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305</v>
      </c>
    </row>
    <row r="177" spans="2:51" s="14" customFormat="1" ht="11.25">
      <c r="B177" s="220"/>
      <c r="C177" s="221"/>
      <c r="D177" s="210" t="s">
        <v>193</v>
      </c>
      <c r="E177" s="222" t="s">
        <v>1</v>
      </c>
      <c r="F177" s="223" t="s">
        <v>306</v>
      </c>
      <c r="G177" s="221"/>
      <c r="H177" s="222" t="s">
        <v>1</v>
      </c>
      <c r="I177" s="224"/>
      <c r="J177" s="221"/>
      <c r="K177" s="221"/>
      <c r="L177" s="225"/>
      <c r="M177" s="226"/>
      <c r="N177" s="227"/>
      <c r="O177" s="227"/>
      <c r="P177" s="227"/>
      <c r="Q177" s="227"/>
      <c r="R177" s="227"/>
      <c r="S177" s="227"/>
      <c r="T177" s="228"/>
      <c r="AT177" s="229" t="s">
        <v>193</v>
      </c>
      <c r="AU177" s="229" t="s">
        <v>86</v>
      </c>
      <c r="AV177" s="14" t="s">
        <v>84</v>
      </c>
      <c r="AW177" s="14" t="s">
        <v>32</v>
      </c>
      <c r="AX177" s="14" t="s">
        <v>76</v>
      </c>
      <c r="AY177" s="229" t="s">
        <v>185</v>
      </c>
    </row>
    <row r="178" spans="2:51" s="13" customFormat="1" ht="11.25">
      <c r="B178" s="208"/>
      <c r="C178" s="209"/>
      <c r="D178" s="210" t="s">
        <v>193</v>
      </c>
      <c r="E178" s="211" t="s">
        <v>1</v>
      </c>
      <c r="F178" s="212" t="s">
        <v>307</v>
      </c>
      <c r="G178" s="209"/>
      <c r="H178" s="213">
        <v>1229.151</v>
      </c>
      <c r="I178" s="214"/>
      <c r="J178" s="209"/>
      <c r="K178" s="209"/>
      <c r="L178" s="215"/>
      <c r="M178" s="216"/>
      <c r="N178" s="217"/>
      <c r="O178" s="217"/>
      <c r="P178" s="217"/>
      <c r="Q178" s="217"/>
      <c r="R178" s="217"/>
      <c r="S178" s="217"/>
      <c r="T178" s="218"/>
      <c r="AT178" s="219" t="s">
        <v>193</v>
      </c>
      <c r="AU178" s="219" t="s">
        <v>86</v>
      </c>
      <c r="AV178" s="13" t="s">
        <v>86</v>
      </c>
      <c r="AW178" s="13" t="s">
        <v>32</v>
      </c>
      <c r="AX178" s="13" t="s">
        <v>76</v>
      </c>
      <c r="AY178" s="219" t="s">
        <v>185</v>
      </c>
    </row>
    <row r="179" spans="2:51" s="13" customFormat="1" ht="11.25">
      <c r="B179" s="208"/>
      <c r="C179" s="209"/>
      <c r="D179" s="210" t="s">
        <v>193</v>
      </c>
      <c r="E179" s="211" t="s">
        <v>1</v>
      </c>
      <c r="F179" s="212" t="s">
        <v>301</v>
      </c>
      <c r="G179" s="209"/>
      <c r="H179" s="213">
        <v>96.91</v>
      </c>
      <c r="I179" s="214"/>
      <c r="J179" s="209"/>
      <c r="K179" s="209"/>
      <c r="L179" s="215"/>
      <c r="M179" s="216"/>
      <c r="N179" s="217"/>
      <c r="O179" s="217"/>
      <c r="P179" s="217"/>
      <c r="Q179" s="217"/>
      <c r="R179" s="217"/>
      <c r="S179" s="217"/>
      <c r="T179" s="218"/>
      <c r="AT179" s="219" t="s">
        <v>193</v>
      </c>
      <c r="AU179" s="219" t="s">
        <v>86</v>
      </c>
      <c r="AV179" s="13" t="s">
        <v>86</v>
      </c>
      <c r="AW179" s="13" t="s">
        <v>32</v>
      </c>
      <c r="AX179" s="13" t="s">
        <v>76</v>
      </c>
      <c r="AY179" s="219" t="s">
        <v>185</v>
      </c>
    </row>
    <row r="180" spans="2:51" s="13" customFormat="1" ht="11.25">
      <c r="B180" s="208"/>
      <c r="C180" s="209"/>
      <c r="D180" s="210" t="s">
        <v>193</v>
      </c>
      <c r="E180" s="211" t="s">
        <v>1</v>
      </c>
      <c r="F180" s="212" t="s">
        <v>308</v>
      </c>
      <c r="G180" s="209"/>
      <c r="H180" s="213">
        <v>33.759</v>
      </c>
      <c r="I180" s="214"/>
      <c r="J180" s="209"/>
      <c r="K180" s="209"/>
      <c r="L180" s="215"/>
      <c r="M180" s="216"/>
      <c r="N180" s="217"/>
      <c r="O180" s="217"/>
      <c r="P180" s="217"/>
      <c r="Q180" s="217"/>
      <c r="R180" s="217"/>
      <c r="S180" s="217"/>
      <c r="T180" s="218"/>
      <c r="AT180" s="219" t="s">
        <v>193</v>
      </c>
      <c r="AU180" s="219" t="s">
        <v>86</v>
      </c>
      <c r="AV180" s="13" t="s">
        <v>86</v>
      </c>
      <c r="AW180" s="13" t="s">
        <v>32</v>
      </c>
      <c r="AX180" s="13" t="s">
        <v>76</v>
      </c>
      <c r="AY180" s="219" t="s">
        <v>185</v>
      </c>
    </row>
    <row r="181" spans="2:51" s="13" customFormat="1" ht="11.25">
      <c r="B181" s="208"/>
      <c r="C181" s="209"/>
      <c r="D181" s="210" t="s">
        <v>193</v>
      </c>
      <c r="E181" s="211" t="s">
        <v>1</v>
      </c>
      <c r="F181" s="212" t="s">
        <v>309</v>
      </c>
      <c r="G181" s="209"/>
      <c r="H181" s="213">
        <v>23.881</v>
      </c>
      <c r="I181" s="214"/>
      <c r="J181" s="209"/>
      <c r="K181" s="209"/>
      <c r="L181" s="215"/>
      <c r="M181" s="216"/>
      <c r="N181" s="217"/>
      <c r="O181" s="217"/>
      <c r="P181" s="217"/>
      <c r="Q181" s="217"/>
      <c r="R181" s="217"/>
      <c r="S181" s="217"/>
      <c r="T181" s="218"/>
      <c r="AT181" s="219" t="s">
        <v>193</v>
      </c>
      <c r="AU181" s="219" t="s">
        <v>86</v>
      </c>
      <c r="AV181" s="13" t="s">
        <v>86</v>
      </c>
      <c r="AW181" s="13" t="s">
        <v>32</v>
      </c>
      <c r="AX181" s="13" t="s">
        <v>76</v>
      </c>
      <c r="AY181" s="219" t="s">
        <v>185</v>
      </c>
    </row>
    <row r="182" spans="2:51" s="16" customFormat="1" ht="11.25">
      <c r="B182" s="252"/>
      <c r="C182" s="253"/>
      <c r="D182" s="210" t="s">
        <v>193</v>
      </c>
      <c r="E182" s="254" t="s">
        <v>1</v>
      </c>
      <c r="F182" s="255" t="s">
        <v>310</v>
      </c>
      <c r="G182" s="253"/>
      <c r="H182" s="256">
        <v>1383.701</v>
      </c>
      <c r="I182" s="257"/>
      <c r="J182" s="253"/>
      <c r="K182" s="253"/>
      <c r="L182" s="258"/>
      <c r="M182" s="259"/>
      <c r="N182" s="260"/>
      <c r="O182" s="260"/>
      <c r="P182" s="260"/>
      <c r="Q182" s="260"/>
      <c r="R182" s="260"/>
      <c r="S182" s="260"/>
      <c r="T182" s="261"/>
      <c r="AT182" s="262" t="s">
        <v>193</v>
      </c>
      <c r="AU182" s="262" t="s">
        <v>86</v>
      </c>
      <c r="AV182" s="16" t="s">
        <v>198</v>
      </c>
      <c r="AW182" s="16" t="s">
        <v>32</v>
      </c>
      <c r="AX182" s="16" t="s">
        <v>76</v>
      </c>
      <c r="AY182" s="262" t="s">
        <v>185</v>
      </c>
    </row>
    <row r="183" spans="2:51" s="14" customFormat="1" ht="11.25">
      <c r="B183" s="220"/>
      <c r="C183" s="221"/>
      <c r="D183" s="210" t="s">
        <v>193</v>
      </c>
      <c r="E183" s="222" t="s">
        <v>1</v>
      </c>
      <c r="F183" s="223" t="s">
        <v>300</v>
      </c>
      <c r="G183" s="221"/>
      <c r="H183" s="222" t="s">
        <v>1</v>
      </c>
      <c r="I183" s="224"/>
      <c r="J183" s="221"/>
      <c r="K183" s="221"/>
      <c r="L183" s="225"/>
      <c r="M183" s="226"/>
      <c r="N183" s="227"/>
      <c r="O183" s="227"/>
      <c r="P183" s="227"/>
      <c r="Q183" s="227"/>
      <c r="R183" s="227"/>
      <c r="S183" s="227"/>
      <c r="T183" s="228"/>
      <c r="AT183" s="229" t="s">
        <v>193</v>
      </c>
      <c r="AU183" s="229" t="s">
        <v>86</v>
      </c>
      <c r="AV183" s="14" t="s">
        <v>84</v>
      </c>
      <c r="AW183" s="14" t="s">
        <v>32</v>
      </c>
      <c r="AX183" s="14" t="s">
        <v>76</v>
      </c>
      <c r="AY183" s="229" t="s">
        <v>185</v>
      </c>
    </row>
    <row r="184" spans="2:51" s="13" customFormat="1" ht="11.25">
      <c r="B184" s="208"/>
      <c r="C184" s="209"/>
      <c r="D184" s="210" t="s">
        <v>193</v>
      </c>
      <c r="E184" s="211" t="s">
        <v>1</v>
      </c>
      <c r="F184" s="212" t="s">
        <v>311</v>
      </c>
      <c r="G184" s="209"/>
      <c r="H184" s="213">
        <v>73.645</v>
      </c>
      <c r="I184" s="214"/>
      <c r="J184" s="209"/>
      <c r="K184" s="209"/>
      <c r="L184" s="215"/>
      <c r="M184" s="216"/>
      <c r="N184" s="217"/>
      <c r="O184" s="217"/>
      <c r="P184" s="217"/>
      <c r="Q184" s="217"/>
      <c r="R184" s="217"/>
      <c r="S184" s="217"/>
      <c r="T184" s="218"/>
      <c r="AT184" s="219" t="s">
        <v>193</v>
      </c>
      <c r="AU184" s="219" t="s">
        <v>86</v>
      </c>
      <c r="AV184" s="13" t="s">
        <v>86</v>
      </c>
      <c r="AW184" s="13" t="s">
        <v>32</v>
      </c>
      <c r="AX184" s="13" t="s">
        <v>76</v>
      </c>
      <c r="AY184" s="219" t="s">
        <v>185</v>
      </c>
    </row>
    <row r="185" spans="2:51" s="13" customFormat="1" ht="11.25">
      <c r="B185" s="208"/>
      <c r="C185" s="209"/>
      <c r="D185" s="210" t="s">
        <v>193</v>
      </c>
      <c r="E185" s="211" t="s">
        <v>1</v>
      </c>
      <c r="F185" s="212" t="s">
        <v>312</v>
      </c>
      <c r="G185" s="209"/>
      <c r="H185" s="213">
        <v>2.42</v>
      </c>
      <c r="I185" s="214"/>
      <c r="J185" s="209"/>
      <c r="K185" s="209"/>
      <c r="L185" s="215"/>
      <c r="M185" s="216"/>
      <c r="N185" s="217"/>
      <c r="O185" s="217"/>
      <c r="P185" s="217"/>
      <c r="Q185" s="217"/>
      <c r="R185" s="217"/>
      <c r="S185" s="217"/>
      <c r="T185" s="218"/>
      <c r="AT185" s="219" t="s">
        <v>193</v>
      </c>
      <c r="AU185" s="219" t="s">
        <v>86</v>
      </c>
      <c r="AV185" s="13" t="s">
        <v>86</v>
      </c>
      <c r="AW185" s="13" t="s">
        <v>32</v>
      </c>
      <c r="AX185" s="13" t="s">
        <v>76</v>
      </c>
      <c r="AY185" s="219" t="s">
        <v>185</v>
      </c>
    </row>
    <row r="186" spans="2:51" s="16" customFormat="1" ht="11.25">
      <c r="B186" s="252"/>
      <c r="C186" s="253"/>
      <c r="D186" s="210" t="s">
        <v>193</v>
      </c>
      <c r="E186" s="254" t="s">
        <v>1</v>
      </c>
      <c r="F186" s="255" t="s">
        <v>310</v>
      </c>
      <c r="G186" s="253"/>
      <c r="H186" s="256">
        <v>76.065</v>
      </c>
      <c r="I186" s="257"/>
      <c r="J186" s="253"/>
      <c r="K186" s="253"/>
      <c r="L186" s="258"/>
      <c r="M186" s="259"/>
      <c r="N186" s="260"/>
      <c r="O186" s="260"/>
      <c r="P186" s="260"/>
      <c r="Q186" s="260"/>
      <c r="R186" s="260"/>
      <c r="S186" s="260"/>
      <c r="T186" s="261"/>
      <c r="AT186" s="262" t="s">
        <v>193</v>
      </c>
      <c r="AU186" s="262" t="s">
        <v>86</v>
      </c>
      <c r="AV186" s="16" t="s">
        <v>198</v>
      </c>
      <c r="AW186" s="16" t="s">
        <v>32</v>
      </c>
      <c r="AX186" s="16" t="s">
        <v>76</v>
      </c>
      <c r="AY186" s="262" t="s">
        <v>185</v>
      </c>
    </row>
    <row r="187" spans="2:51" s="15" customFormat="1" ht="11.25">
      <c r="B187" s="230"/>
      <c r="C187" s="231"/>
      <c r="D187" s="210" t="s">
        <v>193</v>
      </c>
      <c r="E187" s="232" t="s">
        <v>1</v>
      </c>
      <c r="F187" s="233" t="s">
        <v>256</v>
      </c>
      <c r="G187" s="231"/>
      <c r="H187" s="234">
        <v>1459.766</v>
      </c>
      <c r="I187" s="235"/>
      <c r="J187" s="231"/>
      <c r="K187" s="231"/>
      <c r="L187" s="236"/>
      <c r="M187" s="237"/>
      <c r="N187" s="238"/>
      <c r="O187" s="238"/>
      <c r="P187" s="238"/>
      <c r="Q187" s="238"/>
      <c r="R187" s="238"/>
      <c r="S187" s="238"/>
      <c r="T187" s="239"/>
      <c r="AT187" s="240" t="s">
        <v>193</v>
      </c>
      <c r="AU187" s="240" t="s">
        <v>86</v>
      </c>
      <c r="AV187" s="15" t="s">
        <v>191</v>
      </c>
      <c r="AW187" s="15" t="s">
        <v>32</v>
      </c>
      <c r="AX187" s="15" t="s">
        <v>84</v>
      </c>
      <c r="AY187" s="240" t="s">
        <v>185</v>
      </c>
    </row>
    <row r="188" spans="1:65" s="2" customFormat="1" ht="24.2" customHeight="1">
      <c r="A188" s="35"/>
      <c r="B188" s="36"/>
      <c r="C188" s="194" t="s">
        <v>313</v>
      </c>
      <c r="D188" s="194" t="s">
        <v>187</v>
      </c>
      <c r="E188" s="195" t="s">
        <v>314</v>
      </c>
      <c r="F188" s="196" t="s">
        <v>315</v>
      </c>
      <c r="G188" s="197" t="s">
        <v>201</v>
      </c>
      <c r="H188" s="198">
        <v>1229.151</v>
      </c>
      <c r="I188" s="199"/>
      <c r="J188" s="200">
        <f>ROUND(I188*H188,2)</f>
        <v>0</v>
      </c>
      <c r="K188" s="201"/>
      <c r="L188" s="40"/>
      <c r="M188" s="202" t="s">
        <v>1</v>
      </c>
      <c r="N188" s="203" t="s">
        <v>41</v>
      </c>
      <c r="O188" s="72"/>
      <c r="P188" s="204">
        <f>O188*H188</f>
        <v>0</v>
      </c>
      <c r="Q188" s="204">
        <v>0</v>
      </c>
      <c r="R188" s="204">
        <f>Q188*H188</f>
        <v>0</v>
      </c>
      <c r="S188" s="204">
        <v>0</v>
      </c>
      <c r="T188" s="205">
        <f>S188*H188</f>
        <v>0</v>
      </c>
      <c r="U188" s="35"/>
      <c r="V188" s="35"/>
      <c r="W188" s="35"/>
      <c r="X188" s="35"/>
      <c r="Y188" s="35"/>
      <c r="Z188" s="35"/>
      <c r="AA188" s="35"/>
      <c r="AB188" s="35"/>
      <c r="AC188" s="35"/>
      <c r="AD188" s="35"/>
      <c r="AE188" s="35"/>
      <c r="AR188" s="206" t="s">
        <v>191</v>
      </c>
      <c r="AT188" s="206" t="s">
        <v>187</v>
      </c>
      <c r="AU188" s="206" t="s">
        <v>86</v>
      </c>
      <c r="AY188" s="18" t="s">
        <v>185</v>
      </c>
      <c r="BE188" s="207">
        <f>IF(N188="základní",J188,0)</f>
        <v>0</v>
      </c>
      <c r="BF188" s="207">
        <f>IF(N188="snížená",J188,0)</f>
        <v>0</v>
      </c>
      <c r="BG188" s="207">
        <f>IF(N188="zákl. přenesená",J188,0)</f>
        <v>0</v>
      </c>
      <c r="BH188" s="207">
        <f>IF(N188="sníž. přenesená",J188,0)</f>
        <v>0</v>
      </c>
      <c r="BI188" s="207">
        <f>IF(N188="nulová",J188,0)</f>
        <v>0</v>
      </c>
      <c r="BJ188" s="18" t="s">
        <v>84</v>
      </c>
      <c r="BK188" s="207">
        <f>ROUND(I188*H188,2)</f>
        <v>0</v>
      </c>
      <c r="BL188" s="18" t="s">
        <v>191</v>
      </c>
      <c r="BM188" s="206" t="s">
        <v>316</v>
      </c>
    </row>
    <row r="189" spans="2:51" s="13" customFormat="1" ht="11.25">
      <c r="B189" s="208"/>
      <c r="C189" s="209"/>
      <c r="D189" s="210" t="s">
        <v>193</v>
      </c>
      <c r="E189" s="211" t="s">
        <v>1</v>
      </c>
      <c r="F189" s="212" t="s">
        <v>307</v>
      </c>
      <c r="G189" s="209"/>
      <c r="H189" s="213">
        <v>1229.151</v>
      </c>
      <c r="I189" s="214"/>
      <c r="J189" s="209"/>
      <c r="K189" s="209"/>
      <c r="L189" s="215"/>
      <c r="M189" s="216"/>
      <c r="N189" s="217"/>
      <c r="O189" s="217"/>
      <c r="P189" s="217"/>
      <c r="Q189" s="217"/>
      <c r="R189" s="217"/>
      <c r="S189" s="217"/>
      <c r="T189" s="218"/>
      <c r="AT189" s="219" t="s">
        <v>193</v>
      </c>
      <c r="AU189" s="219" t="s">
        <v>86</v>
      </c>
      <c r="AV189" s="13" t="s">
        <v>86</v>
      </c>
      <c r="AW189" s="13" t="s">
        <v>32</v>
      </c>
      <c r="AX189" s="13" t="s">
        <v>84</v>
      </c>
      <c r="AY189" s="219" t="s">
        <v>185</v>
      </c>
    </row>
    <row r="190" spans="1:65" s="2" customFormat="1" ht="24.2" customHeight="1">
      <c r="A190" s="35"/>
      <c r="B190" s="36"/>
      <c r="C190" s="194" t="s">
        <v>317</v>
      </c>
      <c r="D190" s="194" t="s">
        <v>187</v>
      </c>
      <c r="E190" s="195" t="s">
        <v>318</v>
      </c>
      <c r="F190" s="196" t="s">
        <v>319</v>
      </c>
      <c r="G190" s="197" t="s">
        <v>201</v>
      </c>
      <c r="H190" s="198">
        <v>1229.151</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86</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320</v>
      </c>
    </row>
    <row r="191" spans="2:51" s="13" customFormat="1" ht="11.25">
      <c r="B191" s="208"/>
      <c r="C191" s="209"/>
      <c r="D191" s="210" t="s">
        <v>193</v>
      </c>
      <c r="E191" s="211" t="s">
        <v>1</v>
      </c>
      <c r="F191" s="212" t="s">
        <v>307</v>
      </c>
      <c r="G191" s="209"/>
      <c r="H191" s="213">
        <v>1229.151</v>
      </c>
      <c r="I191" s="214"/>
      <c r="J191" s="209"/>
      <c r="K191" s="209"/>
      <c r="L191" s="215"/>
      <c r="M191" s="216"/>
      <c r="N191" s="217"/>
      <c r="O191" s="217"/>
      <c r="P191" s="217"/>
      <c r="Q191" s="217"/>
      <c r="R191" s="217"/>
      <c r="S191" s="217"/>
      <c r="T191" s="218"/>
      <c r="AT191" s="219" t="s">
        <v>193</v>
      </c>
      <c r="AU191" s="219" t="s">
        <v>86</v>
      </c>
      <c r="AV191" s="13" t="s">
        <v>86</v>
      </c>
      <c r="AW191" s="13" t="s">
        <v>32</v>
      </c>
      <c r="AX191" s="13" t="s">
        <v>84</v>
      </c>
      <c r="AY191" s="219" t="s">
        <v>185</v>
      </c>
    </row>
    <row r="192" spans="1:65" s="2" customFormat="1" ht="24.2" customHeight="1">
      <c r="A192" s="35"/>
      <c r="B192" s="36"/>
      <c r="C192" s="194" t="s">
        <v>321</v>
      </c>
      <c r="D192" s="194" t="s">
        <v>187</v>
      </c>
      <c r="E192" s="195" t="s">
        <v>322</v>
      </c>
      <c r="F192" s="196" t="s">
        <v>323</v>
      </c>
      <c r="G192" s="197" t="s">
        <v>201</v>
      </c>
      <c r="H192" s="198">
        <v>1235.641</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86</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324</v>
      </c>
    </row>
    <row r="193" spans="2:51" s="13" customFormat="1" ht="11.25">
      <c r="B193" s="208"/>
      <c r="C193" s="209"/>
      <c r="D193" s="210" t="s">
        <v>193</v>
      </c>
      <c r="E193" s="211" t="s">
        <v>1</v>
      </c>
      <c r="F193" s="212" t="s">
        <v>325</v>
      </c>
      <c r="G193" s="209"/>
      <c r="H193" s="213">
        <v>1235.641</v>
      </c>
      <c r="I193" s="214"/>
      <c r="J193" s="209"/>
      <c r="K193" s="209"/>
      <c r="L193" s="215"/>
      <c r="M193" s="216"/>
      <c r="N193" s="217"/>
      <c r="O193" s="217"/>
      <c r="P193" s="217"/>
      <c r="Q193" s="217"/>
      <c r="R193" s="217"/>
      <c r="S193" s="217"/>
      <c r="T193" s="218"/>
      <c r="AT193" s="219" t="s">
        <v>193</v>
      </c>
      <c r="AU193" s="219" t="s">
        <v>86</v>
      </c>
      <c r="AV193" s="13" t="s">
        <v>86</v>
      </c>
      <c r="AW193" s="13" t="s">
        <v>32</v>
      </c>
      <c r="AX193" s="13" t="s">
        <v>84</v>
      </c>
      <c r="AY193" s="219" t="s">
        <v>185</v>
      </c>
    </row>
    <row r="194" spans="1:65" s="2" customFormat="1" ht="24.2" customHeight="1">
      <c r="A194" s="35"/>
      <c r="B194" s="36"/>
      <c r="C194" s="194" t="s">
        <v>326</v>
      </c>
      <c r="D194" s="194" t="s">
        <v>187</v>
      </c>
      <c r="E194" s="195" t="s">
        <v>327</v>
      </c>
      <c r="F194" s="196" t="s">
        <v>328</v>
      </c>
      <c r="G194" s="197" t="s">
        <v>201</v>
      </c>
      <c r="H194" s="198">
        <v>1242.131</v>
      </c>
      <c r="I194" s="199"/>
      <c r="J194" s="200">
        <f>ROUND(I194*H194,2)</f>
        <v>0</v>
      </c>
      <c r="K194" s="201"/>
      <c r="L194" s="40"/>
      <c r="M194" s="202" t="s">
        <v>1</v>
      </c>
      <c r="N194" s="203" t="s">
        <v>41</v>
      </c>
      <c r="O194" s="72"/>
      <c r="P194" s="204">
        <f>O194*H194</f>
        <v>0</v>
      </c>
      <c r="Q194" s="204">
        <v>0</v>
      </c>
      <c r="R194" s="204">
        <f>Q194*H194</f>
        <v>0</v>
      </c>
      <c r="S194" s="204">
        <v>0</v>
      </c>
      <c r="T194" s="205">
        <f>S194*H194</f>
        <v>0</v>
      </c>
      <c r="U194" s="35"/>
      <c r="V194" s="35"/>
      <c r="W194" s="35"/>
      <c r="X194" s="35"/>
      <c r="Y194" s="35"/>
      <c r="Z194" s="35"/>
      <c r="AA194" s="35"/>
      <c r="AB194" s="35"/>
      <c r="AC194" s="35"/>
      <c r="AD194" s="35"/>
      <c r="AE194" s="35"/>
      <c r="AR194" s="206" t="s">
        <v>191</v>
      </c>
      <c r="AT194" s="206" t="s">
        <v>187</v>
      </c>
      <c r="AU194" s="206" t="s">
        <v>86</v>
      </c>
      <c r="AY194" s="18" t="s">
        <v>185</v>
      </c>
      <c r="BE194" s="207">
        <f>IF(N194="základní",J194,0)</f>
        <v>0</v>
      </c>
      <c r="BF194" s="207">
        <f>IF(N194="snížená",J194,0)</f>
        <v>0</v>
      </c>
      <c r="BG194" s="207">
        <f>IF(N194="zákl. přenesená",J194,0)</f>
        <v>0</v>
      </c>
      <c r="BH194" s="207">
        <f>IF(N194="sníž. přenesená",J194,0)</f>
        <v>0</v>
      </c>
      <c r="BI194" s="207">
        <f>IF(N194="nulová",J194,0)</f>
        <v>0</v>
      </c>
      <c r="BJ194" s="18" t="s">
        <v>84</v>
      </c>
      <c r="BK194" s="207">
        <f>ROUND(I194*H194,2)</f>
        <v>0</v>
      </c>
      <c r="BL194" s="18" t="s">
        <v>191</v>
      </c>
      <c r="BM194" s="206" t="s">
        <v>329</v>
      </c>
    </row>
    <row r="195" spans="2:51" s="13" customFormat="1" ht="11.25">
      <c r="B195" s="208"/>
      <c r="C195" s="209"/>
      <c r="D195" s="210" t="s">
        <v>193</v>
      </c>
      <c r="E195" s="211" t="s">
        <v>130</v>
      </c>
      <c r="F195" s="212" t="s">
        <v>330</v>
      </c>
      <c r="G195" s="209"/>
      <c r="H195" s="213">
        <v>1117.41</v>
      </c>
      <c r="I195" s="214"/>
      <c r="J195" s="209"/>
      <c r="K195" s="209"/>
      <c r="L195" s="215"/>
      <c r="M195" s="216"/>
      <c r="N195" s="217"/>
      <c r="O195" s="217"/>
      <c r="P195" s="217"/>
      <c r="Q195" s="217"/>
      <c r="R195" s="217"/>
      <c r="S195" s="217"/>
      <c r="T195" s="218"/>
      <c r="AT195" s="219" t="s">
        <v>193</v>
      </c>
      <c r="AU195" s="219" t="s">
        <v>86</v>
      </c>
      <c r="AV195" s="13" t="s">
        <v>86</v>
      </c>
      <c r="AW195" s="13" t="s">
        <v>32</v>
      </c>
      <c r="AX195" s="13" t="s">
        <v>76</v>
      </c>
      <c r="AY195" s="219" t="s">
        <v>185</v>
      </c>
    </row>
    <row r="196" spans="2:51" s="13" customFormat="1" ht="11.25">
      <c r="B196" s="208"/>
      <c r="C196" s="209"/>
      <c r="D196" s="210" t="s">
        <v>193</v>
      </c>
      <c r="E196" s="211" t="s">
        <v>1</v>
      </c>
      <c r="F196" s="212" t="s">
        <v>331</v>
      </c>
      <c r="G196" s="209"/>
      <c r="H196" s="213">
        <v>11.8</v>
      </c>
      <c r="I196" s="214"/>
      <c r="J196" s="209"/>
      <c r="K196" s="209"/>
      <c r="L196" s="215"/>
      <c r="M196" s="216"/>
      <c r="N196" s="217"/>
      <c r="O196" s="217"/>
      <c r="P196" s="217"/>
      <c r="Q196" s="217"/>
      <c r="R196" s="217"/>
      <c r="S196" s="217"/>
      <c r="T196" s="218"/>
      <c r="AT196" s="219" t="s">
        <v>193</v>
      </c>
      <c r="AU196" s="219" t="s">
        <v>86</v>
      </c>
      <c r="AV196" s="13" t="s">
        <v>86</v>
      </c>
      <c r="AW196" s="13" t="s">
        <v>32</v>
      </c>
      <c r="AX196" s="13" t="s">
        <v>76</v>
      </c>
      <c r="AY196" s="219" t="s">
        <v>185</v>
      </c>
    </row>
    <row r="197" spans="2:51" s="15" customFormat="1" ht="11.25">
      <c r="B197" s="230"/>
      <c r="C197" s="231"/>
      <c r="D197" s="210" t="s">
        <v>193</v>
      </c>
      <c r="E197" s="232" t="s">
        <v>1</v>
      </c>
      <c r="F197" s="233" t="s">
        <v>256</v>
      </c>
      <c r="G197" s="231"/>
      <c r="H197" s="234">
        <v>1129.21</v>
      </c>
      <c r="I197" s="235"/>
      <c r="J197" s="231"/>
      <c r="K197" s="231"/>
      <c r="L197" s="236"/>
      <c r="M197" s="237"/>
      <c r="N197" s="238"/>
      <c r="O197" s="238"/>
      <c r="P197" s="238"/>
      <c r="Q197" s="238"/>
      <c r="R197" s="238"/>
      <c r="S197" s="238"/>
      <c r="T197" s="239"/>
      <c r="AT197" s="240" t="s">
        <v>193</v>
      </c>
      <c r="AU197" s="240" t="s">
        <v>86</v>
      </c>
      <c r="AV197" s="15" t="s">
        <v>191</v>
      </c>
      <c r="AW197" s="15" t="s">
        <v>32</v>
      </c>
      <c r="AX197" s="15" t="s">
        <v>84</v>
      </c>
      <c r="AY197" s="240" t="s">
        <v>185</v>
      </c>
    </row>
    <row r="198" spans="2:51" s="13" customFormat="1" ht="11.25">
      <c r="B198" s="208"/>
      <c r="C198" s="209"/>
      <c r="D198" s="210" t="s">
        <v>193</v>
      </c>
      <c r="E198" s="209"/>
      <c r="F198" s="212" t="s">
        <v>332</v>
      </c>
      <c r="G198" s="209"/>
      <c r="H198" s="213">
        <v>1242.131</v>
      </c>
      <c r="I198" s="214"/>
      <c r="J198" s="209"/>
      <c r="K198" s="209"/>
      <c r="L198" s="215"/>
      <c r="M198" s="216"/>
      <c r="N198" s="217"/>
      <c r="O198" s="217"/>
      <c r="P198" s="217"/>
      <c r="Q198" s="217"/>
      <c r="R198" s="217"/>
      <c r="S198" s="217"/>
      <c r="T198" s="218"/>
      <c r="AT198" s="219" t="s">
        <v>193</v>
      </c>
      <c r="AU198" s="219" t="s">
        <v>86</v>
      </c>
      <c r="AV198" s="13" t="s">
        <v>86</v>
      </c>
      <c r="AW198" s="13" t="s">
        <v>4</v>
      </c>
      <c r="AX198" s="13" t="s">
        <v>84</v>
      </c>
      <c r="AY198" s="219" t="s">
        <v>185</v>
      </c>
    </row>
    <row r="199" spans="1:65" s="2" customFormat="1" ht="24.2" customHeight="1">
      <c r="A199" s="35"/>
      <c r="B199" s="36"/>
      <c r="C199" s="194" t="s">
        <v>333</v>
      </c>
      <c r="D199" s="194" t="s">
        <v>187</v>
      </c>
      <c r="E199" s="195" t="s">
        <v>334</v>
      </c>
      <c r="F199" s="196" t="s">
        <v>335</v>
      </c>
      <c r="G199" s="197" t="s">
        <v>201</v>
      </c>
      <c r="H199" s="198">
        <v>1235.641</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336</v>
      </c>
    </row>
    <row r="200" spans="2:51" s="13" customFormat="1" ht="11.25">
      <c r="B200" s="208"/>
      <c r="C200" s="209"/>
      <c r="D200" s="210" t="s">
        <v>193</v>
      </c>
      <c r="E200" s="211" t="s">
        <v>1</v>
      </c>
      <c r="F200" s="212" t="s">
        <v>337</v>
      </c>
      <c r="G200" s="209"/>
      <c r="H200" s="213">
        <v>1123.31</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2:51" s="13" customFormat="1" ht="11.25">
      <c r="B201" s="208"/>
      <c r="C201" s="209"/>
      <c r="D201" s="210" t="s">
        <v>193</v>
      </c>
      <c r="E201" s="209"/>
      <c r="F201" s="212" t="s">
        <v>338</v>
      </c>
      <c r="G201" s="209"/>
      <c r="H201" s="213">
        <v>1235.641</v>
      </c>
      <c r="I201" s="214"/>
      <c r="J201" s="209"/>
      <c r="K201" s="209"/>
      <c r="L201" s="215"/>
      <c r="M201" s="216"/>
      <c r="N201" s="217"/>
      <c r="O201" s="217"/>
      <c r="P201" s="217"/>
      <c r="Q201" s="217"/>
      <c r="R201" s="217"/>
      <c r="S201" s="217"/>
      <c r="T201" s="218"/>
      <c r="AT201" s="219" t="s">
        <v>193</v>
      </c>
      <c r="AU201" s="219" t="s">
        <v>86</v>
      </c>
      <c r="AV201" s="13" t="s">
        <v>86</v>
      </c>
      <c r="AW201" s="13" t="s">
        <v>4</v>
      </c>
      <c r="AX201" s="13" t="s">
        <v>84</v>
      </c>
      <c r="AY201" s="219" t="s">
        <v>185</v>
      </c>
    </row>
    <row r="202" spans="1:65" s="2" customFormat="1" ht="24.2" customHeight="1">
      <c r="A202" s="35"/>
      <c r="B202" s="36"/>
      <c r="C202" s="194" t="s">
        <v>339</v>
      </c>
      <c r="D202" s="194" t="s">
        <v>187</v>
      </c>
      <c r="E202" s="195" t="s">
        <v>340</v>
      </c>
      <c r="F202" s="196" t="s">
        <v>341</v>
      </c>
      <c r="G202" s="197" t="s">
        <v>201</v>
      </c>
      <c r="H202" s="198">
        <v>76.065</v>
      </c>
      <c r="I202" s="199"/>
      <c r="J202" s="200">
        <f>ROUND(I202*H202,2)</f>
        <v>0</v>
      </c>
      <c r="K202" s="201"/>
      <c r="L202" s="40"/>
      <c r="M202" s="202" t="s">
        <v>1</v>
      </c>
      <c r="N202" s="203" t="s">
        <v>41</v>
      </c>
      <c r="O202" s="72"/>
      <c r="P202" s="204">
        <f>O202*H202</f>
        <v>0</v>
      </c>
      <c r="Q202" s="204">
        <v>0.11162</v>
      </c>
      <c r="R202" s="204">
        <f>Q202*H202</f>
        <v>8.4903753</v>
      </c>
      <c r="S202" s="204">
        <v>0</v>
      </c>
      <c r="T202" s="205">
        <f>S202*H202</f>
        <v>0</v>
      </c>
      <c r="U202" s="35"/>
      <c r="V202" s="35"/>
      <c r="W202" s="35"/>
      <c r="X202" s="35"/>
      <c r="Y202" s="35"/>
      <c r="Z202" s="35"/>
      <c r="AA202" s="35"/>
      <c r="AB202" s="35"/>
      <c r="AC202" s="35"/>
      <c r="AD202" s="35"/>
      <c r="AE202" s="35"/>
      <c r="AR202" s="206" t="s">
        <v>191</v>
      </c>
      <c r="AT202" s="206" t="s">
        <v>187</v>
      </c>
      <c r="AU202" s="206" t="s">
        <v>86</v>
      </c>
      <c r="AY202" s="18" t="s">
        <v>185</v>
      </c>
      <c r="BE202" s="207">
        <f>IF(N202="základní",J202,0)</f>
        <v>0</v>
      </c>
      <c r="BF202" s="207">
        <f>IF(N202="snížená",J202,0)</f>
        <v>0</v>
      </c>
      <c r="BG202" s="207">
        <f>IF(N202="zákl. přenesená",J202,0)</f>
        <v>0</v>
      </c>
      <c r="BH202" s="207">
        <f>IF(N202="sníž. přenesená",J202,0)</f>
        <v>0</v>
      </c>
      <c r="BI202" s="207">
        <f>IF(N202="nulová",J202,0)</f>
        <v>0</v>
      </c>
      <c r="BJ202" s="18" t="s">
        <v>84</v>
      </c>
      <c r="BK202" s="207">
        <f>ROUND(I202*H202,2)</f>
        <v>0</v>
      </c>
      <c r="BL202" s="18" t="s">
        <v>191</v>
      </c>
      <c r="BM202" s="206" t="s">
        <v>342</v>
      </c>
    </row>
    <row r="203" spans="2:51" s="13" customFormat="1" ht="11.25">
      <c r="B203" s="208"/>
      <c r="C203" s="209"/>
      <c r="D203" s="210" t="s">
        <v>193</v>
      </c>
      <c r="E203" s="211" t="s">
        <v>136</v>
      </c>
      <c r="F203" s="212" t="s">
        <v>343</v>
      </c>
      <c r="G203" s="209"/>
      <c r="H203" s="213">
        <v>66.95</v>
      </c>
      <c r="I203" s="214"/>
      <c r="J203" s="209"/>
      <c r="K203" s="209"/>
      <c r="L203" s="215"/>
      <c r="M203" s="216"/>
      <c r="N203" s="217"/>
      <c r="O203" s="217"/>
      <c r="P203" s="217"/>
      <c r="Q203" s="217"/>
      <c r="R203" s="217"/>
      <c r="S203" s="217"/>
      <c r="T203" s="218"/>
      <c r="AT203" s="219" t="s">
        <v>193</v>
      </c>
      <c r="AU203" s="219" t="s">
        <v>86</v>
      </c>
      <c r="AV203" s="13" t="s">
        <v>86</v>
      </c>
      <c r="AW203" s="13" t="s">
        <v>32</v>
      </c>
      <c r="AX203" s="13" t="s">
        <v>76</v>
      </c>
      <c r="AY203" s="219" t="s">
        <v>185</v>
      </c>
    </row>
    <row r="204" spans="2:51" s="13" customFormat="1" ht="11.25">
      <c r="B204" s="208"/>
      <c r="C204" s="209"/>
      <c r="D204" s="210" t="s">
        <v>193</v>
      </c>
      <c r="E204" s="211" t="s">
        <v>139</v>
      </c>
      <c r="F204" s="212" t="s">
        <v>344</v>
      </c>
      <c r="G204" s="209"/>
      <c r="H204" s="213">
        <v>2.2</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5" customFormat="1" ht="11.25">
      <c r="B205" s="230"/>
      <c r="C205" s="231"/>
      <c r="D205" s="210" t="s">
        <v>193</v>
      </c>
      <c r="E205" s="232" t="s">
        <v>1</v>
      </c>
      <c r="F205" s="233" t="s">
        <v>256</v>
      </c>
      <c r="G205" s="231"/>
      <c r="H205" s="234">
        <v>69.15</v>
      </c>
      <c r="I205" s="235"/>
      <c r="J205" s="231"/>
      <c r="K205" s="231"/>
      <c r="L205" s="236"/>
      <c r="M205" s="237"/>
      <c r="N205" s="238"/>
      <c r="O205" s="238"/>
      <c r="P205" s="238"/>
      <c r="Q205" s="238"/>
      <c r="R205" s="238"/>
      <c r="S205" s="238"/>
      <c r="T205" s="239"/>
      <c r="AT205" s="240" t="s">
        <v>193</v>
      </c>
      <c r="AU205" s="240" t="s">
        <v>86</v>
      </c>
      <c r="AV205" s="15" t="s">
        <v>191</v>
      </c>
      <c r="AW205" s="15" t="s">
        <v>32</v>
      </c>
      <c r="AX205" s="15" t="s">
        <v>84</v>
      </c>
      <c r="AY205" s="240" t="s">
        <v>185</v>
      </c>
    </row>
    <row r="206" spans="2:51" s="13" customFormat="1" ht="11.25">
      <c r="B206" s="208"/>
      <c r="C206" s="209"/>
      <c r="D206" s="210" t="s">
        <v>193</v>
      </c>
      <c r="E206" s="209"/>
      <c r="F206" s="212" t="s">
        <v>345</v>
      </c>
      <c r="G206" s="209"/>
      <c r="H206" s="213">
        <v>76.065</v>
      </c>
      <c r="I206" s="214"/>
      <c r="J206" s="209"/>
      <c r="K206" s="209"/>
      <c r="L206" s="215"/>
      <c r="M206" s="216"/>
      <c r="N206" s="217"/>
      <c r="O206" s="217"/>
      <c r="P206" s="217"/>
      <c r="Q206" s="217"/>
      <c r="R206" s="217"/>
      <c r="S206" s="217"/>
      <c r="T206" s="218"/>
      <c r="AT206" s="219" t="s">
        <v>193</v>
      </c>
      <c r="AU206" s="219" t="s">
        <v>86</v>
      </c>
      <c r="AV206" s="13" t="s">
        <v>86</v>
      </c>
      <c r="AW206" s="13" t="s">
        <v>4</v>
      </c>
      <c r="AX206" s="13" t="s">
        <v>84</v>
      </c>
      <c r="AY206" s="219" t="s">
        <v>185</v>
      </c>
    </row>
    <row r="207" spans="1:65" s="2" customFormat="1" ht="24.2" customHeight="1">
      <c r="A207" s="35"/>
      <c r="B207" s="36"/>
      <c r="C207" s="241" t="s">
        <v>346</v>
      </c>
      <c r="D207" s="241" t="s">
        <v>267</v>
      </c>
      <c r="E207" s="242" t="s">
        <v>347</v>
      </c>
      <c r="F207" s="243" t="s">
        <v>348</v>
      </c>
      <c r="G207" s="244" t="s">
        <v>201</v>
      </c>
      <c r="H207" s="245">
        <v>75.854</v>
      </c>
      <c r="I207" s="246"/>
      <c r="J207" s="247">
        <f>ROUND(I207*H207,2)</f>
        <v>0</v>
      </c>
      <c r="K207" s="248"/>
      <c r="L207" s="249"/>
      <c r="M207" s="250" t="s">
        <v>1</v>
      </c>
      <c r="N207" s="251" t="s">
        <v>41</v>
      </c>
      <c r="O207" s="72"/>
      <c r="P207" s="204">
        <f>O207*H207</f>
        <v>0</v>
      </c>
      <c r="Q207" s="204">
        <v>0.176</v>
      </c>
      <c r="R207" s="204">
        <f>Q207*H207</f>
        <v>13.350304</v>
      </c>
      <c r="S207" s="204">
        <v>0</v>
      </c>
      <c r="T207" s="205">
        <f>S207*H207</f>
        <v>0</v>
      </c>
      <c r="U207" s="35"/>
      <c r="V207" s="35"/>
      <c r="W207" s="35"/>
      <c r="X207" s="35"/>
      <c r="Y207" s="35"/>
      <c r="Z207" s="35"/>
      <c r="AA207" s="35"/>
      <c r="AB207" s="35"/>
      <c r="AC207" s="35"/>
      <c r="AD207" s="35"/>
      <c r="AE207" s="35"/>
      <c r="AR207" s="206" t="s">
        <v>223</v>
      </c>
      <c r="AT207" s="206" t="s">
        <v>267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349</v>
      </c>
    </row>
    <row r="208" spans="2:51" s="13" customFormat="1" ht="11.25">
      <c r="B208" s="208"/>
      <c r="C208" s="209"/>
      <c r="D208" s="210" t="s">
        <v>193</v>
      </c>
      <c r="E208" s="211" t="s">
        <v>1</v>
      </c>
      <c r="F208" s="212" t="s">
        <v>311</v>
      </c>
      <c r="G208" s="209"/>
      <c r="H208" s="213">
        <v>73.645</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2:51" s="13" customFormat="1" ht="11.25">
      <c r="B209" s="208"/>
      <c r="C209" s="209"/>
      <c r="D209" s="210" t="s">
        <v>193</v>
      </c>
      <c r="E209" s="209"/>
      <c r="F209" s="212" t="s">
        <v>350</v>
      </c>
      <c r="G209" s="209"/>
      <c r="H209" s="213">
        <v>75.854</v>
      </c>
      <c r="I209" s="214"/>
      <c r="J209" s="209"/>
      <c r="K209" s="209"/>
      <c r="L209" s="215"/>
      <c r="M209" s="216"/>
      <c r="N209" s="217"/>
      <c r="O209" s="217"/>
      <c r="P209" s="217"/>
      <c r="Q209" s="217"/>
      <c r="R209" s="217"/>
      <c r="S209" s="217"/>
      <c r="T209" s="218"/>
      <c r="AT209" s="219" t="s">
        <v>193</v>
      </c>
      <c r="AU209" s="219" t="s">
        <v>86</v>
      </c>
      <c r="AV209" s="13" t="s">
        <v>86</v>
      </c>
      <c r="AW209" s="13" t="s">
        <v>4</v>
      </c>
      <c r="AX209" s="13" t="s">
        <v>84</v>
      </c>
      <c r="AY209" s="219" t="s">
        <v>185</v>
      </c>
    </row>
    <row r="210" spans="1:65" s="2" customFormat="1" ht="24.2" customHeight="1">
      <c r="A210" s="35"/>
      <c r="B210" s="36"/>
      <c r="C210" s="241" t="s">
        <v>351</v>
      </c>
      <c r="D210" s="241" t="s">
        <v>267</v>
      </c>
      <c r="E210" s="242" t="s">
        <v>352</v>
      </c>
      <c r="F210" s="243" t="s">
        <v>353</v>
      </c>
      <c r="G210" s="244" t="s">
        <v>201</v>
      </c>
      <c r="H210" s="245">
        <v>2.493</v>
      </c>
      <c r="I210" s="246"/>
      <c r="J210" s="247">
        <f>ROUND(I210*H210,2)</f>
        <v>0</v>
      </c>
      <c r="K210" s="248"/>
      <c r="L210" s="249"/>
      <c r="M210" s="250" t="s">
        <v>1</v>
      </c>
      <c r="N210" s="251" t="s">
        <v>41</v>
      </c>
      <c r="O210" s="72"/>
      <c r="P210" s="204">
        <f>O210*H210</f>
        <v>0</v>
      </c>
      <c r="Q210" s="204">
        <v>0.175</v>
      </c>
      <c r="R210" s="204">
        <f>Q210*H210</f>
        <v>0.43627499999999997</v>
      </c>
      <c r="S210" s="204">
        <v>0</v>
      </c>
      <c r="T210" s="205">
        <f>S210*H210</f>
        <v>0</v>
      </c>
      <c r="U210" s="35"/>
      <c r="V210" s="35"/>
      <c r="W210" s="35"/>
      <c r="X210" s="35"/>
      <c r="Y210" s="35"/>
      <c r="Z210" s="35"/>
      <c r="AA210" s="35"/>
      <c r="AB210" s="35"/>
      <c r="AC210" s="35"/>
      <c r="AD210" s="35"/>
      <c r="AE210" s="35"/>
      <c r="AR210" s="206" t="s">
        <v>223</v>
      </c>
      <c r="AT210" s="206" t="s">
        <v>267</v>
      </c>
      <c r="AU210" s="206" t="s">
        <v>86</v>
      </c>
      <c r="AY210" s="18" t="s">
        <v>185</v>
      </c>
      <c r="BE210" s="207">
        <f>IF(N210="základní",J210,0)</f>
        <v>0</v>
      </c>
      <c r="BF210" s="207">
        <f>IF(N210="snížená",J210,0)</f>
        <v>0</v>
      </c>
      <c r="BG210" s="207">
        <f>IF(N210="zákl. přenesená",J210,0)</f>
        <v>0</v>
      </c>
      <c r="BH210" s="207">
        <f>IF(N210="sníž. přenesená",J210,0)</f>
        <v>0</v>
      </c>
      <c r="BI210" s="207">
        <f>IF(N210="nulová",J210,0)</f>
        <v>0</v>
      </c>
      <c r="BJ210" s="18" t="s">
        <v>84</v>
      </c>
      <c r="BK210" s="207">
        <f>ROUND(I210*H210,2)</f>
        <v>0</v>
      </c>
      <c r="BL210" s="18" t="s">
        <v>191</v>
      </c>
      <c r="BM210" s="206" t="s">
        <v>354</v>
      </c>
    </row>
    <row r="211" spans="2:51" s="13" customFormat="1" ht="11.25">
      <c r="B211" s="208"/>
      <c r="C211" s="209"/>
      <c r="D211" s="210" t="s">
        <v>193</v>
      </c>
      <c r="E211" s="211" t="s">
        <v>1</v>
      </c>
      <c r="F211" s="212" t="s">
        <v>312</v>
      </c>
      <c r="G211" s="209"/>
      <c r="H211" s="213">
        <v>2.42</v>
      </c>
      <c r="I211" s="214"/>
      <c r="J211" s="209"/>
      <c r="K211" s="209"/>
      <c r="L211" s="215"/>
      <c r="M211" s="216"/>
      <c r="N211" s="217"/>
      <c r="O211" s="217"/>
      <c r="P211" s="217"/>
      <c r="Q211" s="217"/>
      <c r="R211" s="217"/>
      <c r="S211" s="217"/>
      <c r="T211" s="218"/>
      <c r="AT211" s="219" t="s">
        <v>193</v>
      </c>
      <c r="AU211" s="219" t="s">
        <v>86</v>
      </c>
      <c r="AV211" s="13" t="s">
        <v>86</v>
      </c>
      <c r="AW211" s="13" t="s">
        <v>32</v>
      </c>
      <c r="AX211" s="13" t="s">
        <v>84</v>
      </c>
      <c r="AY211" s="219" t="s">
        <v>185</v>
      </c>
    </row>
    <row r="212" spans="2:51" s="13" customFormat="1" ht="11.25">
      <c r="B212" s="208"/>
      <c r="C212" s="209"/>
      <c r="D212" s="210" t="s">
        <v>193</v>
      </c>
      <c r="E212" s="209"/>
      <c r="F212" s="212" t="s">
        <v>355</v>
      </c>
      <c r="G212" s="209"/>
      <c r="H212" s="213">
        <v>2.493</v>
      </c>
      <c r="I212" s="214"/>
      <c r="J212" s="209"/>
      <c r="K212" s="209"/>
      <c r="L212" s="215"/>
      <c r="M212" s="216"/>
      <c r="N212" s="217"/>
      <c r="O212" s="217"/>
      <c r="P212" s="217"/>
      <c r="Q212" s="217"/>
      <c r="R212" s="217"/>
      <c r="S212" s="217"/>
      <c r="T212" s="218"/>
      <c r="AT212" s="219" t="s">
        <v>193</v>
      </c>
      <c r="AU212" s="219" t="s">
        <v>86</v>
      </c>
      <c r="AV212" s="13" t="s">
        <v>86</v>
      </c>
      <c r="AW212" s="13" t="s">
        <v>4</v>
      </c>
      <c r="AX212" s="13" t="s">
        <v>84</v>
      </c>
      <c r="AY212" s="219" t="s">
        <v>185</v>
      </c>
    </row>
    <row r="213" spans="1:65" s="2" customFormat="1" ht="24.2" customHeight="1">
      <c r="A213" s="35"/>
      <c r="B213" s="36"/>
      <c r="C213" s="194" t="s">
        <v>356</v>
      </c>
      <c r="D213" s="194" t="s">
        <v>187</v>
      </c>
      <c r="E213" s="195" t="s">
        <v>357</v>
      </c>
      <c r="F213" s="196" t="s">
        <v>358</v>
      </c>
      <c r="G213" s="197" t="s">
        <v>201</v>
      </c>
      <c r="H213" s="198">
        <v>96.91</v>
      </c>
      <c r="I213" s="199"/>
      <c r="J213" s="200">
        <f>ROUND(I213*H213,2)</f>
        <v>0</v>
      </c>
      <c r="K213" s="201"/>
      <c r="L213" s="40"/>
      <c r="M213" s="202" t="s">
        <v>1</v>
      </c>
      <c r="N213" s="203" t="s">
        <v>41</v>
      </c>
      <c r="O213" s="72"/>
      <c r="P213" s="204">
        <f>O213*H213</f>
        <v>0</v>
      </c>
      <c r="Q213" s="204">
        <v>0.098</v>
      </c>
      <c r="R213" s="204">
        <f>Q213*H213</f>
        <v>9.49718</v>
      </c>
      <c r="S213" s="204">
        <v>0</v>
      </c>
      <c r="T213" s="205">
        <f>S213*H213</f>
        <v>0</v>
      </c>
      <c r="U213" s="35"/>
      <c r="V213" s="35"/>
      <c r="W213" s="35"/>
      <c r="X213" s="35"/>
      <c r="Y213" s="35"/>
      <c r="Z213" s="35"/>
      <c r="AA213" s="35"/>
      <c r="AB213" s="35"/>
      <c r="AC213" s="35"/>
      <c r="AD213" s="35"/>
      <c r="AE213" s="35"/>
      <c r="AR213" s="206" t="s">
        <v>191</v>
      </c>
      <c r="AT213" s="206" t="s">
        <v>187</v>
      </c>
      <c r="AU213" s="206" t="s">
        <v>86</v>
      </c>
      <c r="AY213" s="18" t="s">
        <v>185</v>
      </c>
      <c r="BE213" s="207">
        <f>IF(N213="základní",J213,0)</f>
        <v>0</v>
      </c>
      <c r="BF213" s="207">
        <f>IF(N213="snížená",J213,0)</f>
        <v>0</v>
      </c>
      <c r="BG213" s="207">
        <f>IF(N213="zákl. přenesená",J213,0)</f>
        <v>0</v>
      </c>
      <c r="BH213" s="207">
        <f>IF(N213="sníž. přenesená",J213,0)</f>
        <v>0</v>
      </c>
      <c r="BI213" s="207">
        <f>IF(N213="nulová",J213,0)</f>
        <v>0</v>
      </c>
      <c r="BJ213" s="18" t="s">
        <v>84</v>
      </c>
      <c r="BK213" s="207">
        <f>ROUND(I213*H213,2)</f>
        <v>0</v>
      </c>
      <c r="BL213" s="18" t="s">
        <v>191</v>
      </c>
      <c r="BM213" s="206" t="s">
        <v>359</v>
      </c>
    </row>
    <row r="214" spans="2:51" s="13" customFormat="1" ht="11.25">
      <c r="B214" s="208"/>
      <c r="C214" s="209"/>
      <c r="D214" s="210" t="s">
        <v>193</v>
      </c>
      <c r="E214" s="211" t="s">
        <v>75</v>
      </c>
      <c r="F214" s="212" t="s">
        <v>360</v>
      </c>
      <c r="G214" s="209"/>
      <c r="H214" s="213">
        <v>88.1</v>
      </c>
      <c r="I214" s="214"/>
      <c r="J214" s="209"/>
      <c r="K214" s="209"/>
      <c r="L214" s="215"/>
      <c r="M214" s="216"/>
      <c r="N214" s="217"/>
      <c r="O214" s="217"/>
      <c r="P214" s="217"/>
      <c r="Q214" s="217"/>
      <c r="R214" s="217"/>
      <c r="S214" s="217"/>
      <c r="T214" s="218"/>
      <c r="AT214" s="219" t="s">
        <v>193</v>
      </c>
      <c r="AU214" s="219" t="s">
        <v>86</v>
      </c>
      <c r="AV214" s="13" t="s">
        <v>86</v>
      </c>
      <c r="AW214" s="13" t="s">
        <v>32</v>
      </c>
      <c r="AX214" s="13" t="s">
        <v>84</v>
      </c>
      <c r="AY214" s="219" t="s">
        <v>185</v>
      </c>
    </row>
    <row r="215" spans="2:51" s="13" customFormat="1" ht="11.25">
      <c r="B215" s="208"/>
      <c r="C215" s="209"/>
      <c r="D215" s="210" t="s">
        <v>193</v>
      </c>
      <c r="E215" s="209"/>
      <c r="F215" s="212" t="s">
        <v>361</v>
      </c>
      <c r="G215" s="209"/>
      <c r="H215" s="213">
        <v>96.91</v>
      </c>
      <c r="I215" s="214"/>
      <c r="J215" s="209"/>
      <c r="K215" s="209"/>
      <c r="L215" s="215"/>
      <c r="M215" s="216"/>
      <c r="N215" s="217"/>
      <c r="O215" s="217"/>
      <c r="P215" s="217"/>
      <c r="Q215" s="217"/>
      <c r="R215" s="217"/>
      <c r="S215" s="217"/>
      <c r="T215" s="218"/>
      <c r="AT215" s="219" t="s">
        <v>193</v>
      </c>
      <c r="AU215" s="219" t="s">
        <v>86</v>
      </c>
      <c r="AV215" s="13" t="s">
        <v>86</v>
      </c>
      <c r="AW215" s="13" t="s">
        <v>4</v>
      </c>
      <c r="AX215" s="13" t="s">
        <v>84</v>
      </c>
      <c r="AY215" s="219" t="s">
        <v>185</v>
      </c>
    </row>
    <row r="216" spans="1:65" s="2" customFormat="1" ht="24.2" customHeight="1">
      <c r="A216" s="35"/>
      <c r="B216" s="36"/>
      <c r="C216" s="241" t="s">
        <v>362</v>
      </c>
      <c r="D216" s="241" t="s">
        <v>267</v>
      </c>
      <c r="E216" s="242" t="s">
        <v>363</v>
      </c>
      <c r="F216" s="243" t="s">
        <v>364</v>
      </c>
      <c r="G216" s="244" t="s">
        <v>201</v>
      </c>
      <c r="H216" s="245">
        <v>99.817</v>
      </c>
      <c r="I216" s="246"/>
      <c r="J216" s="247">
        <f>ROUND(I216*H216,2)</f>
        <v>0</v>
      </c>
      <c r="K216" s="248"/>
      <c r="L216" s="249"/>
      <c r="M216" s="250" t="s">
        <v>1</v>
      </c>
      <c r="N216" s="251" t="s">
        <v>41</v>
      </c>
      <c r="O216" s="72"/>
      <c r="P216" s="204">
        <f>O216*H216</f>
        <v>0</v>
      </c>
      <c r="Q216" s="204">
        <v>0.145</v>
      </c>
      <c r="R216" s="204">
        <f>Q216*H216</f>
        <v>14.473464999999997</v>
      </c>
      <c r="S216" s="204">
        <v>0</v>
      </c>
      <c r="T216" s="205">
        <f>S216*H216</f>
        <v>0</v>
      </c>
      <c r="U216" s="35"/>
      <c r="V216" s="35"/>
      <c r="W216" s="35"/>
      <c r="X216" s="35"/>
      <c r="Y216" s="35"/>
      <c r="Z216" s="35"/>
      <c r="AA216" s="35"/>
      <c r="AB216" s="35"/>
      <c r="AC216" s="35"/>
      <c r="AD216" s="35"/>
      <c r="AE216" s="35"/>
      <c r="AR216" s="206" t="s">
        <v>223</v>
      </c>
      <c r="AT216" s="206" t="s">
        <v>267</v>
      </c>
      <c r="AU216" s="206" t="s">
        <v>86</v>
      </c>
      <c r="AY216" s="18" t="s">
        <v>185</v>
      </c>
      <c r="BE216" s="207">
        <f>IF(N216="základní",J216,0)</f>
        <v>0</v>
      </c>
      <c r="BF216" s="207">
        <f>IF(N216="snížená",J216,0)</f>
        <v>0</v>
      </c>
      <c r="BG216" s="207">
        <f>IF(N216="zákl. přenesená",J216,0)</f>
        <v>0</v>
      </c>
      <c r="BH216" s="207">
        <f>IF(N216="sníž. přenesená",J216,0)</f>
        <v>0</v>
      </c>
      <c r="BI216" s="207">
        <f>IF(N216="nulová",J216,0)</f>
        <v>0</v>
      </c>
      <c r="BJ216" s="18" t="s">
        <v>84</v>
      </c>
      <c r="BK216" s="207">
        <f>ROUND(I216*H216,2)</f>
        <v>0</v>
      </c>
      <c r="BL216" s="18" t="s">
        <v>191</v>
      </c>
      <c r="BM216" s="206" t="s">
        <v>365</v>
      </c>
    </row>
    <row r="217" spans="2:51" s="13" customFormat="1" ht="11.25">
      <c r="B217" s="208"/>
      <c r="C217" s="209"/>
      <c r="D217" s="210" t="s">
        <v>193</v>
      </c>
      <c r="E217" s="211" t="s">
        <v>1</v>
      </c>
      <c r="F217" s="212" t="s">
        <v>301</v>
      </c>
      <c r="G217" s="209"/>
      <c r="H217" s="213">
        <v>96.91</v>
      </c>
      <c r="I217" s="214"/>
      <c r="J217" s="209"/>
      <c r="K217" s="209"/>
      <c r="L217" s="215"/>
      <c r="M217" s="216"/>
      <c r="N217" s="217"/>
      <c r="O217" s="217"/>
      <c r="P217" s="217"/>
      <c r="Q217" s="217"/>
      <c r="R217" s="217"/>
      <c r="S217" s="217"/>
      <c r="T217" s="218"/>
      <c r="AT217" s="219" t="s">
        <v>193</v>
      </c>
      <c r="AU217" s="219" t="s">
        <v>86</v>
      </c>
      <c r="AV217" s="13" t="s">
        <v>86</v>
      </c>
      <c r="AW217" s="13" t="s">
        <v>32</v>
      </c>
      <c r="AX217" s="13" t="s">
        <v>84</v>
      </c>
      <c r="AY217" s="219" t="s">
        <v>185</v>
      </c>
    </row>
    <row r="218" spans="2:51" s="13" customFormat="1" ht="11.25">
      <c r="B218" s="208"/>
      <c r="C218" s="209"/>
      <c r="D218" s="210" t="s">
        <v>193</v>
      </c>
      <c r="E218" s="209"/>
      <c r="F218" s="212" t="s">
        <v>366</v>
      </c>
      <c r="G218" s="209"/>
      <c r="H218" s="213">
        <v>99.817</v>
      </c>
      <c r="I218" s="214"/>
      <c r="J218" s="209"/>
      <c r="K218" s="209"/>
      <c r="L218" s="215"/>
      <c r="M218" s="216"/>
      <c r="N218" s="217"/>
      <c r="O218" s="217"/>
      <c r="P218" s="217"/>
      <c r="Q218" s="217"/>
      <c r="R218" s="217"/>
      <c r="S218" s="217"/>
      <c r="T218" s="218"/>
      <c r="AT218" s="219" t="s">
        <v>193</v>
      </c>
      <c r="AU218" s="219" t="s">
        <v>86</v>
      </c>
      <c r="AV218" s="13" t="s">
        <v>86</v>
      </c>
      <c r="AW218" s="13" t="s">
        <v>4</v>
      </c>
      <c r="AX218" s="13" t="s">
        <v>84</v>
      </c>
      <c r="AY218" s="219" t="s">
        <v>185</v>
      </c>
    </row>
    <row r="219" spans="1:65" s="2" customFormat="1" ht="24.2" customHeight="1">
      <c r="A219" s="35"/>
      <c r="B219" s="36"/>
      <c r="C219" s="194" t="s">
        <v>367</v>
      </c>
      <c r="D219" s="194" t="s">
        <v>187</v>
      </c>
      <c r="E219" s="195" t="s">
        <v>368</v>
      </c>
      <c r="F219" s="196" t="s">
        <v>369</v>
      </c>
      <c r="G219" s="197" t="s">
        <v>201</v>
      </c>
      <c r="H219" s="198">
        <v>23.881</v>
      </c>
      <c r="I219" s="199"/>
      <c r="J219" s="200">
        <f>ROUND(I219*H219,2)</f>
        <v>0</v>
      </c>
      <c r="K219" s="201"/>
      <c r="L219" s="40"/>
      <c r="M219" s="202" t="s">
        <v>1</v>
      </c>
      <c r="N219" s="203" t="s">
        <v>41</v>
      </c>
      <c r="O219" s="72"/>
      <c r="P219" s="204">
        <f>O219*H219</f>
        <v>0</v>
      </c>
      <c r="Q219" s="204">
        <v>0.0888</v>
      </c>
      <c r="R219" s="204">
        <f>Q219*H219</f>
        <v>2.1206328</v>
      </c>
      <c r="S219" s="204">
        <v>0</v>
      </c>
      <c r="T219" s="205">
        <f>S219*H219</f>
        <v>0</v>
      </c>
      <c r="U219" s="35"/>
      <c r="V219" s="35"/>
      <c r="W219" s="35"/>
      <c r="X219" s="35"/>
      <c r="Y219" s="35"/>
      <c r="Z219" s="35"/>
      <c r="AA219" s="35"/>
      <c r="AB219" s="35"/>
      <c r="AC219" s="35"/>
      <c r="AD219" s="35"/>
      <c r="AE219" s="35"/>
      <c r="AR219" s="206" t="s">
        <v>191</v>
      </c>
      <c r="AT219" s="206" t="s">
        <v>187</v>
      </c>
      <c r="AU219" s="206" t="s">
        <v>86</v>
      </c>
      <c r="AY219" s="18" t="s">
        <v>185</v>
      </c>
      <c r="BE219" s="207">
        <f>IF(N219="základní",J219,0)</f>
        <v>0</v>
      </c>
      <c r="BF219" s="207">
        <f>IF(N219="snížená",J219,0)</f>
        <v>0</v>
      </c>
      <c r="BG219" s="207">
        <f>IF(N219="zákl. přenesená",J219,0)</f>
        <v>0</v>
      </c>
      <c r="BH219" s="207">
        <f>IF(N219="sníž. přenesená",J219,0)</f>
        <v>0</v>
      </c>
      <c r="BI219" s="207">
        <f>IF(N219="nulová",J219,0)</f>
        <v>0</v>
      </c>
      <c r="BJ219" s="18" t="s">
        <v>84</v>
      </c>
      <c r="BK219" s="207">
        <f>ROUND(I219*H219,2)</f>
        <v>0</v>
      </c>
      <c r="BL219" s="18" t="s">
        <v>191</v>
      </c>
      <c r="BM219" s="206" t="s">
        <v>370</v>
      </c>
    </row>
    <row r="220" spans="2:51" s="13" customFormat="1" ht="11.25">
      <c r="B220" s="208"/>
      <c r="C220" s="209"/>
      <c r="D220" s="210" t="s">
        <v>193</v>
      </c>
      <c r="E220" s="211" t="s">
        <v>149</v>
      </c>
      <c r="F220" s="212" t="s">
        <v>371</v>
      </c>
      <c r="G220" s="209"/>
      <c r="H220" s="213">
        <v>21.71</v>
      </c>
      <c r="I220" s="214"/>
      <c r="J220" s="209"/>
      <c r="K220" s="209"/>
      <c r="L220" s="215"/>
      <c r="M220" s="216"/>
      <c r="N220" s="217"/>
      <c r="O220" s="217"/>
      <c r="P220" s="217"/>
      <c r="Q220" s="217"/>
      <c r="R220" s="217"/>
      <c r="S220" s="217"/>
      <c r="T220" s="218"/>
      <c r="AT220" s="219" t="s">
        <v>193</v>
      </c>
      <c r="AU220" s="219" t="s">
        <v>86</v>
      </c>
      <c r="AV220" s="13" t="s">
        <v>86</v>
      </c>
      <c r="AW220" s="13" t="s">
        <v>32</v>
      </c>
      <c r="AX220" s="13" t="s">
        <v>84</v>
      </c>
      <c r="AY220" s="219" t="s">
        <v>185</v>
      </c>
    </row>
    <row r="221" spans="2:51" s="13" customFormat="1" ht="11.25">
      <c r="B221" s="208"/>
      <c r="C221" s="209"/>
      <c r="D221" s="210" t="s">
        <v>193</v>
      </c>
      <c r="E221" s="209"/>
      <c r="F221" s="212" t="s">
        <v>372</v>
      </c>
      <c r="G221" s="209"/>
      <c r="H221" s="213">
        <v>23.881</v>
      </c>
      <c r="I221" s="214"/>
      <c r="J221" s="209"/>
      <c r="K221" s="209"/>
      <c r="L221" s="215"/>
      <c r="M221" s="216"/>
      <c r="N221" s="217"/>
      <c r="O221" s="217"/>
      <c r="P221" s="217"/>
      <c r="Q221" s="217"/>
      <c r="R221" s="217"/>
      <c r="S221" s="217"/>
      <c r="T221" s="218"/>
      <c r="AT221" s="219" t="s">
        <v>193</v>
      </c>
      <c r="AU221" s="219" t="s">
        <v>86</v>
      </c>
      <c r="AV221" s="13" t="s">
        <v>86</v>
      </c>
      <c r="AW221" s="13" t="s">
        <v>4</v>
      </c>
      <c r="AX221" s="13" t="s">
        <v>84</v>
      </c>
      <c r="AY221" s="219" t="s">
        <v>185</v>
      </c>
    </row>
    <row r="222" spans="1:65" s="2" customFormat="1" ht="24.2" customHeight="1">
      <c r="A222" s="35"/>
      <c r="B222" s="36"/>
      <c r="C222" s="241" t="s">
        <v>373</v>
      </c>
      <c r="D222" s="241" t="s">
        <v>267</v>
      </c>
      <c r="E222" s="242" t="s">
        <v>374</v>
      </c>
      <c r="F222" s="243" t="s">
        <v>375</v>
      </c>
      <c r="G222" s="244" t="s">
        <v>201</v>
      </c>
      <c r="H222" s="245">
        <v>24.597</v>
      </c>
      <c r="I222" s="246"/>
      <c r="J222" s="247">
        <f>ROUND(I222*H222,2)</f>
        <v>0</v>
      </c>
      <c r="K222" s="248"/>
      <c r="L222" s="249"/>
      <c r="M222" s="250" t="s">
        <v>1</v>
      </c>
      <c r="N222" s="251" t="s">
        <v>41</v>
      </c>
      <c r="O222" s="72"/>
      <c r="P222" s="204">
        <f>O222*H222</f>
        <v>0</v>
      </c>
      <c r="Q222" s="204">
        <v>0.17</v>
      </c>
      <c r="R222" s="204">
        <f>Q222*H222</f>
        <v>4.18149</v>
      </c>
      <c r="S222" s="204">
        <v>0</v>
      </c>
      <c r="T222" s="205">
        <f>S222*H222</f>
        <v>0</v>
      </c>
      <c r="U222" s="35"/>
      <c r="V222" s="35"/>
      <c r="W222" s="35"/>
      <c r="X222" s="35"/>
      <c r="Y222" s="35"/>
      <c r="Z222" s="35"/>
      <c r="AA222" s="35"/>
      <c r="AB222" s="35"/>
      <c r="AC222" s="35"/>
      <c r="AD222" s="35"/>
      <c r="AE222" s="35"/>
      <c r="AR222" s="206" t="s">
        <v>223</v>
      </c>
      <c r="AT222" s="206" t="s">
        <v>267</v>
      </c>
      <c r="AU222" s="206" t="s">
        <v>86</v>
      </c>
      <c r="AY222" s="18" t="s">
        <v>185</v>
      </c>
      <c r="BE222" s="207">
        <f>IF(N222="základní",J222,0)</f>
        <v>0</v>
      </c>
      <c r="BF222" s="207">
        <f>IF(N222="snížená",J222,0)</f>
        <v>0</v>
      </c>
      <c r="BG222" s="207">
        <f>IF(N222="zákl. přenesená",J222,0)</f>
        <v>0</v>
      </c>
      <c r="BH222" s="207">
        <f>IF(N222="sníž. přenesená",J222,0)</f>
        <v>0</v>
      </c>
      <c r="BI222" s="207">
        <f>IF(N222="nulová",J222,0)</f>
        <v>0</v>
      </c>
      <c r="BJ222" s="18" t="s">
        <v>84</v>
      </c>
      <c r="BK222" s="207">
        <f>ROUND(I222*H222,2)</f>
        <v>0</v>
      </c>
      <c r="BL222" s="18" t="s">
        <v>191</v>
      </c>
      <c r="BM222" s="206" t="s">
        <v>376</v>
      </c>
    </row>
    <row r="223" spans="2:51" s="13" customFormat="1" ht="11.25">
      <c r="B223" s="208"/>
      <c r="C223" s="209"/>
      <c r="D223" s="210" t="s">
        <v>193</v>
      </c>
      <c r="E223" s="211" t="s">
        <v>1</v>
      </c>
      <c r="F223" s="212" t="s">
        <v>309</v>
      </c>
      <c r="G223" s="209"/>
      <c r="H223" s="213">
        <v>23.881</v>
      </c>
      <c r="I223" s="214"/>
      <c r="J223" s="209"/>
      <c r="K223" s="209"/>
      <c r="L223" s="215"/>
      <c r="M223" s="216"/>
      <c r="N223" s="217"/>
      <c r="O223" s="217"/>
      <c r="P223" s="217"/>
      <c r="Q223" s="217"/>
      <c r="R223" s="217"/>
      <c r="S223" s="217"/>
      <c r="T223" s="218"/>
      <c r="AT223" s="219" t="s">
        <v>193</v>
      </c>
      <c r="AU223" s="219" t="s">
        <v>86</v>
      </c>
      <c r="AV223" s="13" t="s">
        <v>86</v>
      </c>
      <c r="AW223" s="13" t="s">
        <v>32</v>
      </c>
      <c r="AX223" s="13" t="s">
        <v>84</v>
      </c>
      <c r="AY223" s="219" t="s">
        <v>185</v>
      </c>
    </row>
    <row r="224" spans="2:51" s="13" customFormat="1" ht="11.25">
      <c r="B224" s="208"/>
      <c r="C224" s="209"/>
      <c r="D224" s="210" t="s">
        <v>193</v>
      </c>
      <c r="E224" s="209"/>
      <c r="F224" s="212" t="s">
        <v>377</v>
      </c>
      <c r="G224" s="209"/>
      <c r="H224" s="213">
        <v>24.597</v>
      </c>
      <c r="I224" s="214"/>
      <c r="J224" s="209"/>
      <c r="K224" s="209"/>
      <c r="L224" s="215"/>
      <c r="M224" s="216"/>
      <c r="N224" s="217"/>
      <c r="O224" s="217"/>
      <c r="P224" s="217"/>
      <c r="Q224" s="217"/>
      <c r="R224" s="217"/>
      <c r="S224" s="217"/>
      <c r="T224" s="218"/>
      <c r="AT224" s="219" t="s">
        <v>193</v>
      </c>
      <c r="AU224" s="219" t="s">
        <v>86</v>
      </c>
      <c r="AV224" s="13" t="s">
        <v>86</v>
      </c>
      <c r="AW224" s="13" t="s">
        <v>4</v>
      </c>
      <c r="AX224" s="13" t="s">
        <v>84</v>
      </c>
      <c r="AY224" s="219" t="s">
        <v>185</v>
      </c>
    </row>
    <row r="225" spans="2:63" s="12" customFormat="1" ht="22.9" customHeight="1">
      <c r="B225" s="178"/>
      <c r="C225" s="179"/>
      <c r="D225" s="180" t="s">
        <v>75</v>
      </c>
      <c r="E225" s="192" t="s">
        <v>223</v>
      </c>
      <c r="F225" s="192" t="s">
        <v>378</v>
      </c>
      <c r="G225" s="179"/>
      <c r="H225" s="179"/>
      <c r="I225" s="182"/>
      <c r="J225" s="193">
        <f>BK225</f>
        <v>0</v>
      </c>
      <c r="K225" s="179"/>
      <c r="L225" s="184"/>
      <c r="M225" s="185"/>
      <c r="N225" s="186"/>
      <c r="O225" s="186"/>
      <c r="P225" s="187">
        <f>SUM(P226:P235)</f>
        <v>0</v>
      </c>
      <c r="Q225" s="186"/>
      <c r="R225" s="187">
        <f>SUM(R226:R235)</f>
        <v>7.0621599999999995</v>
      </c>
      <c r="S225" s="186"/>
      <c r="T225" s="188">
        <f>SUM(T226:T235)</f>
        <v>0</v>
      </c>
      <c r="AR225" s="189" t="s">
        <v>84</v>
      </c>
      <c r="AT225" s="190" t="s">
        <v>75</v>
      </c>
      <c r="AU225" s="190" t="s">
        <v>84</v>
      </c>
      <c r="AY225" s="189" t="s">
        <v>185</v>
      </c>
      <c r="BK225" s="191">
        <f>SUM(BK226:BK235)</f>
        <v>0</v>
      </c>
    </row>
    <row r="226" spans="1:65" s="2" customFormat="1" ht="44.25" customHeight="1">
      <c r="A226" s="35"/>
      <c r="B226" s="36"/>
      <c r="C226" s="194" t="s">
        <v>379</v>
      </c>
      <c r="D226" s="194" t="s">
        <v>187</v>
      </c>
      <c r="E226" s="195" t="s">
        <v>380</v>
      </c>
      <c r="F226" s="196" t="s">
        <v>381</v>
      </c>
      <c r="G226" s="197" t="s">
        <v>190</v>
      </c>
      <c r="H226" s="198">
        <v>7</v>
      </c>
      <c r="I226" s="199"/>
      <c r="J226" s="200">
        <f aca="true" t="shared" si="0" ref="J226:J235">ROUND(I226*H226,2)</f>
        <v>0</v>
      </c>
      <c r="K226" s="201"/>
      <c r="L226" s="40"/>
      <c r="M226" s="202" t="s">
        <v>1</v>
      </c>
      <c r="N226" s="203" t="s">
        <v>41</v>
      </c>
      <c r="O226" s="72"/>
      <c r="P226" s="204">
        <f aca="true" t="shared" si="1" ref="P226:P235">O226*H226</f>
        <v>0</v>
      </c>
      <c r="Q226" s="204">
        <v>0.03158</v>
      </c>
      <c r="R226" s="204">
        <f aca="true" t="shared" si="2" ref="R226:R235">Q226*H226</f>
        <v>0.22105999999999998</v>
      </c>
      <c r="S226" s="204">
        <v>0</v>
      </c>
      <c r="T226" s="205">
        <f aca="true" t="shared" si="3" ref="T226:T235">S226*H226</f>
        <v>0</v>
      </c>
      <c r="U226" s="35"/>
      <c r="V226" s="35"/>
      <c r="W226" s="35"/>
      <c r="X226" s="35"/>
      <c r="Y226" s="35"/>
      <c r="Z226" s="35"/>
      <c r="AA226" s="35"/>
      <c r="AB226" s="35"/>
      <c r="AC226" s="35"/>
      <c r="AD226" s="35"/>
      <c r="AE226" s="35"/>
      <c r="AR226" s="206" t="s">
        <v>191</v>
      </c>
      <c r="AT226" s="206" t="s">
        <v>187</v>
      </c>
      <c r="AU226" s="206" t="s">
        <v>86</v>
      </c>
      <c r="AY226" s="18" t="s">
        <v>185</v>
      </c>
      <c r="BE226" s="207">
        <f aca="true" t="shared" si="4" ref="BE226:BE235">IF(N226="základní",J226,0)</f>
        <v>0</v>
      </c>
      <c r="BF226" s="207">
        <f aca="true" t="shared" si="5" ref="BF226:BF235">IF(N226="snížená",J226,0)</f>
        <v>0</v>
      </c>
      <c r="BG226" s="207">
        <f aca="true" t="shared" si="6" ref="BG226:BG235">IF(N226="zákl. přenesená",J226,0)</f>
        <v>0</v>
      </c>
      <c r="BH226" s="207">
        <f aca="true" t="shared" si="7" ref="BH226:BH235">IF(N226="sníž. přenesená",J226,0)</f>
        <v>0</v>
      </c>
      <c r="BI226" s="207">
        <f aca="true" t="shared" si="8" ref="BI226:BI235">IF(N226="nulová",J226,0)</f>
        <v>0</v>
      </c>
      <c r="BJ226" s="18" t="s">
        <v>84</v>
      </c>
      <c r="BK226" s="207">
        <f aca="true" t="shared" si="9" ref="BK226:BK235">ROUND(I226*H226,2)</f>
        <v>0</v>
      </c>
      <c r="BL226" s="18" t="s">
        <v>191</v>
      </c>
      <c r="BM226" s="206" t="s">
        <v>382</v>
      </c>
    </row>
    <row r="227" spans="1:65" s="2" customFormat="1" ht="24.2" customHeight="1">
      <c r="A227" s="35"/>
      <c r="B227" s="36"/>
      <c r="C227" s="241" t="s">
        <v>383</v>
      </c>
      <c r="D227" s="241" t="s">
        <v>267</v>
      </c>
      <c r="E227" s="242" t="s">
        <v>384</v>
      </c>
      <c r="F227" s="243" t="s">
        <v>385</v>
      </c>
      <c r="G227" s="244" t="s">
        <v>190</v>
      </c>
      <c r="H227" s="245">
        <v>7</v>
      </c>
      <c r="I227" s="246"/>
      <c r="J227" s="247">
        <f t="shared" si="0"/>
        <v>0</v>
      </c>
      <c r="K227" s="248"/>
      <c r="L227" s="249"/>
      <c r="M227" s="250" t="s">
        <v>1</v>
      </c>
      <c r="N227" s="251" t="s">
        <v>41</v>
      </c>
      <c r="O227" s="72"/>
      <c r="P227" s="204">
        <f t="shared" si="1"/>
        <v>0</v>
      </c>
      <c r="Q227" s="204">
        <v>0.0045</v>
      </c>
      <c r="R227" s="204">
        <f t="shared" si="2"/>
        <v>0.0315</v>
      </c>
      <c r="S227" s="204">
        <v>0</v>
      </c>
      <c r="T227" s="205">
        <f t="shared" si="3"/>
        <v>0</v>
      </c>
      <c r="U227" s="35"/>
      <c r="V227" s="35"/>
      <c r="W227" s="35"/>
      <c r="X227" s="35"/>
      <c r="Y227" s="35"/>
      <c r="Z227" s="35"/>
      <c r="AA227" s="35"/>
      <c r="AB227" s="35"/>
      <c r="AC227" s="35"/>
      <c r="AD227" s="35"/>
      <c r="AE227" s="35"/>
      <c r="AR227" s="206" t="s">
        <v>223</v>
      </c>
      <c r="AT227" s="206" t="s">
        <v>267</v>
      </c>
      <c r="AU227" s="206" t="s">
        <v>86</v>
      </c>
      <c r="AY227" s="18" t="s">
        <v>185</v>
      </c>
      <c r="BE227" s="207">
        <f t="shared" si="4"/>
        <v>0</v>
      </c>
      <c r="BF227" s="207">
        <f t="shared" si="5"/>
        <v>0</v>
      </c>
      <c r="BG227" s="207">
        <f t="shared" si="6"/>
        <v>0</v>
      </c>
      <c r="BH227" s="207">
        <f t="shared" si="7"/>
        <v>0</v>
      </c>
      <c r="BI227" s="207">
        <f t="shared" si="8"/>
        <v>0</v>
      </c>
      <c r="BJ227" s="18" t="s">
        <v>84</v>
      </c>
      <c r="BK227" s="207">
        <f t="shared" si="9"/>
        <v>0</v>
      </c>
      <c r="BL227" s="18" t="s">
        <v>191</v>
      </c>
      <c r="BM227" s="206" t="s">
        <v>386</v>
      </c>
    </row>
    <row r="228" spans="1:65" s="2" customFormat="1" ht="24.2" customHeight="1">
      <c r="A228" s="35"/>
      <c r="B228" s="36"/>
      <c r="C228" s="194" t="s">
        <v>387</v>
      </c>
      <c r="D228" s="194" t="s">
        <v>187</v>
      </c>
      <c r="E228" s="195" t="s">
        <v>388</v>
      </c>
      <c r="F228" s="196" t="s">
        <v>389</v>
      </c>
      <c r="G228" s="197" t="s">
        <v>190</v>
      </c>
      <c r="H228" s="198">
        <v>7</v>
      </c>
      <c r="I228" s="199"/>
      <c r="J228" s="200">
        <f t="shared" si="0"/>
        <v>0</v>
      </c>
      <c r="K228" s="201"/>
      <c r="L228" s="40"/>
      <c r="M228" s="202" t="s">
        <v>1</v>
      </c>
      <c r="N228" s="203" t="s">
        <v>41</v>
      </c>
      <c r="O228" s="72"/>
      <c r="P228" s="204">
        <f t="shared" si="1"/>
        <v>0</v>
      </c>
      <c r="Q228" s="204">
        <v>0.12422</v>
      </c>
      <c r="R228" s="204">
        <f t="shared" si="2"/>
        <v>0.86954</v>
      </c>
      <c r="S228" s="204">
        <v>0</v>
      </c>
      <c r="T228" s="205">
        <f t="shared" si="3"/>
        <v>0</v>
      </c>
      <c r="U228" s="35"/>
      <c r="V228" s="35"/>
      <c r="W228" s="35"/>
      <c r="X228" s="35"/>
      <c r="Y228" s="35"/>
      <c r="Z228" s="35"/>
      <c r="AA228" s="35"/>
      <c r="AB228" s="35"/>
      <c r="AC228" s="35"/>
      <c r="AD228" s="35"/>
      <c r="AE228" s="35"/>
      <c r="AR228" s="206" t="s">
        <v>191</v>
      </c>
      <c r="AT228" s="206" t="s">
        <v>187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390</v>
      </c>
    </row>
    <row r="229" spans="1:65" s="2" customFormat="1" ht="21.75" customHeight="1">
      <c r="A229" s="35"/>
      <c r="B229" s="36"/>
      <c r="C229" s="241" t="s">
        <v>391</v>
      </c>
      <c r="D229" s="241" t="s">
        <v>267</v>
      </c>
      <c r="E229" s="242" t="s">
        <v>392</v>
      </c>
      <c r="F229" s="243" t="s">
        <v>393</v>
      </c>
      <c r="G229" s="244" t="s">
        <v>190</v>
      </c>
      <c r="H229" s="245">
        <v>7</v>
      </c>
      <c r="I229" s="246"/>
      <c r="J229" s="247">
        <f t="shared" si="0"/>
        <v>0</v>
      </c>
      <c r="K229" s="248"/>
      <c r="L229" s="249"/>
      <c r="M229" s="250" t="s">
        <v>1</v>
      </c>
      <c r="N229" s="251" t="s">
        <v>41</v>
      </c>
      <c r="O229" s="72"/>
      <c r="P229" s="204">
        <f t="shared" si="1"/>
        <v>0</v>
      </c>
      <c r="Q229" s="204">
        <v>0.067</v>
      </c>
      <c r="R229" s="204">
        <f t="shared" si="2"/>
        <v>0.46900000000000003</v>
      </c>
      <c r="S229" s="204">
        <v>0</v>
      </c>
      <c r="T229" s="205">
        <f t="shared" si="3"/>
        <v>0</v>
      </c>
      <c r="U229" s="35"/>
      <c r="V229" s="35"/>
      <c r="W229" s="35"/>
      <c r="X229" s="35"/>
      <c r="Y229" s="35"/>
      <c r="Z229" s="35"/>
      <c r="AA229" s="35"/>
      <c r="AB229" s="35"/>
      <c r="AC229" s="35"/>
      <c r="AD229" s="35"/>
      <c r="AE229" s="35"/>
      <c r="AR229" s="206" t="s">
        <v>223</v>
      </c>
      <c r="AT229" s="206" t="s">
        <v>267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394</v>
      </c>
    </row>
    <row r="230" spans="1:65" s="2" customFormat="1" ht="24.2" customHeight="1">
      <c r="A230" s="35"/>
      <c r="B230" s="36"/>
      <c r="C230" s="194" t="s">
        <v>395</v>
      </c>
      <c r="D230" s="194" t="s">
        <v>187</v>
      </c>
      <c r="E230" s="195" t="s">
        <v>396</v>
      </c>
      <c r="F230" s="196" t="s">
        <v>397</v>
      </c>
      <c r="G230" s="197" t="s">
        <v>190</v>
      </c>
      <c r="H230" s="198">
        <v>7</v>
      </c>
      <c r="I230" s="199"/>
      <c r="J230" s="200">
        <f t="shared" si="0"/>
        <v>0</v>
      </c>
      <c r="K230" s="201"/>
      <c r="L230" s="40"/>
      <c r="M230" s="202" t="s">
        <v>1</v>
      </c>
      <c r="N230" s="203" t="s">
        <v>41</v>
      </c>
      <c r="O230" s="72"/>
      <c r="P230" s="204">
        <f t="shared" si="1"/>
        <v>0</v>
      </c>
      <c r="Q230" s="204">
        <v>0.02972</v>
      </c>
      <c r="R230" s="204">
        <f t="shared" si="2"/>
        <v>0.20804</v>
      </c>
      <c r="S230" s="204">
        <v>0</v>
      </c>
      <c r="T230" s="205">
        <f t="shared" si="3"/>
        <v>0</v>
      </c>
      <c r="U230" s="35"/>
      <c r="V230" s="35"/>
      <c r="W230" s="35"/>
      <c r="X230" s="35"/>
      <c r="Y230" s="35"/>
      <c r="Z230" s="35"/>
      <c r="AA230" s="35"/>
      <c r="AB230" s="35"/>
      <c r="AC230" s="35"/>
      <c r="AD230" s="35"/>
      <c r="AE230" s="35"/>
      <c r="AR230" s="206" t="s">
        <v>191</v>
      </c>
      <c r="AT230" s="206" t="s">
        <v>187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398</v>
      </c>
    </row>
    <row r="231" spans="1:65" s="2" customFormat="1" ht="21.75" customHeight="1">
      <c r="A231" s="35"/>
      <c r="B231" s="36"/>
      <c r="C231" s="241" t="s">
        <v>399</v>
      </c>
      <c r="D231" s="241" t="s">
        <v>267</v>
      </c>
      <c r="E231" s="242" t="s">
        <v>400</v>
      </c>
      <c r="F231" s="243" t="s">
        <v>401</v>
      </c>
      <c r="G231" s="244" t="s">
        <v>190</v>
      </c>
      <c r="H231" s="245">
        <v>7</v>
      </c>
      <c r="I231" s="246"/>
      <c r="J231" s="247">
        <f t="shared" si="0"/>
        <v>0</v>
      </c>
      <c r="K231" s="248"/>
      <c r="L231" s="249"/>
      <c r="M231" s="250" t="s">
        <v>1</v>
      </c>
      <c r="N231" s="251" t="s">
        <v>41</v>
      </c>
      <c r="O231" s="72"/>
      <c r="P231" s="204">
        <f t="shared" si="1"/>
        <v>0</v>
      </c>
      <c r="Q231" s="204">
        <v>0.111</v>
      </c>
      <c r="R231" s="204">
        <f t="shared" si="2"/>
        <v>0.777</v>
      </c>
      <c r="S231" s="204">
        <v>0</v>
      </c>
      <c r="T231" s="205">
        <f t="shared" si="3"/>
        <v>0</v>
      </c>
      <c r="U231" s="35"/>
      <c r="V231" s="35"/>
      <c r="W231" s="35"/>
      <c r="X231" s="35"/>
      <c r="Y231" s="35"/>
      <c r="Z231" s="35"/>
      <c r="AA231" s="35"/>
      <c r="AB231" s="35"/>
      <c r="AC231" s="35"/>
      <c r="AD231" s="35"/>
      <c r="AE231" s="35"/>
      <c r="AR231" s="206" t="s">
        <v>223</v>
      </c>
      <c r="AT231" s="206" t="s">
        <v>267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402</v>
      </c>
    </row>
    <row r="232" spans="1:65" s="2" customFormat="1" ht="24.2" customHeight="1">
      <c r="A232" s="35"/>
      <c r="B232" s="36"/>
      <c r="C232" s="194" t="s">
        <v>403</v>
      </c>
      <c r="D232" s="194" t="s">
        <v>187</v>
      </c>
      <c r="E232" s="195" t="s">
        <v>404</v>
      </c>
      <c r="F232" s="196" t="s">
        <v>405</v>
      </c>
      <c r="G232" s="197" t="s">
        <v>190</v>
      </c>
      <c r="H232" s="198">
        <v>7</v>
      </c>
      <c r="I232" s="199"/>
      <c r="J232" s="200">
        <f t="shared" si="0"/>
        <v>0</v>
      </c>
      <c r="K232" s="201"/>
      <c r="L232" s="40"/>
      <c r="M232" s="202" t="s">
        <v>1</v>
      </c>
      <c r="N232" s="203" t="s">
        <v>41</v>
      </c>
      <c r="O232" s="72"/>
      <c r="P232" s="204">
        <f t="shared" si="1"/>
        <v>0</v>
      </c>
      <c r="Q232" s="204">
        <v>0.02972</v>
      </c>
      <c r="R232" s="204">
        <f t="shared" si="2"/>
        <v>0.20804</v>
      </c>
      <c r="S232" s="204">
        <v>0</v>
      </c>
      <c r="T232" s="205">
        <f t="shared" si="3"/>
        <v>0</v>
      </c>
      <c r="U232" s="35"/>
      <c r="V232" s="35"/>
      <c r="W232" s="35"/>
      <c r="X232" s="35"/>
      <c r="Y232" s="35"/>
      <c r="Z232" s="35"/>
      <c r="AA232" s="35"/>
      <c r="AB232" s="35"/>
      <c r="AC232" s="35"/>
      <c r="AD232" s="35"/>
      <c r="AE232" s="35"/>
      <c r="AR232" s="206" t="s">
        <v>191</v>
      </c>
      <c r="AT232" s="206" t="s">
        <v>187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406</v>
      </c>
    </row>
    <row r="233" spans="1:65" s="2" customFormat="1" ht="33" customHeight="1">
      <c r="A233" s="35"/>
      <c r="B233" s="36"/>
      <c r="C233" s="241" t="s">
        <v>407</v>
      </c>
      <c r="D233" s="241" t="s">
        <v>267</v>
      </c>
      <c r="E233" s="242" t="s">
        <v>408</v>
      </c>
      <c r="F233" s="243" t="s">
        <v>409</v>
      </c>
      <c r="G233" s="244" t="s">
        <v>190</v>
      </c>
      <c r="H233" s="245">
        <v>7</v>
      </c>
      <c r="I233" s="246"/>
      <c r="J233" s="247">
        <f t="shared" si="0"/>
        <v>0</v>
      </c>
      <c r="K233" s="248"/>
      <c r="L233" s="249"/>
      <c r="M233" s="250" t="s">
        <v>1</v>
      </c>
      <c r="N233" s="251" t="s">
        <v>41</v>
      </c>
      <c r="O233" s="72"/>
      <c r="P233" s="204">
        <f t="shared" si="1"/>
        <v>0</v>
      </c>
      <c r="Q233" s="204">
        <v>0.298</v>
      </c>
      <c r="R233" s="204">
        <f t="shared" si="2"/>
        <v>2.086</v>
      </c>
      <c r="S233" s="204">
        <v>0</v>
      </c>
      <c r="T233" s="205">
        <f t="shared" si="3"/>
        <v>0</v>
      </c>
      <c r="U233" s="35"/>
      <c r="V233" s="35"/>
      <c r="W233" s="35"/>
      <c r="X233" s="35"/>
      <c r="Y233" s="35"/>
      <c r="Z233" s="35"/>
      <c r="AA233" s="35"/>
      <c r="AB233" s="35"/>
      <c r="AC233" s="35"/>
      <c r="AD233" s="35"/>
      <c r="AE233" s="35"/>
      <c r="AR233" s="206" t="s">
        <v>223</v>
      </c>
      <c r="AT233" s="206" t="s">
        <v>267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410</v>
      </c>
    </row>
    <row r="234" spans="1:65" s="2" customFormat="1" ht="24.2" customHeight="1">
      <c r="A234" s="35"/>
      <c r="B234" s="36"/>
      <c r="C234" s="194" t="s">
        <v>411</v>
      </c>
      <c r="D234" s="194" t="s">
        <v>187</v>
      </c>
      <c r="E234" s="195" t="s">
        <v>412</v>
      </c>
      <c r="F234" s="196" t="s">
        <v>413</v>
      </c>
      <c r="G234" s="197" t="s">
        <v>190</v>
      </c>
      <c r="H234" s="198">
        <v>7</v>
      </c>
      <c r="I234" s="199"/>
      <c r="J234" s="200">
        <f t="shared" si="0"/>
        <v>0</v>
      </c>
      <c r="K234" s="201"/>
      <c r="L234" s="40"/>
      <c r="M234" s="202" t="s">
        <v>1</v>
      </c>
      <c r="N234" s="203" t="s">
        <v>41</v>
      </c>
      <c r="O234" s="72"/>
      <c r="P234" s="204">
        <f t="shared" si="1"/>
        <v>0</v>
      </c>
      <c r="Q234" s="204">
        <v>0.21734</v>
      </c>
      <c r="R234" s="204">
        <f t="shared" si="2"/>
        <v>1.52138</v>
      </c>
      <c r="S234" s="204">
        <v>0</v>
      </c>
      <c r="T234" s="205">
        <f t="shared" si="3"/>
        <v>0</v>
      </c>
      <c r="U234" s="35"/>
      <c r="V234" s="35"/>
      <c r="W234" s="35"/>
      <c r="X234" s="35"/>
      <c r="Y234" s="35"/>
      <c r="Z234" s="35"/>
      <c r="AA234" s="35"/>
      <c r="AB234" s="35"/>
      <c r="AC234" s="35"/>
      <c r="AD234" s="35"/>
      <c r="AE234" s="35"/>
      <c r="AR234" s="206" t="s">
        <v>191</v>
      </c>
      <c r="AT234" s="206" t="s">
        <v>187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414</v>
      </c>
    </row>
    <row r="235" spans="1:65" s="2" customFormat="1" ht="24.2" customHeight="1">
      <c r="A235" s="35"/>
      <c r="B235" s="36"/>
      <c r="C235" s="241" t="s">
        <v>415</v>
      </c>
      <c r="D235" s="241" t="s">
        <v>267</v>
      </c>
      <c r="E235" s="242" t="s">
        <v>416</v>
      </c>
      <c r="F235" s="243" t="s">
        <v>417</v>
      </c>
      <c r="G235" s="244" t="s">
        <v>190</v>
      </c>
      <c r="H235" s="245">
        <v>7</v>
      </c>
      <c r="I235" s="246"/>
      <c r="J235" s="247">
        <f t="shared" si="0"/>
        <v>0</v>
      </c>
      <c r="K235" s="248"/>
      <c r="L235" s="249"/>
      <c r="M235" s="250" t="s">
        <v>1</v>
      </c>
      <c r="N235" s="251" t="s">
        <v>41</v>
      </c>
      <c r="O235" s="72"/>
      <c r="P235" s="204">
        <f t="shared" si="1"/>
        <v>0</v>
      </c>
      <c r="Q235" s="204">
        <v>0.0958</v>
      </c>
      <c r="R235" s="204">
        <f t="shared" si="2"/>
        <v>0.6706</v>
      </c>
      <c r="S235" s="204">
        <v>0</v>
      </c>
      <c r="T235" s="205">
        <f t="shared" si="3"/>
        <v>0</v>
      </c>
      <c r="U235" s="35"/>
      <c r="V235" s="35"/>
      <c r="W235" s="35"/>
      <c r="X235" s="35"/>
      <c r="Y235" s="35"/>
      <c r="Z235" s="35"/>
      <c r="AA235" s="35"/>
      <c r="AB235" s="35"/>
      <c r="AC235" s="35"/>
      <c r="AD235" s="35"/>
      <c r="AE235" s="35"/>
      <c r="AR235" s="206" t="s">
        <v>223</v>
      </c>
      <c r="AT235" s="206" t="s">
        <v>267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418</v>
      </c>
    </row>
    <row r="236" spans="2:63" s="12" customFormat="1" ht="22.9" customHeight="1">
      <c r="B236" s="178"/>
      <c r="C236" s="179"/>
      <c r="D236" s="180" t="s">
        <v>75</v>
      </c>
      <c r="E236" s="192" t="s">
        <v>227</v>
      </c>
      <c r="F236" s="192" t="s">
        <v>419</v>
      </c>
      <c r="G236" s="179"/>
      <c r="H236" s="179"/>
      <c r="I236" s="182"/>
      <c r="J236" s="193">
        <f>BK236</f>
        <v>0</v>
      </c>
      <c r="K236" s="179"/>
      <c r="L236" s="184"/>
      <c r="M236" s="185"/>
      <c r="N236" s="186"/>
      <c r="O236" s="186"/>
      <c r="P236" s="187">
        <f>SUM(P237:P284)</f>
        <v>0</v>
      </c>
      <c r="Q236" s="186"/>
      <c r="R236" s="187">
        <f>SUM(R237:R284)</f>
        <v>203.55224627</v>
      </c>
      <c r="S236" s="186"/>
      <c r="T236" s="188">
        <f>SUM(T237:T284)</f>
        <v>0</v>
      </c>
      <c r="AR236" s="189" t="s">
        <v>84</v>
      </c>
      <c r="AT236" s="190" t="s">
        <v>75</v>
      </c>
      <c r="AU236" s="190" t="s">
        <v>84</v>
      </c>
      <c r="AY236" s="189" t="s">
        <v>185</v>
      </c>
      <c r="BK236" s="191">
        <f>SUM(BK237:BK284)</f>
        <v>0</v>
      </c>
    </row>
    <row r="237" spans="1:65" s="2" customFormat="1" ht="24.2" customHeight="1">
      <c r="A237" s="35"/>
      <c r="B237" s="36"/>
      <c r="C237" s="194" t="s">
        <v>420</v>
      </c>
      <c r="D237" s="194" t="s">
        <v>187</v>
      </c>
      <c r="E237" s="195" t="s">
        <v>421</v>
      </c>
      <c r="F237" s="196" t="s">
        <v>422</v>
      </c>
      <c r="G237" s="197" t="s">
        <v>190</v>
      </c>
      <c r="H237" s="198">
        <v>2</v>
      </c>
      <c r="I237" s="199"/>
      <c r="J237" s="200">
        <f>ROUND(I237*H237,2)</f>
        <v>0</v>
      </c>
      <c r="K237" s="201"/>
      <c r="L237" s="40"/>
      <c r="M237" s="202" t="s">
        <v>1</v>
      </c>
      <c r="N237" s="203" t="s">
        <v>41</v>
      </c>
      <c r="O237" s="72"/>
      <c r="P237" s="204">
        <f>O237*H237</f>
        <v>0</v>
      </c>
      <c r="Q237" s="204">
        <v>0.0007</v>
      </c>
      <c r="R237" s="204">
        <f>Q237*H237</f>
        <v>0.0014</v>
      </c>
      <c r="S237" s="204">
        <v>0</v>
      </c>
      <c r="T237" s="205">
        <f>S237*H237</f>
        <v>0</v>
      </c>
      <c r="U237" s="35"/>
      <c r="V237" s="35"/>
      <c r="W237" s="35"/>
      <c r="X237" s="35"/>
      <c r="Y237" s="35"/>
      <c r="Z237" s="35"/>
      <c r="AA237" s="35"/>
      <c r="AB237" s="35"/>
      <c r="AC237" s="35"/>
      <c r="AD237" s="35"/>
      <c r="AE237" s="35"/>
      <c r="AR237" s="206" t="s">
        <v>191</v>
      </c>
      <c r="AT237" s="206" t="s">
        <v>187</v>
      </c>
      <c r="AU237" s="206" t="s">
        <v>86</v>
      </c>
      <c r="AY237" s="18" t="s">
        <v>185</v>
      </c>
      <c r="BE237" s="207">
        <f>IF(N237="základní",J237,0)</f>
        <v>0</v>
      </c>
      <c r="BF237" s="207">
        <f>IF(N237="snížená",J237,0)</f>
        <v>0</v>
      </c>
      <c r="BG237" s="207">
        <f>IF(N237="zákl. přenesená",J237,0)</f>
        <v>0</v>
      </c>
      <c r="BH237" s="207">
        <f>IF(N237="sníž. přenesená",J237,0)</f>
        <v>0</v>
      </c>
      <c r="BI237" s="207">
        <f>IF(N237="nulová",J237,0)</f>
        <v>0</v>
      </c>
      <c r="BJ237" s="18" t="s">
        <v>84</v>
      </c>
      <c r="BK237" s="207">
        <f>ROUND(I237*H237,2)</f>
        <v>0</v>
      </c>
      <c r="BL237" s="18" t="s">
        <v>191</v>
      </c>
      <c r="BM237" s="206" t="s">
        <v>423</v>
      </c>
    </row>
    <row r="238" spans="1:65" s="2" customFormat="1" ht="16.5" customHeight="1">
      <c r="A238" s="35"/>
      <c r="B238" s="36"/>
      <c r="C238" s="241" t="s">
        <v>424</v>
      </c>
      <c r="D238" s="241" t="s">
        <v>267</v>
      </c>
      <c r="E238" s="242" t="s">
        <v>425</v>
      </c>
      <c r="F238" s="243" t="s">
        <v>426</v>
      </c>
      <c r="G238" s="244" t="s">
        <v>190</v>
      </c>
      <c r="H238" s="245">
        <v>2</v>
      </c>
      <c r="I238" s="246"/>
      <c r="J238" s="247">
        <f>ROUND(I238*H238,2)</f>
        <v>0</v>
      </c>
      <c r="K238" s="248"/>
      <c r="L238" s="249"/>
      <c r="M238" s="250" t="s">
        <v>1</v>
      </c>
      <c r="N238" s="251" t="s">
        <v>41</v>
      </c>
      <c r="O238" s="72"/>
      <c r="P238" s="204">
        <f>O238*H238</f>
        <v>0</v>
      </c>
      <c r="Q238" s="204">
        <v>0.0077</v>
      </c>
      <c r="R238" s="204">
        <f>Q238*H238</f>
        <v>0.0154</v>
      </c>
      <c r="S238" s="204">
        <v>0</v>
      </c>
      <c r="T238" s="205">
        <f>S238*H238</f>
        <v>0</v>
      </c>
      <c r="U238" s="35"/>
      <c r="V238" s="35"/>
      <c r="W238" s="35"/>
      <c r="X238" s="35"/>
      <c r="Y238" s="35"/>
      <c r="Z238" s="35"/>
      <c r="AA238" s="35"/>
      <c r="AB238" s="35"/>
      <c r="AC238" s="35"/>
      <c r="AD238" s="35"/>
      <c r="AE238" s="35"/>
      <c r="AR238" s="206" t="s">
        <v>223</v>
      </c>
      <c r="AT238" s="206" t="s">
        <v>267</v>
      </c>
      <c r="AU238" s="206" t="s">
        <v>86</v>
      </c>
      <c r="AY238" s="18" t="s">
        <v>185</v>
      </c>
      <c r="BE238" s="207">
        <f>IF(N238="základní",J238,0)</f>
        <v>0</v>
      </c>
      <c r="BF238" s="207">
        <f>IF(N238="snížená",J238,0)</f>
        <v>0</v>
      </c>
      <c r="BG238" s="207">
        <f>IF(N238="zákl. přenesená",J238,0)</f>
        <v>0</v>
      </c>
      <c r="BH238" s="207">
        <f>IF(N238="sníž. přenesená",J238,0)</f>
        <v>0</v>
      </c>
      <c r="BI238" s="207">
        <f>IF(N238="nulová",J238,0)</f>
        <v>0</v>
      </c>
      <c r="BJ238" s="18" t="s">
        <v>84</v>
      </c>
      <c r="BK238" s="207">
        <f>ROUND(I238*H238,2)</f>
        <v>0</v>
      </c>
      <c r="BL238" s="18" t="s">
        <v>191</v>
      </c>
      <c r="BM238" s="206" t="s">
        <v>427</v>
      </c>
    </row>
    <row r="239" spans="1:65" s="2" customFormat="1" ht="24.2" customHeight="1">
      <c r="A239" s="35"/>
      <c r="B239" s="36"/>
      <c r="C239" s="194" t="s">
        <v>428</v>
      </c>
      <c r="D239" s="194" t="s">
        <v>187</v>
      </c>
      <c r="E239" s="195" t="s">
        <v>429</v>
      </c>
      <c r="F239" s="196" t="s">
        <v>430</v>
      </c>
      <c r="G239" s="197" t="s">
        <v>190</v>
      </c>
      <c r="H239" s="198">
        <v>2</v>
      </c>
      <c r="I239" s="199"/>
      <c r="J239" s="200">
        <f>ROUND(I239*H239,2)</f>
        <v>0</v>
      </c>
      <c r="K239" s="201"/>
      <c r="L239" s="40"/>
      <c r="M239" s="202" t="s">
        <v>1</v>
      </c>
      <c r="N239" s="203" t="s">
        <v>41</v>
      </c>
      <c r="O239" s="72"/>
      <c r="P239" s="204">
        <f>O239*H239</f>
        <v>0</v>
      </c>
      <c r="Q239" s="204">
        <v>0.11241</v>
      </c>
      <c r="R239" s="204">
        <f>Q239*H239</f>
        <v>0.22482</v>
      </c>
      <c r="S239" s="204">
        <v>0</v>
      </c>
      <c r="T239" s="205">
        <f>S239*H239</f>
        <v>0</v>
      </c>
      <c r="U239" s="35"/>
      <c r="V239" s="35"/>
      <c r="W239" s="35"/>
      <c r="X239" s="35"/>
      <c r="Y239" s="35"/>
      <c r="Z239" s="35"/>
      <c r="AA239" s="35"/>
      <c r="AB239" s="35"/>
      <c r="AC239" s="35"/>
      <c r="AD239" s="35"/>
      <c r="AE239" s="35"/>
      <c r="AR239" s="206" t="s">
        <v>191</v>
      </c>
      <c r="AT239" s="206" t="s">
        <v>187</v>
      </c>
      <c r="AU239" s="206" t="s">
        <v>86</v>
      </c>
      <c r="AY239" s="18" t="s">
        <v>185</v>
      </c>
      <c r="BE239" s="207">
        <f>IF(N239="základní",J239,0)</f>
        <v>0</v>
      </c>
      <c r="BF239" s="207">
        <f>IF(N239="snížená",J239,0)</f>
        <v>0</v>
      </c>
      <c r="BG239" s="207">
        <f>IF(N239="zákl. přenesená",J239,0)</f>
        <v>0</v>
      </c>
      <c r="BH239" s="207">
        <f>IF(N239="sníž. přenesená",J239,0)</f>
        <v>0</v>
      </c>
      <c r="BI239" s="207">
        <f>IF(N239="nulová",J239,0)</f>
        <v>0</v>
      </c>
      <c r="BJ239" s="18" t="s">
        <v>84</v>
      </c>
      <c r="BK239" s="207">
        <f>ROUND(I239*H239,2)</f>
        <v>0</v>
      </c>
      <c r="BL239" s="18" t="s">
        <v>191</v>
      </c>
      <c r="BM239" s="206" t="s">
        <v>431</v>
      </c>
    </row>
    <row r="240" spans="1:65" s="2" customFormat="1" ht="21.75" customHeight="1">
      <c r="A240" s="35"/>
      <c r="B240" s="36"/>
      <c r="C240" s="241" t="s">
        <v>432</v>
      </c>
      <c r="D240" s="241" t="s">
        <v>267</v>
      </c>
      <c r="E240" s="242" t="s">
        <v>433</v>
      </c>
      <c r="F240" s="243" t="s">
        <v>434</v>
      </c>
      <c r="G240" s="244" t="s">
        <v>190</v>
      </c>
      <c r="H240" s="245">
        <v>2</v>
      </c>
      <c r="I240" s="246"/>
      <c r="J240" s="247">
        <f>ROUND(I240*H240,2)</f>
        <v>0</v>
      </c>
      <c r="K240" s="248"/>
      <c r="L240" s="249"/>
      <c r="M240" s="250" t="s">
        <v>1</v>
      </c>
      <c r="N240" s="251" t="s">
        <v>41</v>
      </c>
      <c r="O240" s="72"/>
      <c r="P240" s="204">
        <f>O240*H240</f>
        <v>0</v>
      </c>
      <c r="Q240" s="204">
        <v>0.0061</v>
      </c>
      <c r="R240" s="204">
        <f>Q240*H240</f>
        <v>0.0122</v>
      </c>
      <c r="S240" s="204">
        <v>0</v>
      </c>
      <c r="T240" s="205">
        <f>S240*H240</f>
        <v>0</v>
      </c>
      <c r="U240" s="35"/>
      <c r="V240" s="35"/>
      <c r="W240" s="35"/>
      <c r="X240" s="35"/>
      <c r="Y240" s="35"/>
      <c r="Z240" s="35"/>
      <c r="AA240" s="35"/>
      <c r="AB240" s="35"/>
      <c r="AC240" s="35"/>
      <c r="AD240" s="35"/>
      <c r="AE240" s="35"/>
      <c r="AR240" s="206" t="s">
        <v>223</v>
      </c>
      <c r="AT240" s="206" t="s">
        <v>267</v>
      </c>
      <c r="AU240" s="206" t="s">
        <v>86</v>
      </c>
      <c r="AY240" s="18" t="s">
        <v>185</v>
      </c>
      <c r="BE240" s="207">
        <f>IF(N240="základní",J240,0)</f>
        <v>0</v>
      </c>
      <c r="BF240" s="207">
        <f>IF(N240="snížená",J240,0)</f>
        <v>0</v>
      </c>
      <c r="BG240" s="207">
        <f>IF(N240="zákl. přenesená",J240,0)</f>
        <v>0</v>
      </c>
      <c r="BH240" s="207">
        <f>IF(N240="sníž. přenesená",J240,0)</f>
        <v>0</v>
      </c>
      <c r="BI240" s="207">
        <f>IF(N240="nulová",J240,0)</f>
        <v>0</v>
      </c>
      <c r="BJ240" s="18" t="s">
        <v>84</v>
      </c>
      <c r="BK240" s="207">
        <f>ROUND(I240*H240,2)</f>
        <v>0</v>
      </c>
      <c r="BL240" s="18" t="s">
        <v>191</v>
      </c>
      <c r="BM240" s="206" t="s">
        <v>435</v>
      </c>
    </row>
    <row r="241" spans="1:65" s="2" customFormat="1" ht="33" customHeight="1">
      <c r="A241" s="35"/>
      <c r="B241" s="36"/>
      <c r="C241" s="194" t="s">
        <v>436</v>
      </c>
      <c r="D241" s="194" t="s">
        <v>187</v>
      </c>
      <c r="E241" s="195" t="s">
        <v>437</v>
      </c>
      <c r="F241" s="196" t="s">
        <v>438</v>
      </c>
      <c r="G241" s="197" t="s">
        <v>439</v>
      </c>
      <c r="H241" s="198">
        <v>153.45</v>
      </c>
      <c r="I241" s="199"/>
      <c r="J241" s="200">
        <f>ROUND(I241*H241,2)</f>
        <v>0</v>
      </c>
      <c r="K241" s="201"/>
      <c r="L241" s="40"/>
      <c r="M241" s="202" t="s">
        <v>1</v>
      </c>
      <c r="N241" s="203" t="s">
        <v>41</v>
      </c>
      <c r="O241" s="72"/>
      <c r="P241" s="204">
        <f>O241*H241</f>
        <v>0</v>
      </c>
      <c r="Q241" s="204">
        <v>0.08978</v>
      </c>
      <c r="R241" s="204">
        <f>Q241*H241</f>
        <v>13.776741</v>
      </c>
      <c r="S241" s="204">
        <v>0</v>
      </c>
      <c r="T241" s="205">
        <f>S241*H241</f>
        <v>0</v>
      </c>
      <c r="U241" s="35"/>
      <c r="V241" s="35"/>
      <c r="W241" s="35"/>
      <c r="X241" s="35"/>
      <c r="Y241" s="35"/>
      <c r="Z241" s="35"/>
      <c r="AA241" s="35"/>
      <c r="AB241" s="35"/>
      <c r="AC241" s="35"/>
      <c r="AD241" s="35"/>
      <c r="AE241" s="35"/>
      <c r="AR241" s="206" t="s">
        <v>191</v>
      </c>
      <c r="AT241" s="206" t="s">
        <v>187</v>
      </c>
      <c r="AU241" s="206" t="s">
        <v>86</v>
      </c>
      <c r="AY241" s="18" t="s">
        <v>185</v>
      </c>
      <c r="BE241" s="207">
        <f>IF(N241="základní",J241,0)</f>
        <v>0</v>
      </c>
      <c r="BF241" s="207">
        <f>IF(N241="snížená",J241,0)</f>
        <v>0</v>
      </c>
      <c r="BG241" s="207">
        <f>IF(N241="zákl. přenesená",J241,0)</f>
        <v>0</v>
      </c>
      <c r="BH241" s="207">
        <f>IF(N241="sníž. přenesená",J241,0)</f>
        <v>0</v>
      </c>
      <c r="BI241" s="207">
        <f>IF(N241="nulová",J241,0)</f>
        <v>0</v>
      </c>
      <c r="BJ241" s="18" t="s">
        <v>84</v>
      </c>
      <c r="BK241" s="207">
        <f>ROUND(I241*H241,2)</f>
        <v>0</v>
      </c>
      <c r="BL241" s="18" t="s">
        <v>191</v>
      </c>
      <c r="BM241" s="206" t="s">
        <v>440</v>
      </c>
    </row>
    <row r="242" spans="2:51" s="13" customFormat="1" ht="11.25">
      <c r="B242" s="208"/>
      <c r="C242" s="209"/>
      <c r="D242" s="210" t="s">
        <v>193</v>
      </c>
      <c r="E242" s="211" t="s">
        <v>1</v>
      </c>
      <c r="F242" s="212" t="s">
        <v>441</v>
      </c>
      <c r="G242" s="209"/>
      <c r="H242" s="213">
        <v>139.5</v>
      </c>
      <c r="I242" s="214"/>
      <c r="J242" s="209"/>
      <c r="K242" s="209"/>
      <c r="L242" s="215"/>
      <c r="M242" s="216"/>
      <c r="N242" s="217"/>
      <c r="O242" s="217"/>
      <c r="P242" s="217"/>
      <c r="Q242" s="217"/>
      <c r="R242" s="217"/>
      <c r="S242" s="217"/>
      <c r="T242" s="218"/>
      <c r="AT242" s="219" t="s">
        <v>193</v>
      </c>
      <c r="AU242" s="219" t="s">
        <v>86</v>
      </c>
      <c r="AV242" s="13" t="s">
        <v>86</v>
      </c>
      <c r="AW242" s="13" t="s">
        <v>32</v>
      </c>
      <c r="AX242" s="13" t="s">
        <v>84</v>
      </c>
      <c r="AY242" s="219" t="s">
        <v>185</v>
      </c>
    </row>
    <row r="243" spans="2:51" s="13" customFormat="1" ht="11.25">
      <c r="B243" s="208"/>
      <c r="C243" s="209"/>
      <c r="D243" s="210" t="s">
        <v>193</v>
      </c>
      <c r="E243" s="209"/>
      <c r="F243" s="212" t="s">
        <v>442</v>
      </c>
      <c r="G243" s="209"/>
      <c r="H243" s="213">
        <v>153.45</v>
      </c>
      <c r="I243" s="214"/>
      <c r="J243" s="209"/>
      <c r="K243" s="209"/>
      <c r="L243" s="215"/>
      <c r="M243" s="216"/>
      <c r="N243" s="217"/>
      <c r="O243" s="217"/>
      <c r="P243" s="217"/>
      <c r="Q243" s="217"/>
      <c r="R243" s="217"/>
      <c r="S243" s="217"/>
      <c r="T243" s="218"/>
      <c r="AT243" s="219" t="s">
        <v>193</v>
      </c>
      <c r="AU243" s="219" t="s">
        <v>86</v>
      </c>
      <c r="AV243" s="13" t="s">
        <v>86</v>
      </c>
      <c r="AW243" s="13" t="s">
        <v>4</v>
      </c>
      <c r="AX243" s="13" t="s">
        <v>84</v>
      </c>
      <c r="AY243" s="219" t="s">
        <v>185</v>
      </c>
    </row>
    <row r="244" spans="1:65" s="2" customFormat="1" ht="16.5" customHeight="1">
      <c r="A244" s="35"/>
      <c r="B244" s="36"/>
      <c r="C244" s="241" t="s">
        <v>443</v>
      </c>
      <c r="D244" s="241" t="s">
        <v>267</v>
      </c>
      <c r="E244" s="242" t="s">
        <v>444</v>
      </c>
      <c r="F244" s="243" t="s">
        <v>445</v>
      </c>
      <c r="G244" s="244" t="s">
        <v>201</v>
      </c>
      <c r="H244" s="245">
        <v>31.304</v>
      </c>
      <c r="I244" s="246"/>
      <c r="J244" s="247">
        <f>ROUND(I244*H244,2)</f>
        <v>0</v>
      </c>
      <c r="K244" s="248"/>
      <c r="L244" s="249"/>
      <c r="M244" s="250" t="s">
        <v>1</v>
      </c>
      <c r="N244" s="251" t="s">
        <v>41</v>
      </c>
      <c r="O244" s="72"/>
      <c r="P244" s="204">
        <f>O244*H244</f>
        <v>0</v>
      </c>
      <c r="Q244" s="204">
        <v>0.222</v>
      </c>
      <c r="R244" s="204">
        <f>Q244*H244</f>
        <v>6.949488</v>
      </c>
      <c r="S244" s="204">
        <v>0</v>
      </c>
      <c r="T244" s="205">
        <f>S244*H244</f>
        <v>0</v>
      </c>
      <c r="U244" s="35"/>
      <c r="V244" s="35"/>
      <c r="W244" s="35"/>
      <c r="X244" s="35"/>
      <c r="Y244" s="35"/>
      <c r="Z244" s="35"/>
      <c r="AA244" s="35"/>
      <c r="AB244" s="35"/>
      <c r="AC244" s="35"/>
      <c r="AD244" s="35"/>
      <c r="AE244" s="35"/>
      <c r="AR244" s="206" t="s">
        <v>223</v>
      </c>
      <c r="AT244" s="206" t="s">
        <v>267</v>
      </c>
      <c r="AU244" s="206" t="s">
        <v>86</v>
      </c>
      <c r="AY244" s="18" t="s">
        <v>185</v>
      </c>
      <c r="BE244" s="207">
        <f>IF(N244="základní",J244,0)</f>
        <v>0</v>
      </c>
      <c r="BF244" s="207">
        <f>IF(N244="snížená",J244,0)</f>
        <v>0</v>
      </c>
      <c r="BG244" s="207">
        <f>IF(N244="zákl. přenesená",J244,0)</f>
        <v>0</v>
      </c>
      <c r="BH244" s="207">
        <f>IF(N244="sníž. přenesená",J244,0)</f>
        <v>0</v>
      </c>
      <c r="BI244" s="207">
        <f>IF(N244="nulová",J244,0)</f>
        <v>0</v>
      </c>
      <c r="BJ244" s="18" t="s">
        <v>84</v>
      </c>
      <c r="BK244" s="207">
        <f>ROUND(I244*H244,2)</f>
        <v>0</v>
      </c>
      <c r="BL244" s="18" t="s">
        <v>191</v>
      </c>
      <c r="BM244" s="206" t="s">
        <v>446</v>
      </c>
    </row>
    <row r="245" spans="2:51" s="13" customFormat="1" ht="11.25">
      <c r="B245" s="208"/>
      <c r="C245" s="209"/>
      <c r="D245" s="210" t="s">
        <v>193</v>
      </c>
      <c r="E245" s="211" t="s">
        <v>145</v>
      </c>
      <c r="F245" s="212" t="s">
        <v>447</v>
      </c>
      <c r="G245" s="209"/>
      <c r="H245" s="213">
        <v>30.69</v>
      </c>
      <c r="I245" s="214"/>
      <c r="J245" s="209"/>
      <c r="K245" s="209"/>
      <c r="L245" s="215"/>
      <c r="M245" s="216"/>
      <c r="N245" s="217"/>
      <c r="O245" s="217"/>
      <c r="P245" s="217"/>
      <c r="Q245" s="217"/>
      <c r="R245" s="217"/>
      <c r="S245" s="217"/>
      <c r="T245" s="218"/>
      <c r="AT245" s="219" t="s">
        <v>193</v>
      </c>
      <c r="AU245" s="219" t="s">
        <v>86</v>
      </c>
      <c r="AV245" s="13" t="s">
        <v>86</v>
      </c>
      <c r="AW245" s="13" t="s">
        <v>32</v>
      </c>
      <c r="AX245" s="13" t="s">
        <v>84</v>
      </c>
      <c r="AY245" s="219" t="s">
        <v>185</v>
      </c>
    </row>
    <row r="246" spans="2:51" s="13" customFormat="1" ht="11.25">
      <c r="B246" s="208"/>
      <c r="C246" s="209"/>
      <c r="D246" s="210" t="s">
        <v>193</v>
      </c>
      <c r="E246" s="209"/>
      <c r="F246" s="212" t="s">
        <v>448</v>
      </c>
      <c r="G246" s="209"/>
      <c r="H246" s="213">
        <v>31.304</v>
      </c>
      <c r="I246" s="214"/>
      <c r="J246" s="209"/>
      <c r="K246" s="209"/>
      <c r="L246" s="215"/>
      <c r="M246" s="216"/>
      <c r="N246" s="217"/>
      <c r="O246" s="217"/>
      <c r="P246" s="217"/>
      <c r="Q246" s="217"/>
      <c r="R246" s="217"/>
      <c r="S246" s="217"/>
      <c r="T246" s="218"/>
      <c r="AT246" s="219" t="s">
        <v>193</v>
      </c>
      <c r="AU246" s="219" t="s">
        <v>86</v>
      </c>
      <c r="AV246" s="13" t="s">
        <v>86</v>
      </c>
      <c r="AW246" s="13" t="s">
        <v>4</v>
      </c>
      <c r="AX246" s="13" t="s">
        <v>84</v>
      </c>
      <c r="AY246" s="219" t="s">
        <v>185</v>
      </c>
    </row>
    <row r="247" spans="1:65" s="2" customFormat="1" ht="24.2" customHeight="1">
      <c r="A247" s="35"/>
      <c r="B247" s="36"/>
      <c r="C247" s="194" t="s">
        <v>449</v>
      </c>
      <c r="D247" s="194" t="s">
        <v>187</v>
      </c>
      <c r="E247" s="195" t="s">
        <v>450</v>
      </c>
      <c r="F247" s="196" t="s">
        <v>451</v>
      </c>
      <c r="G247" s="197" t="s">
        <v>439</v>
      </c>
      <c r="H247" s="198">
        <v>93.83</v>
      </c>
      <c r="I247" s="199"/>
      <c r="J247" s="200">
        <f>ROUND(I247*H247,2)</f>
        <v>0</v>
      </c>
      <c r="K247" s="201"/>
      <c r="L247" s="40"/>
      <c r="M247" s="202" t="s">
        <v>1</v>
      </c>
      <c r="N247" s="203" t="s">
        <v>41</v>
      </c>
      <c r="O247" s="72"/>
      <c r="P247" s="204">
        <f>O247*H247</f>
        <v>0</v>
      </c>
      <c r="Q247" s="204">
        <v>0.20219</v>
      </c>
      <c r="R247" s="204">
        <f>Q247*H247</f>
        <v>18.9714877</v>
      </c>
      <c r="S247" s="204">
        <v>0</v>
      </c>
      <c r="T247" s="205">
        <f>S247*H247</f>
        <v>0</v>
      </c>
      <c r="U247" s="35"/>
      <c r="V247" s="35"/>
      <c r="W247" s="35"/>
      <c r="X247" s="35"/>
      <c r="Y247" s="35"/>
      <c r="Z247" s="35"/>
      <c r="AA247" s="35"/>
      <c r="AB247" s="35"/>
      <c r="AC247" s="35"/>
      <c r="AD247" s="35"/>
      <c r="AE247" s="35"/>
      <c r="AR247" s="206" t="s">
        <v>191</v>
      </c>
      <c r="AT247" s="206" t="s">
        <v>187</v>
      </c>
      <c r="AU247" s="206" t="s">
        <v>86</v>
      </c>
      <c r="AY247" s="18" t="s">
        <v>185</v>
      </c>
      <c r="BE247" s="207">
        <f>IF(N247="základní",J247,0)</f>
        <v>0</v>
      </c>
      <c r="BF247" s="207">
        <f>IF(N247="snížená",J247,0)</f>
        <v>0</v>
      </c>
      <c r="BG247" s="207">
        <f>IF(N247="zákl. přenesená",J247,0)</f>
        <v>0</v>
      </c>
      <c r="BH247" s="207">
        <f>IF(N247="sníž. přenesená",J247,0)</f>
        <v>0</v>
      </c>
      <c r="BI247" s="207">
        <f>IF(N247="nulová",J247,0)</f>
        <v>0</v>
      </c>
      <c r="BJ247" s="18" t="s">
        <v>84</v>
      </c>
      <c r="BK247" s="207">
        <f>ROUND(I247*H247,2)</f>
        <v>0</v>
      </c>
      <c r="BL247" s="18" t="s">
        <v>191</v>
      </c>
      <c r="BM247" s="206" t="s">
        <v>452</v>
      </c>
    </row>
    <row r="248" spans="2:51" s="13" customFormat="1" ht="11.25">
      <c r="B248" s="208"/>
      <c r="C248" s="209"/>
      <c r="D248" s="210" t="s">
        <v>193</v>
      </c>
      <c r="E248" s="211" t="s">
        <v>1</v>
      </c>
      <c r="F248" s="212" t="s">
        <v>453</v>
      </c>
      <c r="G248" s="209"/>
      <c r="H248" s="213">
        <v>85.3</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1.25">
      <c r="B249" s="208"/>
      <c r="C249" s="209"/>
      <c r="D249" s="210" t="s">
        <v>193</v>
      </c>
      <c r="E249" s="209"/>
      <c r="F249" s="212" t="s">
        <v>454</v>
      </c>
      <c r="G249" s="209"/>
      <c r="H249" s="213">
        <v>93.83</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24.2" customHeight="1">
      <c r="A250" s="35"/>
      <c r="B250" s="36"/>
      <c r="C250" s="241" t="s">
        <v>455</v>
      </c>
      <c r="D250" s="241" t="s">
        <v>267</v>
      </c>
      <c r="E250" s="242" t="s">
        <v>456</v>
      </c>
      <c r="F250" s="243" t="s">
        <v>457</v>
      </c>
      <c r="G250" s="244" t="s">
        <v>439</v>
      </c>
      <c r="H250" s="245">
        <v>74.389</v>
      </c>
      <c r="I250" s="246"/>
      <c r="J250" s="247">
        <f>ROUND(I250*H250,2)</f>
        <v>0</v>
      </c>
      <c r="K250" s="248"/>
      <c r="L250" s="249"/>
      <c r="M250" s="250" t="s">
        <v>1</v>
      </c>
      <c r="N250" s="251" t="s">
        <v>41</v>
      </c>
      <c r="O250" s="72"/>
      <c r="P250" s="204">
        <f>O250*H250</f>
        <v>0</v>
      </c>
      <c r="Q250" s="204">
        <v>0.0483</v>
      </c>
      <c r="R250" s="204">
        <f>Q250*H250</f>
        <v>3.5929887</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458</v>
      </c>
    </row>
    <row r="251" spans="2:51" s="13" customFormat="1" ht="11.25">
      <c r="B251" s="208"/>
      <c r="C251" s="209"/>
      <c r="D251" s="210" t="s">
        <v>193</v>
      </c>
      <c r="E251" s="211" t="s">
        <v>1</v>
      </c>
      <c r="F251" s="212" t="s">
        <v>459</v>
      </c>
      <c r="G251" s="209"/>
      <c r="H251" s="213">
        <v>72.93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1.25">
      <c r="B252" s="208"/>
      <c r="C252" s="209"/>
      <c r="D252" s="210" t="s">
        <v>193</v>
      </c>
      <c r="E252" s="209"/>
      <c r="F252" s="212" t="s">
        <v>460</v>
      </c>
      <c r="G252" s="209"/>
      <c r="H252" s="213">
        <v>74.389</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241" t="s">
        <v>461</v>
      </c>
      <c r="D253" s="241" t="s">
        <v>267</v>
      </c>
      <c r="E253" s="242" t="s">
        <v>462</v>
      </c>
      <c r="F253" s="243" t="s">
        <v>463</v>
      </c>
      <c r="G253" s="244" t="s">
        <v>439</v>
      </c>
      <c r="H253" s="245">
        <v>21.318</v>
      </c>
      <c r="I253" s="246"/>
      <c r="J253" s="247">
        <f>ROUND(I253*H253,2)</f>
        <v>0</v>
      </c>
      <c r="K253" s="248"/>
      <c r="L253" s="249"/>
      <c r="M253" s="250" t="s">
        <v>1</v>
      </c>
      <c r="N253" s="251" t="s">
        <v>41</v>
      </c>
      <c r="O253" s="72"/>
      <c r="P253" s="204">
        <f>O253*H253</f>
        <v>0</v>
      </c>
      <c r="Q253" s="204">
        <v>0.06567</v>
      </c>
      <c r="R253" s="204">
        <f>Q253*H253</f>
        <v>1.3999530600000003</v>
      </c>
      <c r="S253" s="204">
        <v>0</v>
      </c>
      <c r="T253" s="205">
        <f>S253*H253</f>
        <v>0</v>
      </c>
      <c r="U253" s="35"/>
      <c r="V253" s="35"/>
      <c r="W253" s="35"/>
      <c r="X253" s="35"/>
      <c r="Y253" s="35"/>
      <c r="Z253" s="35"/>
      <c r="AA253" s="35"/>
      <c r="AB253" s="35"/>
      <c r="AC253" s="35"/>
      <c r="AD253" s="35"/>
      <c r="AE253" s="35"/>
      <c r="AR253" s="206" t="s">
        <v>223</v>
      </c>
      <c r="AT253" s="206" t="s">
        <v>267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464</v>
      </c>
    </row>
    <row r="254" spans="2:51" s="13" customFormat="1" ht="11.25">
      <c r="B254" s="208"/>
      <c r="C254" s="209"/>
      <c r="D254" s="210" t="s">
        <v>193</v>
      </c>
      <c r="E254" s="211" t="s">
        <v>1</v>
      </c>
      <c r="F254" s="212" t="s">
        <v>465</v>
      </c>
      <c r="G254" s="209"/>
      <c r="H254" s="213">
        <v>20.9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1.25">
      <c r="B255" s="208"/>
      <c r="C255" s="209"/>
      <c r="D255" s="210" t="s">
        <v>193</v>
      </c>
      <c r="E255" s="209"/>
      <c r="F255" s="212" t="s">
        <v>466</v>
      </c>
      <c r="G255" s="209"/>
      <c r="H255" s="213">
        <v>21.318</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33" customHeight="1">
      <c r="A256" s="35"/>
      <c r="B256" s="36"/>
      <c r="C256" s="194" t="s">
        <v>467</v>
      </c>
      <c r="D256" s="194" t="s">
        <v>187</v>
      </c>
      <c r="E256" s="195" t="s">
        <v>468</v>
      </c>
      <c r="F256" s="196" t="s">
        <v>469</v>
      </c>
      <c r="G256" s="197" t="s">
        <v>439</v>
      </c>
      <c r="H256" s="198">
        <v>499.851</v>
      </c>
      <c r="I256" s="199"/>
      <c r="J256" s="200">
        <f>ROUND(I256*H256,2)</f>
        <v>0</v>
      </c>
      <c r="K256" s="201"/>
      <c r="L256" s="40"/>
      <c r="M256" s="202" t="s">
        <v>1</v>
      </c>
      <c r="N256" s="203" t="s">
        <v>41</v>
      </c>
      <c r="O256" s="72"/>
      <c r="P256" s="204">
        <f>O256*H256</f>
        <v>0</v>
      </c>
      <c r="Q256" s="204">
        <v>0.1295</v>
      </c>
      <c r="R256" s="204">
        <f>Q256*H256</f>
        <v>64.7307045</v>
      </c>
      <c r="S256" s="204">
        <v>0</v>
      </c>
      <c r="T256" s="205">
        <f>S256*H256</f>
        <v>0</v>
      </c>
      <c r="U256" s="35"/>
      <c r="V256" s="35"/>
      <c r="W256" s="35"/>
      <c r="X256" s="35"/>
      <c r="Y256" s="35"/>
      <c r="Z256" s="35"/>
      <c r="AA256" s="35"/>
      <c r="AB256" s="35"/>
      <c r="AC256" s="35"/>
      <c r="AD256" s="35"/>
      <c r="AE256" s="35"/>
      <c r="AR256" s="206" t="s">
        <v>191</v>
      </c>
      <c r="AT256" s="206" t="s">
        <v>187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470</v>
      </c>
    </row>
    <row r="257" spans="2:51" s="13" customFormat="1" ht="11.25">
      <c r="B257" s="208"/>
      <c r="C257" s="209"/>
      <c r="D257" s="210" t="s">
        <v>193</v>
      </c>
      <c r="E257" s="211" t="s">
        <v>1</v>
      </c>
      <c r="F257" s="212" t="s">
        <v>471</v>
      </c>
      <c r="G257" s="209"/>
      <c r="H257" s="213">
        <v>376.67</v>
      </c>
      <c r="I257" s="214"/>
      <c r="J257" s="209"/>
      <c r="K257" s="209"/>
      <c r="L257" s="215"/>
      <c r="M257" s="216"/>
      <c r="N257" s="217"/>
      <c r="O257" s="217"/>
      <c r="P257" s="217"/>
      <c r="Q257" s="217"/>
      <c r="R257" s="217"/>
      <c r="S257" s="217"/>
      <c r="T257" s="218"/>
      <c r="AT257" s="219" t="s">
        <v>193</v>
      </c>
      <c r="AU257" s="219" t="s">
        <v>86</v>
      </c>
      <c r="AV257" s="13" t="s">
        <v>86</v>
      </c>
      <c r="AW257" s="13" t="s">
        <v>32</v>
      </c>
      <c r="AX257" s="13" t="s">
        <v>76</v>
      </c>
      <c r="AY257" s="219" t="s">
        <v>185</v>
      </c>
    </row>
    <row r="258" spans="2:51" s="13" customFormat="1" ht="11.25">
      <c r="B258" s="208"/>
      <c r="C258" s="209"/>
      <c r="D258" s="210" t="s">
        <v>193</v>
      </c>
      <c r="E258" s="211" t="s">
        <v>1</v>
      </c>
      <c r="F258" s="212" t="s">
        <v>472</v>
      </c>
      <c r="G258" s="209"/>
      <c r="H258" s="213">
        <v>63.85</v>
      </c>
      <c r="I258" s="214"/>
      <c r="J258" s="209"/>
      <c r="K258" s="209"/>
      <c r="L258" s="215"/>
      <c r="M258" s="216"/>
      <c r="N258" s="217"/>
      <c r="O258" s="217"/>
      <c r="P258" s="217"/>
      <c r="Q258" s="217"/>
      <c r="R258" s="217"/>
      <c r="S258" s="217"/>
      <c r="T258" s="218"/>
      <c r="AT258" s="219" t="s">
        <v>193</v>
      </c>
      <c r="AU258" s="219" t="s">
        <v>86</v>
      </c>
      <c r="AV258" s="13" t="s">
        <v>86</v>
      </c>
      <c r="AW258" s="13" t="s">
        <v>32</v>
      </c>
      <c r="AX258" s="13" t="s">
        <v>76</v>
      </c>
      <c r="AY258" s="219" t="s">
        <v>185</v>
      </c>
    </row>
    <row r="259" spans="2:51" s="13" customFormat="1" ht="11.25">
      <c r="B259" s="208"/>
      <c r="C259" s="209"/>
      <c r="D259" s="210" t="s">
        <v>193</v>
      </c>
      <c r="E259" s="211" t="s">
        <v>1</v>
      </c>
      <c r="F259" s="212" t="s">
        <v>473</v>
      </c>
      <c r="G259" s="209"/>
      <c r="H259" s="213">
        <v>13.89</v>
      </c>
      <c r="I259" s="214"/>
      <c r="J259" s="209"/>
      <c r="K259" s="209"/>
      <c r="L259" s="215"/>
      <c r="M259" s="216"/>
      <c r="N259" s="217"/>
      <c r="O259" s="217"/>
      <c r="P259" s="217"/>
      <c r="Q259" s="217"/>
      <c r="R259" s="217"/>
      <c r="S259" s="217"/>
      <c r="T259" s="218"/>
      <c r="AT259" s="219" t="s">
        <v>193</v>
      </c>
      <c r="AU259" s="219" t="s">
        <v>86</v>
      </c>
      <c r="AV259" s="13" t="s">
        <v>86</v>
      </c>
      <c r="AW259" s="13" t="s">
        <v>32</v>
      </c>
      <c r="AX259" s="13" t="s">
        <v>76</v>
      </c>
      <c r="AY259" s="219" t="s">
        <v>185</v>
      </c>
    </row>
    <row r="260" spans="2:51" s="15" customFormat="1" ht="11.25">
      <c r="B260" s="230"/>
      <c r="C260" s="231"/>
      <c r="D260" s="210" t="s">
        <v>193</v>
      </c>
      <c r="E260" s="232" t="s">
        <v>1</v>
      </c>
      <c r="F260" s="233" t="s">
        <v>256</v>
      </c>
      <c r="G260" s="231"/>
      <c r="H260" s="234">
        <v>454.41</v>
      </c>
      <c r="I260" s="235"/>
      <c r="J260" s="231"/>
      <c r="K260" s="231"/>
      <c r="L260" s="236"/>
      <c r="M260" s="237"/>
      <c r="N260" s="238"/>
      <c r="O260" s="238"/>
      <c r="P260" s="238"/>
      <c r="Q260" s="238"/>
      <c r="R260" s="238"/>
      <c r="S260" s="238"/>
      <c r="T260" s="239"/>
      <c r="AT260" s="240" t="s">
        <v>193</v>
      </c>
      <c r="AU260" s="240" t="s">
        <v>86</v>
      </c>
      <c r="AV260" s="15" t="s">
        <v>191</v>
      </c>
      <c r="AW260" s="15" t="s">
        <v>32</v>
      </c>
      <c r="AX260" s="15" t="s">
        <v>84</v>
      </c>
      <c r="AY260" s="240" t="s">
        <v>185</v>
      </c>
    </row>
    <row r="261" spans="2:51" s="13" customFormat="1" ht="11.25">
      <c r="B261" s="208"/>
      <c r="C261" s="209"/>
      <c r="D261" s="210" t="s">
        <v>193</v>
      </c>
      <c r="E261" s="209"/>
      <c r="F261" s="212" t="s">
        <v>474</v>
      </c>
      <c r="G261" s="209"/>
      <c r="H261" s="213">
        <v>499.851</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16.5" customHeight="1">
      <c r="A262" s="35"/>
      <c r="B262" s="36"/>
      <c r="C262" s="241" t="s">
        <v>475</v>
      </c>
      <c r="D262" s="241" t="s">
        <v>267</v>
      </c>
      <c r="E262" s="242" t="s">
        <v>476</v>
      </c>
      <c r="F262" s="243" t="s">
        <v>477</v>
      </c>
      <c r="G262" s="244" t="s">
        <v>439</v>
      </c>
      <c r="H262" s="245">
        <v>87.224</v>
      </c>
      <c r="I262" s="246"/>
      <c r="J262" s="247">
        <f>ROUND(I262*H262,2)</f>
        <v>0</v>
      </c>
      <c r="K262" s="248"/>
      <c r="L262" s="249"/>
      <c r="M262" s="250" t="s">
        <v>1</v>
      </c>
      <c r="N262" s="251" t="s">
        <v>41</v>
      </c>
      <c r="O262" s="72"/>
      <c r="P262" s="204">
        <f>O262*H262</f>
        <v>0</v>
      </c>
      <c r="Q262" s="204">
        <v>0.05612</v>
      </c>
      <c r="R262" s="204">
        <f>Q262*H262</f>
        <v>4.89501088</v>
      </c>
      <c r="S262" s="204">
        <v>0</v>
      </c>
      <c r="T262" s="205">
        <f>S262*H262</f>
        <v>0</v>
      </c>
      <c r="U262" s="35"/>
      <c r="V262" s="35"/>
      <c r="W262" s="35"/>
      <c r="X262" s="35"/>
      <c r="Y262" s="35"/>
      <c r="Z262" s="35"/>
      <c r="AA262" s="35"/>
      <c r="AB262" s="35"/>
      <c r="AC262" s="35"/>
      <c r="AD262" s="35"/>
      <c r="AE262" s="35"/>
      <c r="AR262" s="206" t="s">
        <v>223</v>
      </c>
      <c r="AT262" s="206" t="s">
        <v>267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478</v>
      </c>
    </row>
    <row r="263" spans="2:51" s="13" customFormat="1" ht="11.25">
      <c r="B263" s="208"/>
      <c r="C263" s="209"/>
      <c r="D263" s="210" t="s">
        <v>193</v>
      </c>
      <c r="E263" s="211" t="s">
        <v>1</v>
      </c>
      <c r="F263" s="212" t="s">
        <v>479</v>
      </c>
      <c r="G263" s="209"/>
      <c r="H263" s="213">
        <v>85.514</v>
      </c>
      <c r="I263" s="214"/>
      <c r="J263" s="209"/>
      <c r="K263" s="209"/>
      <c r="L263" s="215"/>
      <c r="M263" s="216"/>
      <c r="N263" s="217"/>
      <c r="O263" s="217"/>
      <c r="P263" s="217"/>
      <c r="Q263" s="217"/>
      <c r="R263" s="217"/>
      <c r="S263" s="217"/>
      <c r="T263" s="218"/>
      <c r="AT263" s="219" t="s">
        <v>193</v>
      </c>
      <c r="AU263" s="219" t="s">
        <v>86</v>
      </c>
      <c r="AV263" s="13" t="s">
        <v>86</v>
      </c>
      <c r="AW263" s="13" t="s">
        <v>32</v>
      </c>
      <c r="AX263" s="13" t="s">
        <v>84</v>
      </c>
      <c r="AY263" s="219" t="s">
        <v>185</v>
      </c>
    </row>
    <row r="264" spans="2:51" s="13" customFormat="1" ht="11.25">
      <c r="B264" s="208"/>
      <c r="C264" s="209"/>
      <c r="D264" s="210" t="s">
        <v>193</v>
      </c>
      <c r="E264" s="209"/>
      <c r="F264" s="212" t="s">
        <v>480</v>
      </c>
      <c r="G264" s="209"/>
      <c r="H264" s="213">
        <v>87.224</v>
      </c>
      <c r="I264" s="214"/>
      <c r="J264" s="209"/>
      <c r="K264" s="209"/>
      <c r="L264" s="215"/>
      <c r="M264" s="216"/>
      <c r="N264" s="217"/>
      <c r="O264" s="217"/>
      <c r="P264" s="217"/>
      <c r="Q264" s="217"/>
      <c r="R264" s="217"/>
      <c r="S264" s="217"/>
      <c r="T264" s="218"/>
      <c r="AT264" s="219" t="s">
        <v>193</v>
      </c>
      <c r="AU264" s="219" t="s">
        <v>86</v>
      </c>
      <c r="AV264" s="13" t="s">
        <v>86</v>
      </c>
      <c r="AW264" s="13" t="s">
        <v>4</v>
      </c>
      <c r="AX264" s="13" t="s">
        <v>84</v>
      </c>
      <c r="AY264" s="219" t="s">
        <v>185</v>
      </c>
    </row>
    <row r="265" spans="1:65" s="2" customFormat="1" ht="16.5" customHeight="1">
      <c r="A265" s="35"/>
      <c r="B265" s="36"/>
      <c r="C265" s="241" t="s">
        <v>481</v>
      </c>
      <c r="D265" s="241" t="s">
        <v>267</v>
      </c>
      <c r="E265" s="242" t="s">
        <v>482</v>
      </c>
      <c r="F265" s="243" t="s">
        <v>483</v>
      </c>
      <c r="G265" s="244" t="s">
        <v>439</v>
      </c>
      <c r="H265" s="245">
        <v>422.624</v>
      </c>
      <c r="I265" s="246"/>
      <c r="J265" s="247">
        <f>ROUND(I265*H265,2)</f>
        <v>0</v>
      </c>
      <c r="K265" s="248"/>
      <c r="L265" s="249"/>
      <c r="M265" s="250" t="s">
        <v>1</v>
      </c>
      <c r="N265" s="251" t="s">
        <v>41</v>
      </c>
      <c r="O265" s="72"/>
      <c r="P265" s="204">
        <f>O265*H265</f>
        <v>0</v>
      </c>
      <c r="Q265" s="204">
        <v>0.085</v>
      </c>
      <c r="R265" s="204">
        <f>Q265*H265</f>
        <v>35.92304000000001</v>
      </c>
      <c r="S265" s="204">
        <v>0</v>
      </c>
      <c r="T265" s="205">
        <f>S265*H265</f>
        <v>0</v>
      </c>
      <c r="U265" s="35"/>
      <c r="V265" s="35"/>
      <c r="W265" s="35"/>
      <c r="X265" s="35"/>
      <c r="Y265" s="35"/>
      <c r="Z265" s="35"/>
      <c r="AA265" s="35"/>
      <c r="AB265" s="35"/>
      <c r="AC265" s="35"/>
      <c r="AD265" s="35"/>
      <c r="AE265" s="35"/>
      <c r="AR265" s="206" t="s">
        <v>223</v>
      </c>
      <c r="AT265" s="206" t="s">
        <v>267</v>
      </c>
      <c r="AU265" s="206" t="s">
        <v>86</v>
      </c>
      <c r="AY265" s="18" t="s">
        <v>185</v>
      </c>
      <c r="BE265" s="207">
        <f>IF(N265="základní",J265,0)</f>
        <v>0</v>
      </c>
      <c r="BF265" s="207">
        <f>IF(N265="snížená",J265,0)</f>
        <v>0</v>
      </c>
      <c r="BG265" s="207">
        <f>IF(N265="zákl. přenesená",J265,0)</f>
        <v>0</v>
      </c>
      <c r="BH265" s="207">
        <f>IF(N265="sníž. přenesená",J265,0)</f>
        <v>0</v>
      </c>
      <c r="BI265" s="207">
        <f>IF(N265="nulová",J265,0)</f>
        <v>0</v>
      </c>
      <c r="BJ265" s="18" t="s">
        <v>84</v>
      </c>
      <c r="BK265" s="207">
        <f>ROUND(I265*H265,2)</f>
        <v>0</v>
      </c>
      <c r="BL265" s="18" t="s">
        <v>191</v>
      </c>
      <c r="BM265" s="206" t="s">
        <v>484</v>
      </c>
    </row>
    <row r="266" spans="2:51" s="13" customFormat="1" ht="11.25">
      <c r="B266" s="208"/>
      <c r="C266" s="209"/>
      <c r="D266" s="210" t="s">
        <v>193</v>
      </c>
      <c r="E266" s="211" t="s">
        <v>1</v>
      </c>
      <c r="F266" s="212" t="s">
        <v>485</v>
      </c>
      <c r="G266" s="209"/>
      <c r="H266" s="213">
        <v>414.337</v>
      </c>
      <c r="I266" s="214"/>
      <c r="J266" s="209"/>
      <c r="K266" s="209"/>
      <c r="L266" s="215"/>
      <c r="M266" s="216"/>
      <c r="N266" s="217"/>
      <c r="O266" s="217"/>
      <c r="P266" s="217"/>
      <c r="Q266" s="217"/>
      <c r="R266" s="217"/>
      <c r="S266" s="217"/>
      <c r="T266" s="218"/>
      <c r="AT266" s="219" t="s">
        <v>193</v>
      </c>
      <c r="AU266" s="219" t="s">
        <v>86</v>
      </c>
      <c r="AV266" s="13" t="s">
        <v>86</v>
      </c>
      <c r="AW266" s="13" t="s">
        <v>32</v>
      </c>
      <c r="AX266" s="13" t="s">
        <v>84</v>
      </c>
      <c r="AY266" s="219" t="s">
        <v>185</v>
      </c>
    </row>
    <row r="267" spans="2:51" s="13" customFormat="1" ht="11.25">
      <c r="B267" s="208"/>
      <c r="C267" s="209"/>
      <c r="D267" s="210" t="s">
        <v>193</v>
      </c>
      <c r="E267" s="209"/>
      <c r="F267" s="212" t="s">
        <v>486</v>
      </c>
      <c r="G267" s="209"/>
      <c r="H267" s="213">
        <v>422.624</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37.9" customHeight="1">
      <c r="A268" s="35"/>
      <c r="B268" s="36"/>
      <c r="C268" s="194" t="s">
        <v>487</v>
      </c>
      <c r="D268" s="194" t="s">
        <v>187</v>
      </c>
      <c r="E268" s="195" t="s">
        <v>488</v>
      </c>
      <c r="F268" s="196" t="s">
        <v>489</v>
      </c>
      <c r="G268" s="197" t="s">
        <v>439</v>
      </c>
      <c r="H268" s="198">
        <v>38.5</v>
      </c>
      <c r="I268" s="199"/>
      <c r="J268" s="200">
        <f>ROUND(I268*H268,2)</f>
        <v>0</v>
      </c>
      <c r="K268" s="201"/>
      <c r="L268" s="40"/>
      <c r="M268" s="202" t="s">
        <v>1</v>
      </c>
      <c r="N268" s="203" t="s">
        <v>41</v>
      </c>
      <c r="O268" s="72"/>
      <c r="P268" s="204">
        <f>O268*H268</f>
        <v>0</v>
      </c>
      <c r="Q268" s="204">
        <v>0.03541</v>
      </c>
      <c r="R268" s="204">
        <f>Q268*H268</f>
        <v>1.3632849999999999</v>
      </c>
      <c r="S268" s="204">
        <v>0</v>
      </c>
      <c r="T268" s="205">
        <f>S268*H268</f>
        <v>0</v>
      </c>
      <c r="U268" s="35"/>
      <c r="V268" s="35"/>
      <c r="W268" s="35"/>
      <c r="X268" s="35"/>
      <c r="Y268" s="35"/>
      <c r="Z268" s="35"/>
      <c r="AA268" s="35"/>
      <c r="AB268" s="35"/>
      <c r="AC268" s="35"/>
      <c r="AD268" s="35"/>
      <c r="AE268" s="35"/>
      <c r="AR268" s="206" t="s">
        <v>191</v>
      </c>
      <c r="AT268" s="206" t="s">
        <v>187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490</v>
      </c>
    </row>
    <row r="269" spans="2:51" s="13" customFormat="1" ht="11.25">
      <c r="B269" s="208"/>
      <c r="C269" s="209"/>
      <c r="D269" s="210" t="s">
        <v>193</v>
      </c>
      <c r="E269" s="211" t="s">
        <v>1</v>
      </c>
      <c r="F269" s="212" t="s">
        <v>491</v>
      </c>
      <c r="G269" s="209"/>
      <c r="H269" s="213">
        <v>38.5</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1:65" s="2" customFormat="1" ht="24.2" customHeight="1">
      <c r="A270" s="35"/>
      <c r="B270" s="36"/>
      <c r="C270" s="194" t="s">
        <v>492</v>
      </c>
      <c r="D270" s="194" t="s">
        <v>187</v>
      </c>
      <c r="E270" s="195" t="s">
        <v>493</v>
      </c>
      <c r="F270" s="196" t="s">
        <v>494</v>
      </c>
      <c r="G270" s="197" t="s">
        <v>214</v>
      </c>
      <c r="H270" s="198">
        <v>22.414</v>
      </c>
      <c r="I270" s="199"/>
      <c r="J270" s="200">
        <f>ROUND(I270*H270,2)</f>
        <v>0</v>
      </c>
      <c r="K270" s="201"/>
      <c r="L270" s="40"/>
      <c r="M270" s="202" t="s">
        <v>1</v>
      </c>
      <c r="N270" s="203" t="s">
        <v>41</v>
      </c>
      <c r="O270" s="72"/>
      <c r="P270" s="204">
        <f>O270*H270</f>
        <v>0</v>
      </c>
      <c r="Q270" s="204">
        <v>2.25634</v>
      </c>
      <c r="R270" s="204">
        <f>Q270*H270</f>
        <v>50.57360476</v>
      </c>
      <c r="S270" s="204">
        <v>0</v>
      </c>
      <c r="T270" s="205">
        <f>S270*H270</f>
        <v>0</v>
      </c>
      <c r="U270" s="35"/>
      <c r="V270" s="35"/>
      <c r="W270" s="35"/>
      <c r="X270" s="35"/>
      <c r="Y270" s="35"/>
      <c r="Z270" s="35"/>
      <c r="AA270" s="35"/>
      <c r="AB270" s="35"/>
      <c r="AC270" s="35"/>
      <c r="AD270" s="35"/>
      <c r="AE270" s="35"/>
      <c r="AR270" s="206" t="s">
        <v>191</v>
      </c>
      <c r="AT270" s="206" t="s">
        <v>187</v>
      </c>
      <c r="AU270" s="206" t="s">
        <v>86</v>
      </c>
      <c r="AY270" s="18" t="s">
        <v>185</v>
      </c>
      <c r="BE270" s="207">
        <f>IF(N270="základní",J270,0)</f>
        <v>0</v>
      </c>
      <c r="BF270" s="207">
        <f>IF(N270="snížená",J270,0)</f>
        <v>0</v>
      </c>
      <c r="BG270" s="207">
        <f>IF(N270="zákl. přenesená",J270,0)</f>
        <v>0</v>
      </c>
      <c r="BH270" s="207">
        <f>IF(N270="sníž. přenesená",J270,0)</f>
        <v>0</v>
      </c>
      <c r="BI270" s="207">
        <f>IF(N270="nulová",J270,0)</f>
        <v>0</v>
      </c>
      <c r="BJ270" s="18" t="s">
        <v>84</v>
      </c>
      <c r="BK270" s="207">
        <f>ROUND(I270*H270,2)</f>
        <v>0</v>
      </c>
      <c r="BL270" s="18" t="s">
        <v>191</v>
      </c>
      <c r="BM270" s="206" t="s">
        <v>495</v>
      </c>
    </row>
    <row r="271" spans="2:51" s="13" customFormat="1" ht="11.25">
      <c r="B271" s="208"/>
      <c r="C271" s="209"/>
      <c r="D271" s="210" t="s">
        <v>193</v>
      </c>
      <c r="E271" s="211" t="s">
        <v>1</v>
      </c>
      <c r="F271" s="212" t="s">
        <v>496</v>
      </c>
      <c r="G271" s="209"/>
      <c r="H271" s="213">
        <v>679.21</v>
      </c>
      <c r="I271" s="214"/>
      <c r="J271" s="209"/>
      <c r="K271" s="209"/>
      <c r="L271" s="215"/>
      <c r="M271" s="216"/>
      <c r="N271" s="217"/>
      <c r="O271" s="217"/>
      <c r="P271" s="217"/>
      <c r="Q271" s="217"/>
      <c r="R271" s="217"/>
      <c r="S271" s="217"/>
      <c r="T271" s="218"/>
      <c r="AT271" s="219" t="s">
        <v>193</v>
      </c>
      <c r="AU271" s="219" t="s">
        <v>86</v>
      </c>
      <c r="AV271" s="13" t="s">
        <v>86</v>
      </c>
      <c r="AW271" s="13" t="s">
        <v>32</v>
      </c>
      <c r="AX271" s="13" t="s">
        <v>84</v>
      </c>
      <c r="AY271" s="219" t="s">
        <v>185</v>
      </c>
    </row>
    <row r="272" spans="2:51" s="13" customFormat="1" ht="11.25">
      <c r="B272" s="208"/>
      <c r="C272" s="209"/>
      <c r="D272" s="210" t="s">
        <v>193</v>
      </c>
      <c r="E272" s="209"/>
      <c r="F272" s="212" t="s">
        <v>497</v>
      </c>
      <c r="G272" s="209"/>
      <c r="H272" s="213">
        <v>22.414</v>
      </c>
      <c r="I272" s="214"/>
      <c r="J272" s="209"/>
      <c r="K272" s="209"/>
      <c r="L272" s="215"/>
      <c r="M272" s="216"/>
      <c r="N272" s="217"/>
      <c r="O272" s="217"/>
      <c r="P272" s="217"/>
      <c r="Q272" s="217"/>
      <c r="R272" s="217"/>
      <c r="S272" s="217"/>
      <c r="T272" s="218"/>
      <c r="AT272" s="219" t="s">
        <v>193</v>
      </c>
      <c r="AU272" s="219" t="s">
        <v>86</v>
      </c>
      <c r="AV272" s="13" t="s">
        <v>86</v>
      </c>
      <c r="AW272" s="13" t="s">
        <v>4</v>
      </c>
      <c r="AX272" s="13" t="s">
        <v>84</v>
      </c>
      <c r="AY272" s="219" t="s">
        <v>185</v>
      </c>
    </row>
    <row r="273" spans="1:65" s="2" customFormat="1" ht="24.2" customHeight="1">
      <c r="A273" s="35"/>
      <c r="B273" s="36"/>
      <c r="C273" s="194" t="s">
        <v>498</v>
      </c>
      <c r="D273" s="194" t="s">
        <v>187</v>
      </c>
      <c r="E273" s="195" t="s">
        <v>499</v>
      </c>
      <c r="F273" s="196" t="s">
        <v>500</v>
      </c>
      <c r="G273" s="197" t="s">
        <v>201</v>
      </c>
      <c r="H273" s="198">
        <v>1605.743</v>
      </c>
      <c r="I273" s="199"/>
      <c r="J273" s="200">
        <f>ROUND(I273*H273,2)</f>
        <v>0</v>
      </c>
      <c r="K273" s="201"/>
      <c r="L273" s="40"/>
      <c r="M273" s="202" t="s">
        <v>1</v>
      </c>
      <c r="N273" s="203" t="s">
        <v>41</v>
      </c>
      <c r="O273" s="72"/>
      <c r="P273" s="204">
        <f>O273*H273</f>
        <v>0</v>
      </c>
      <c r="Q273" s="204">
        <v>0.00069</v>
      </c>
      <c r="R273" s="204">
        <f>Q273*H273</f>
        <v>1.1079626699999998</v>
      </c>
      <c r="S273" s="204">
        <v>0</v>
      </c>
      <c r="T273" s="205">
        <f>S273*H273</f>
        <v>0</v>
      </c>
      <c r="U273" s="35"/>
      <c r="V273" s="35"/>
      <c r="W273" s="35"/>
      <c r="X273" s="35"/>
      <c r="Y273" s="35"/>
      <c r="Z273" s="35"/>
      <c r="AA273" s="35"/>
      <c r="AB273" s="35"/>
      <c r="AC273" s="35"/>
      <c r="AD273" s="35"/>
      <c r="AE273" s="35"/>
      <c r="AR273" s="206" t="s">
        <v>191</v>
      </c>
      <c r="AT273" s="206" t="s">
        <v>187</v>
      </c>
      <c r="AU273" s="206" t="s">
        <v>86</v>
      </c>
      <c r="AY273" s="18" t="s">
        <v>185</v>
      </c>
      <c r="BE273" s="207">
        <f>IF(N273="základní",J273,0)</f>
        <v>0</v>
      </c>
      <c r="BF273" s="207">
        <f>IF(N273="snížená",J273,0)</f>
        <v>0</v>
      </c>
      <c r="BG273" s="207">
        <f>IF(N273="zákl. přenesená",J273,0)</f>
        <v>0</v>
      </c>
      <c r="BH273" s="207">
        <f>IF(N273="sníž. přenesená",J273,0)</f>
        <v>0</v>
      </c>
      <c r="BI273" s="207">
        <f>IF(N273="nulová",J273,0)</f>
        <v>0</v>
      </c>
      <c r="BJ273" s="18" t="s">
        <v>84</v>
      </c>
      <c r="BK273" s="207">
        <f>ROUND(I273*H273,2)</f>
        <v>0</v>
      </c>
      <c r="BL273" s="18" t="s">
        <v>191</v>
      </c>
      <c r="BM273" s="206" t="s">
        <v>501</v>
      </c>
    </row>
    <row r="274" spans="2:51" s="13" customFormat="1" ht="11.25">
      <c r="B274" s="208"/>
      <c r="C274" s="209"/>
      <c r="D274" s="210" t="s">
        <v>193</v>
      </c>
      <c r="E274" s="211" t="s">
        <v>1</v>
      </c>
      <c r="F274" s="212" t="s">
        <v>307</v>
      </c>
      <c r="G274" s="209"/>
      <c r="H274" s="213">
        <v>1229.151</v>
      </c>
      <c r="I274" s="214"/>
      <c r="J274" s="209"/>
      <c r="K274" s="209"/>
      <c r="L274" s="215"/>
      <c r="M274" s="216"/>
      <c r="N274" s="217"/>
      <c r="O274" s="217"/>
      <c r="P274" s="217"/>
      <c r="Q274" s="217"/>
      <c r="R274" s="217"/>
      <c r="S274" s="217"/>
      <c r="T274" s="218"/>
      <c r="AT274" s="219" t="s">
        <v>193</v>
      </c>
      <c r="AU274" s="219" t="s">
        <v>86</v>
      </c>
      <c r="AV274" s="13" t="s">
        <v>86</v>
      </c>
      <c r="AW274" s="13" t="s">
        <v>32</v>
      </c>
      <c r="AX274" s="13" t="s">
        <v>76</v>
      </c>
      <c r="AY274" s="219" t="s">
        <v>185</v>
      </c>
    </row>
    <row r="275" spans="2:51" s="13" customFormat="1" ht="11.25">
      <c r="B275" s="208"/>
      <c r="C275" s="209"/>
      <c r="D275" s="210" t="s">
        <v>193</v>
      </c>
      <c r="E275" s="211" t="s">
        <v>1</v>
      </c>
      <c r="F275" s="212" t="s">
        <v>311</v>
      </c>
      <c r="G275" s="209"/>
      <c r="H275" s="213">
        <v>73.645</v>
      </c>
      <c r="I275" s="214"/>
      <c r="J275" s="209"/>
      <c r="K275" s="209"/>
      <c r="L275" s="215"/>
      <c r="M275" s="216"/>
      <c r="N275" s="217"/>
      <c r="O275" s="217"/>
      <c r="P275" s="217"/>
      <c r="Q275" s="217"/>
      <c r="R275" s="217"/>
      <c r="S275" s="217"/>
      <c r="T275" s="218"/>
      <c r="AT275" s="219" t="s">
        <v>193</v>
      </c>
      <c r="AU275" s="219" t="s">
        <v>86</v>
      </c>
      <c r="AV275" s="13" t="s">
        <v>86</v>
      </c>
      <c r="AW275" s="13" t="s">
        <v>32</v>
      </c>
      <c r="AX275" s="13" t="s">
        <v>76</v>
      </c>
      <c r="AY275" s="219" t="s">
        <v>185</v>
      </c>
    </row>
    <row r="276" spans="2:51" s="13" customFormat="1" ht="11.25">
      <c r="B276" s="208"/>
      <c r="C276" s="209"/>
      <c r="D276" s="210" t="s">
        <v>193</v>
      </c>
      <c r="E276" s="211" t="s">
        <v>1</v>
      </c>
      <c r="F276" s="212" t="s">
        <v>312</v>
      </c>
      <c r="G276" s="209"/>
      <c r="H276" s="213">
        <v>2.42</v>
      </c>
      <c r="I276" s="214"/>
      <c r="J276" s="209"/>
      <c r="K276" s="209"/>
      <c r="L276" s="215"/>
      <c r="M276" s="216"/>
      <c r="N276" s="217"/>
      <c r="O276" s="217"/>
      <c r="P276" s="217"/>
      <c r="Q276" s="217"/>
      <c r="R276" s="217"/>
      <c r="S276" s="217"/>
      <c r="T276" s="218"/>
      <c r="AT276" s="219" t="s">
        <v>193</v>
      </c>
      <c r="AU276" s="219" t="s">
        <v>86</v>
      </c>
      <c r="AV276" s="13" t="s">
        <v>86</v>
      </c>
      <c r="AW276" s="13" t="s">
        <v>32</v>
      </c>
      <c r="AX276" s="13" t="s">
        <v>76</v>
      </c>
      <c r="AY276" s="219" t="s">
        <v>185</v>
      </c>
    </row>
    <row r="277" spans="2:51" s="13" customFormat="1" ht="11.25">
      <c r="B277" s="208"/>
      <c r="C277" s="209"/>
      <c r="D277" s="210" t="s">
        <v>193</v>
      </c>
      <c r="E277" s="211" t="s">
        <v>1</v>
      </c>
      <c r="F277" s="212" t="s">
        <v>301</v>
      </c>
      <c r="G277" s="209"/>
      <c r="H277" s="213">
        <v>96.91</v>
      </c>
      <c r="I277" s="214"/>
      <c r="J277" s="209"/>
      <c r="K277" s="209"/>
      <c r="L277" s="215"/>
      <c r="M277" s="216"/>
      <c r="N277" s="217"/>
      <c r="O277" s="217"/>
      <c r="P277" s="217"/>
      <c r="Q277" s="217"/>
      <c r="R277" s="217"/>
      <c r="S277" s="217"/>
      <c r="T277" s="218"/>
      <c r="AT277" s="219" t="s">
        <v>193</v>
      </c>
      <c r="AU277" s="219" t="s">
        <v>86</v>
      </c>
      <c r="AV277" s="13" t="s">
        <v>86</v>
      </c>
      <c r="AW277" s="13" t="s">
        <v>32</v>
      </c>
      <c r="AX277" s="13" t="s">
        <v>76</v>
      </c>
      <c r="AY277" s="219" t="s">
        <v>185</v>
      </c>
    </row>
    <row r="278" spans="2:51" s="13" customFormat="1" ht="11.25">
      <c r="B278" s="208"/>
      <c r="C278" s="209"/>
      <c r="D278" s="210" t="s">
        <v>193</v>
      </c>
      <c r="E278" s="211" t="s">
        <v>1</v>
      </c>
      <c r="F278" s="212" t="s">
        <v>308</v>
      </c>
      <c r="G278" s="209"/>
      <c r="H278" s="213">
        <v>33.759</v>
      </c>
      <c r="I278" s="214"/>
      <c r="J278" s="209"/>
      <c r="K278" s="209"/>
      <c r="L278" s="215"/>
      <c r="M278" s="216"/>
      <c r="N278" s="217"/>
      <c r="O278" s="217"/>
      <c r="P278" s="217"/>
      <c r="Q278" s="217"/>
      <c r="R278" s="217"/>
      <c r="S278" s="217"/>
      <c r="T278" s="218"/>
      <c r="AT278" s="219" t="s">
        <v>193</v>
      </c>
      <c r="AU278" s="219" t="s">
        <v>86</v>
      </c>
      <c r="AV278" s="13" t="s">
        <v>86</v>
      </c>
      <c r="AW278" s="13" t="s">
        <v>32</v>
      </c>
      <c r="AX278" s="13" t="s">
        <v>76</v>
      </c>
      <c r="AY278" s="219" t="s">
        <v>185</v>
      </c>
    </row>
    <row r="279" spans="2:51" s="13" customFormat="1" ht="11.25">
      <c r="B279" s="208"/>
      <c r="C279" s="209"/>
      <c r="D279" s="210" t="s">
        <v>193</v>
      </c>
      <c r="E279" s="211" t="s">
        <v>1</v>
      </c>
      <c r="F279" s="212" t="s">
        <v>309</v>
      </c>
      <c r="G279" s="209"/>
      <c r="H279" s="213">
        <v>23.881</v>
      </c>
      <c r="I279" s="214"/>
      <c r="J279" s="209"/>
      <c r="K279" s="209"/>
      <c r="L279" s="215"/>
      <c r="M279" s="216"/>
      <c r="N279" s="217"/>
      <c r="O279" s="217"/>
      <c r="P279" s="217"/>
      <c r="Q279" s="217"/>
      <c r="R279" s="217"/>
      <c r="S279" s="217"/>
      <c r="T279" s="218"/>
      <c r="AT279" s="219" t="s">
        <v>193</v>
      </c>
      <c r="AU279" s="219" t="s">
        <v>86</v>
      </c>
      <c r="AV279" s="13" t="s">
        <v>86</v>
      </c>
      <c r="AW279" s="13" t="s">
        <v>32</v>
      </c>
      <c r="AX279" s="13" t="s">
        <v>76</v>
      </c>
      <c r="AY279" s="219" t="s">
        <v>185</v>
      </c>
    </row>
    <row r="280" spans="2:51" s="16" customFormat="1" ht="11.25">
      <c r="B280" s="252"/>
      <c r="C280" s="253"/>
      <c r="D280" s="210" t="s">
        <v>193</v>
      </c>
      <c r="E280" s="254" t="s">
        <v>1</v>
      </c>
      <c r="F280" s="255" t="s">
        <v>310</v>
      </c>
      <c r="G280" s="253"/>
      <c r="H280" s="256">
        <v>1459.766</v>
      </c>
      <c r="I280" s="257"/>
      <c r="J280" s="253"/>
      <c r="K280" s="253"/>
      <c r="L280" s="258"/>
      <c r="M280" s="259"/>
      <c r="N280" s="260"/>
      <c r="O280" s="260"/>
      <c r="P280" s="260"/>
      <c r="Q280" s="260"/>
      <c r="R280" s="260"/>
      <c r="S280" s="260"/>
      <c r="T280" s="261"/>
      <c r="AT280" s="262" t="s">
        <v>193</v>
      </c>
      <c r="AU280" s="262" t="s">
        <v>86</v>
      </c>
      <c r="AV280" s="16" t="s">
        <v>198</v>
      </c>
      <c r="AW280" s="16" t="s">
        <v>32</v>
      </c>
      <c r="AX280" s="16" t="s">
        <v>76</v>
      </c>
      <c r="AY280" s="262" t="s">
        <v>185</v>
      </c>
    </row>
    <row r="281" spans="2:51" s="13" customFormat="1" ht="11.25">
      <c r="B281" s="208"/>
      <c r="C281" s="209"/>
      <c r="D281" s="210" t="s">
        <v>193</v>
      </c>
      <c r="E281" s="211" t="s">
        <v>1</v>
      </c>
      <c r="F281" s="212" t="s">
        <v>502</v>
      </c>
      <c r="G281" s="209"/>
      <c r="H281" s="213">
        <v>145.977</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5" customFormat="1" ht="11.25">
      <c r="B282" s="230"/>
      <c r="C282" s="231"/>
      <c r="D282" s="210" t="s">
        <v>193</v>
      </c>
      <c r="E282" s="232" t="s">
        <v>142</v>
      </c>
      <c r="F282" s="233" t="s">
        <v>256</v>
      </c>
      <c r="G282" s="231"/>
      <c r="H282" s="234">
        <v>1605.743</v>
      </c>
      <c r="I282" s="235"/>
      <c r="J282" s="231"/>
      <c r="K282" s="231"/>
      <c r="L282" s="236"/>
      <c r="M282" s="237"/>
      <c r="N282" s="238"/>
      <c r="O282" s="238"/>
      <c r="P282" s="238"/>
      <c r="Q282" s="238"/>
      <c r="R282" s="238"/>
      <c r="S282" s="238"/>
      <c r="T282" s="239"/>
      <c r="AT282" s="240" t="s">
        <v>193</v>
      </c>
      <c r="AU282" s="240" t="s">
        <v>86</v>
      </c>
      <c r="AV282" s="15" t="s">
        <v>191</v>
      </c>
      <c r="AW282" s="15" t="s">
        <v>32</v>
      </c>
      <c r="AX282" s="15" t="s">
        <v>84</v>
      </c>
      <c r="AY282" s="240" t="s">
        <v>185</v>
      </c>
    </row>
    <row r="283" spans="1:65" s="2" customFormat="1" ht="33" customHeight="1">
      <c r="A283" s="35"/>
      <c r="B283" s="36"/>
      <c r="C283" s="194" t="s">
        <v>503</v>
      </c>
      <c r="D283" s="194" t="s">
        <v>187</v>
      </c>
      <c r="E283" s="195" t="s">
        <v>504</v>
      </c>
      <c r="F283" s="196" t="s">
        <v>505</v>
      </c>
      <c r="G283" s="197" t="s">
        <v>439</v>
      </c>
      <c r="H283" s="198">
        <v>23.6</v>
      </c>
      <c r="I283" s="199"/>
      <c r="J283" s="200">
        <f>ROUND(I283*H283,2)</f>
        <v>0</v>
      </c>
      <c r="K283" s="201"/>
      <c r="L283" s="40"/>
      <c r="M283" s="202" t="s">
        <v>1</v>
      </c>
      <c r="N283" s="203" t="s">
        <v>41</v>
      </c>
      <c r="O283" s="72"/>
      <c r="P283" s="204">
        <f>O283*H283</f>
        <v>0</v>
      </c>
      <c r="Q283" s="204">
        <v>0.0006</v>
      </c>
      <c r="R283" s="204">
        <f>Q283*H283</f>
        <v>0.014159999999999999</v>
      </c>
      <c r="S283" s="204">
        <v>0</v>
      </c>
      <c r="T283" s="205">
        <f>S283*H283</f>
        <v>0</v>
      </c>
      <c r="U283" s="35"/>
      <c r="V283" s="35"/>
      <c r="W283" s="35"/>
      <c r="X283" s="35"/>
      <c r="Y283" s="35"/>
      <c r="Z283" s="35"/>
      <c r="AA283" s="35"/>
      <c r="AB283" s="35"/>
      <c r="AC283" s="35"/>
      <c r="AD283" s="35"/>
      <c r="AE283" s="35"/>
      <c r="AR283" s="206" t="s">
        <v>191</v>
      </c>
      <c r="AT283" s="206" t="s">
        <v>187</v>
      </c>
      <c r="AU283" s="206" t="s">
        <v>86</v>
      </c>
      <c r="AY283" s="18" t="s">
        <v>185</v>
      </c>
      <c r="BE283" s="207">
        <f>IF(N283="základní",J283,0)</f>
        <v>0</v>
      </c>
      <c r="BF283" s="207">
        <f>IF(N283="snížená",J283,0)</f>
        <v>0</v>
      </c>
      <c r="BG283" s="207">
        <f>IF(N283="zákl. přenesená",J283,0)</f>
        <v>0</v>
      </c>
      <c r="BH283" s="207">
        <f>IF(N283="sníž. přenesená",J283,0)</f>
        <v>0</v>
      </c>
      <c r="BI283" s="207">
        <f>IF(N283="nulová",J283,0)</f>
        <v>0</v>
      </c>
      <c r="BJ283" s="18" t="s">
        <v>84</v>
      </c>
      <c r="BK283" s="207">
        <f>ROUND(I283*H283,2)</f>
        <v>0</v>
      </c>
      <c r="BL283" s="18" t="s">
        <v>191</v>
      </c>
      <c r="BM283" s="206" t="s">
        <v>506</v>
      </c>
    </row>
    <row r="284" spans="1:65" s="2" customFormat="1" ht="24.2" customHeight="1">
      <c r="A284" s="35"/>
      <c r="B284" s="36"/>
      <c r="C284" s="194" t="s">
        <v>507</v>
      </c>
      <c r="D284" s="194" t="s">
        <v>187</v>
      </c>
      <c r="E284" s="195" t="s">
        <v>508</v>
      </c>
      <c r="F284" s="196" t="s">
        <v>509</v>
      </c>
      <c r="G284" s="197" t="s">
        <v>439</v>
      </c>
      <c r="H284" s="198">
        <v>23.6</v>
      </c>
      <c r="I284" s="199"/>
      <c r="J284" s="200">
        <f>ROUND(I284*H284,2)</f>
        <v>0</v>
      </c>
      <c r="K284" s="201"/>
      <c r="L284" s="40"/>
      <c r="M284" s="202" t="s">
        <v>1</v>
      </c>
      <c r="N284" s="203" t="s">
        <v>41</v>
      </c>
      <c r="O284" s="72"/>
      <c r="P284" s="204">
        <f>O284*H284</f>
        <v>0</v>
      </c>
      <c r="Q284" s="204">
        <v>0</v>
      </c>
      <c r="R284" s="204">
        <f>Q284*H284</f>
        <v>0</v>
      </c>
      <c r="S284" s="204">
        <v>0</v>
      </c>
      <c r="T284" s="205">
        <f>S284*H284</f>
        <v>0</v>
      </c>
      <c r="U284" s="35"/>
      <c r="V284" s="35"/>
      <c r="W284" s="35"/>
      <c r="X284" s="35"/>
      <c r="Y284" s="35"/>
      <c r="Z284" s="35"/>
      <c r="AA284" s="35"/>
      <c r="AB284" s="35"/>
      <c r="AC284" s="35"/>
      <c r="AD284" s="35"/>
      <c r="AE284" s="35"/>
      <c r="AR284" s="206" t="s">
        <v>191</v>
      </c>
      <c r="AT284" s="206" t="s">
        <v>187</v>
      </c>
      <c r="AU284" s="206" t="s">
        <v>86</v>
      </c>
      <c r="AY284" s="18" t="s">
        <v>185</v>
      </c>
      <c r="BE284" s="207">
        <f>IF(N284="základní",J284,0)</f>
        <v>0</v>
      </c>
      <c r="BF284" s="207">
        <f>IF(N284="snížená",J284,0)</f>
        <v>0</v>
      </c>
      <c r="BG284" s="207">
        <f>IF(N284="zákl. přenesená",J284,0)</f>
        <v>0</v>
      </c>
      <c r="BH284" s="207">
        <f>IF(N284="sníž. přenesená",J284,0)</f>
        <v>0</v>
      </c>
      <c r="BI284" s="207">
        <f>IF(N284="nulová",J284,0)</f>
        <v>0</v>
      </c>
      <c r="BJ284" s="18" t="s">
        <v>84</v>
      </c>
      <c r="BK284" s="207">
        <f>ROUND(I284*H284,2)</f>
        <v>0</v>
      </c>
      <c r="BL284" s="18" t="s">
        <v>191</v>
      </c>
      <c r="BM284" s="206" t="s">
        <v>510</v>
      </c>
    </row>
    <row r="285" spans="2:63" s="12" customFormat="1" ht="22.9" customHeight="1">
      <c r="B285" s="178"/>
      <c r="C285" s="179"/>
      <c r="D285" s="180" t="s">
        <v>75</v>
      </c>
      <c r="E285" s="192" t="s">
        <v>511</v>
      </c>
      <c r="F285" s="192" t="s">
        <v>512</v>
      </c>
      <c r="G285" s="179"/>
      <c r="H285" s="179"/>
      <c r="I285" s="182"/>
      <c r="J285" s="193">
        <f>BK285</f>
        <v>0</v>
      </c>
      <c r="K285" s="179"/>
      <c r="L285" s="184"/>
      <c r="M285" s="185"/>
      <c r="N285" s="186"/>
      <c r="O285" s="186"/>
      <c r="P285" s="187">
        <f>P286</f>
        <v>0</v>
      </c>
      <c r="Q285" s="186"/>
      <c r="R285" s="187">
        <f>R286</f>
        <v>0</v>
      </c>
      <c r="S285" s="186"/>
      <c r="T285" s="188">
        <f>T286</f>
        <v>0</v>
      </c>
      <c r="AR285" s="189" t="s">
        <v>84</v>
      </c>
      <c r="AT285" s="190" t="s">
        <v>75</v>
      </c>
      <c r="AU285" s="190" t="s">
        <v>84</v>
      </c>
      <c r="AY285" s="189" t="s">
        <v>185</v>
      </c>
      <c r="BK285" s="191">
        <f>BK286</f>
        <v>0</v>
      </c>
    </row>
    <row r="286" spans="1:65" s="2" customFormat="1" ht="33" customHeight="1">
      <c r="A286" s="35"/>
      <c r="B286" s="36"/>
      <c r="C286" s="194" t="s">
        <v>513</v>
      </c>
      <c r="D286" s="194" t="s">
        <v>187</v>
      </c>
      <c r="E286" s="195" t="s">
        <v>514</v>
      </c>
      <c r="F286" s="196" t="s">
        <v>515</v>
      </c>
      <c r="G286" s="197" t="s">
        <v>270</v>
      </c>
      <c r="H286" s="198">
        <v>969.69</v>
      </c>
      <c r="I286" s="199"/>
      <c r="J286" s="200">
        <f>ROUND(I286*H286,2)</f>
        <v>0</v>
      </c>
      <c r="K286" s="201"/>
      <c r="L286" s="40"/>
      <c r="M286" s="263" t="s">
        <v>1</v>
      </c>
      <c r="N286" s="264" t="s">
        <v>41</v>
      </c>
      <c r="O286" s="265"/>
      <c r="P286" s="266">
        <f>O286*H286</f>
        <v>0</v>
      </c>
      <c r="Q286" s="266">
        <v>0</v>
      </c>
      <c r="R286" s="266">
        <f>Q286*H286</f>
        <v>0</v>
      </c>
      <c r="S286" s="266">
        <v>0</v>
      </c>
      <c r="T286" s="267">
        <f>S286*H286</f>
        <v>0</v>
      </c>
      <c r="U286" s="35"/>
      <c r="V286" s="35"/>
      <c r="W286" s="35"/>
      <c r="X286" s="35"/>
      <c r="Y286" s="35"/>
      <c r="Z286" s="35"/>
      <c r="AA286" s="35"/>
      <c r="AB286" s="35"/>
      <c r="AC286" s="35"/>
      <c r="AD286" s="35"/>
      <c r="AE286" s="35"/>
      <c r="AR286" s="206" t="s">
        <v>191</v>
      </c>
      <c r="AT286" s="206" t="s">
        <v>187</v>
      </c>
      <c r="AU286" s="206" t="s">
        <v>86</v>
      </c>
      <c r="AY286" s="18" t="s">
        <v>185</v>
      </c>
      <c r="BE286" s="207">
        <f>IF(N286="základní",J286,0)</f>
        <v>0</v>
      </c>
      <c r="BF286" s="207">
        <f>IF(N286="snížená",J286,0)</f>
        <v>0</v>
      </c>
      <c r="BG286" s="207">
        <f>IF(N286="zákl. přenesená",J286,0)</f>
        <v>0</v>
      </c>
      <c r="BH286" s="207">
        <f>IF(N286="sníž. přenesená",J286,0)</f>
        <v>0</v>
      </c>
      <c r="BI286" s="207">
        <f>IF(N286="nulová",J286,0)</f>
        <v>0</v>
      </c>
      <c r="BJ286" s="18" t="s">
        <v>84</v>
      </c>
      <c r="BK286" s="207">
        <f>ROUND(I286*H286,2)</f>
        <v>0</v>
      </c>
      <c r="BL286" s="18" t="s">
        <v>191</v>
      </c>
      <c r="BM286" s="206" t="s">
        <v>516</v>
      </c>
    </row>
    <row r="287" spans="1:31" s="2" customFormat="1" ht="6.95" customHeight="1">
      <c r="A287" s="35"/>
      <c r="B287" s="55"/>
      <c r="C287" s="56"/>
      <c r="D287" s="56"/>
      <c r="E287" s="56"/>
      <c r="F287" s="56"/>
      <c r="G287" s="56"/>
      <c r="H287" s="56"/>
      <c r="I287" s="56"/>
      <c r="J287" s="56"/>
      <c r="K287" s="56"/>
      <c r="L287" s="40"/>
      <c r="M287" s="35"/>
      <c r="O287" s="35"/>
      <c r="P287" s="35"/>
      <c r="Q287" s="35"/>
      <c r="R287" s="35"/>
      <c r="S287" s="35"/>
      <c r="T287" s="35"/>
      <c r="U287" s="35"/>
      <c r="V287" s="35"/>
      <c r="W287" s="35"/>
      <c r="X287" s="35"/>
      <c r="Y287" s="35"/>
      <c r="Z287" s="35"/>
      <c r="AA287" s="35"/>
      <c r="AB287" s="35"/>
      <c r="AC287" s="35"/>
      <c r="AD287" s="35"/>
      <c r="AE287" s="35"/>
    </row>
  </sheetData>
  <sheetProtection algorithmName="SHA-512" hashValue="VcNuiE2ed38LzY1f+vlFe4JLRvKiNQI3BfMN0KYpBQhEoYJyVn0qHD5vUWPJj9hdByRP45iMIZ9hYY4RtHZ4gQ==" saltValue="2/IrDzlyaLCX8hxqLjvZIDqpfAeVxQWDCa1R9JFsXsaKo9Jtak6HkFLT0ljdHplWv4Uyyk3rgqv+/Ho2gxuzfg==" spinCount="100000" sheet="1" objects="1" scenarios="1" formatColumns="0" formatRows="0" autoFilter="0"/>
  <autoFilter ref="C121:K28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
  <sheetViews>
    <sheetView showGridLines="0" workbookViewId="0" topLeftCell="A110">
      <selection activeCell="I134" sqref="I13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19"/>
      <c r="M2" s="319"/>
      <c r="N2" s="319"/>
      <c r="O2" s="319"/>
      <c r="P2" s="319"/>
      <c r="Q2" s="319"/>
      <c r="R2" s="319"/>
      <c r="S2" s="319"/>
      <c r="T2" s="319"/>
      <c r="U2" s="319"/>
      <c r="V2" s="319"/>
      <c r="AT2" s="18" t="s">
        <v>89</v>
      </c>
      <c r="AZ2" s="116" t="s">
        <v>130</v>
      </c>
      <c r="BA2" s="116" t="s">
        <v>131</v>
      </c>
      <c r="BB2" s="116" t="s">
        <v>1</v>
      </c>
      <c r="BC2" s="116" t="s">
        <v>517</v>
      </c>
      <c r="BD2" s="116" t="s">
        <v>86</v>
      </c>
    </row>
    <row r="3" spans="2:56" s="1" customFormat="1" ht="6.95" customHeight="1">
      <c r="B3" s="117"/>
      <c r="C3" s="118"/>
      <c r="D3" s="118"/>
      <c r="E3" s="118"/>
      <c r="F3" s="118"/>
      <c r="G3" s="118"/>
      <c r="H3" s="118"/>
      <c r="I3" s="118"/>
      <c r="J3" s="118"/>
      <c r="K3" s="118"/>
      <c r="L3" s="21"/>
      <c r="AT3" s="18" t="s">
        <v>86</v>
      </c>
      <c r="AZ3" s="116" t="s">
        <v>75</v>
      </c>
      <c r="BA3" s="116" t="s">
        <v>133</v>
      </c>
      <c r="BB3" s="116" t="s">
        <v>1</v>
      </c>
      <c r="BC3" s="116" t="s">
        <v>518</v>
      </c>
      <c r="BD3" s="116" t="s">
        <v>86</v>
      </c>
    </row>
    <row r="4" spans="2:56" s="1" customFormat="1" ht="24.95" customHeight="1">
      <c r="B4" s="21"/>
      <c r="D4" s="119" t="s">
        <v>135</v>
      </c>
      <c r="L4" s="21"/>
      <c r="M4" s="120" t="s">
        <v>10</v>
      </c>
      <c r="AT4" s="18" t="s">
        <v>4</v>
      </c>
      <c r="AZ4" s="116" t="s">
        <v>136</v>
      </c>
      <c r="BA4" s="116" t="s">
        <v>137</v>
      </c>
      <c r="BB4" s="116" t="s">
        <v>1</v>
      </c>
      <c r="BC4" s="116" t="s">
        <v>519</v>
      </c>
      <c r="BD4" s="116" t="s">
        <v>86</v>
      </c>
    </row>
    <row r="5" spans="2:56" s="1" customFormat="1" ht="6.95" customHeight="1">
      <c r="B5" s="21"/>
      <c r="L5" s="21"/>
      <c r="AZ5" s="116" t="s">
        <v>139</v>
      </c>
      <c r="BA5" s="116" t="s">
        <v>140</v>
      </c>
      <c r="BB5" s="116" t="s">
        <v>1</v>
      </c>
      <c r="BC5" s="116" t="s">
        <v>520</v>
      </c>
      <c r="BD5" s="116" t="s">
        <v>86</v>
      </c>
    </row>
    <row r="6" spans="2:56" s="1" customFormat="1" ht="12" customHeight="1">
      <c r="B6" s="21"/>
      <c r="D6" s="121" t="s">
        <v>16</v>
      </c>
      <c r="L6" s="21"/>
      <c r="AZ6" s="116" t="s">
        <v>142</v>
      </c>
      <c r="BA6" s="116" t="s">
        <v>143</v>
      </c>
      <c r="BB6" s="116" t="s">
        <v>1</v>
      </c>
      <c r="BC6" s="116" t="s">
        <v>521</v>
      </c>
      <c r="BD6" s="116" t="s">
        <v>86</v>
      </c>
    </row>
    <row r="7" spans="2:56" s="1" customFormat="1" ht="16.5" customHeight="1">
      <c r="B7" s="21"/>
      <c r="E7" s="337" t="str">
        <f>'Rekapitulace stavby'!K6</f>
        <v>Malé Hoštice – IS lokality Sportovní</v>
      </c>
      <c r="F7" s="338"/>
      <c r="G7" s="338"/>
      <c r="H7" s="338"/>
      <c r="L7" s="21"/>
      <c r="AZ7" s="116" t="s">
        <v>145</v>
      </c>
      <c r="BA7" s="116" t="s">
        <v>146</v>
      </c>
      <c r="BB7" s="116" t="s">
        <v>1</v>
      </c>
      <c r="BC7" s="116" t="s">
        <v>522</v>
      </c>
      <c r="BD7" s="116" t="s">
        <v>86</v>
      </c>
    </row>
    <row r="8" spans="1:56" s="2" customFormat="1" ht="12" customHeight="1">
      <c r="A8" s="35"/>
      <c r="B8" s="40"/>
      <c r="C8" s="35"/>
      <c r="D8" s="121" t="s">
        <v>148</v>
      </c>
      <c r="E8" s="35"/>
      <c r="F8" s="35"/>
      <c r="G8" s="35"/>
      <c r="H8" s="35"/>
      <c r="I8" s="35"/>
      <c r="J8" s="35"/>
      <c r="K8" s="35"/>
      <c r="L8" s="52"/>
      <c r="S8" s="35"/>
      <c r="T8" s="35"/>
      <c r="U8" s="35"/>
      <c r="V8" s="35"/>
      <c r="W8" s="35"/>
      <c r="X8" s="35"/>
      <c r="Y8" s="35"/>
      <c r="Z8" s="35"/>
      <c r="AA8" s="35"/>
      <c r="AB8" s="35"/>
      <c r="AC8" s="35"/>
      <c r="AD8" s="35"/>
      <c r="AE8" s="35"/>
      <c r="AZ8" s="116" t="s">
        <v>149</v>
      </c>
      <c r="BA8" s="116" t="s">
        <v>150</v>
      </c>
      <c r="BB8" s="116" t="s">
        <v>1</v>
      </c>
      <c r="BC8" s="116" t="s">
        <v>151</v>
      </c>
      <c r="BD8" s="116" t="s">
        <v>86</v>
      </c>
    </row>
    <row r="9" spans="1:56" s="2" customFormat="1" ht="16.5" customHeight="1">
      <c r="A9" s="35"/>
      <c r="B9" s="40"/>
      <c r="C9" s="35"/>
      <c r="D9" s="35"/>
      <c r="E9" s="339" t="s">
        <v>523</v>
      </c>
      <c r="F9" s="340"/>
      <c r="G9" s="340"/>
      <c r="H9" s="340"/>
      <c r="I9" s="35"/>
      <c r="J9" s="35"/>
      <c r="K9" s="35"/>
      <c r="L9" s="52"/>
      <c r="S9" s="35"/>
      <c r="T9" s="35"/>
      <c r="U9" s="35"/>
      <c r="V9" s="35"/>
      <c r="W9" s="35"/>
      <c r="X9" s="35"/>
      <c r="Y9" s="35"/>
      <c r="Z9" s="35"/>
      <c r="AA9" s="35"/>
      <c r="AB9" s="35"/>
      <c r="AC9" s="35"/>
      <c r="AD9" s="35"/>
      <c r="AE9" s="35"/>
      <c r="AZ9" s="116" t="s">
        <v>153</v>
      </c>
      <c r="BA9" s="116" t="s">
        <v>154</v>
      </c>
      <c r="BB9" s="116" t="s">
        <v>1</v>
      </c>
      <c r="BC9" s="116" t="s">
        <v>524</v>
      </c>
      <c r="BD9" s="116" t="s">
        <v>86</v>
      </c>
    </row>
    <row r="10" spans="1:5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c r="AZ10" s="116" t="s">
        <v>156</v>
      </c>
      <c r="BA10" s="116" t="s">
        <v>157</v>
      </c>
      <c r="BB10" s="116" t="s">
        <v>1</v>
      </c>
      <c r="BC10" s="116" t="s">
        <v>525</v>
      </c>
      <c r="BD10" s="116" t="s">
        <v>86</v>
      </c>
    </row>
    <row r="11" spans="1:56" s="2" customFormat="1" ht="12" customHeight="1">
      <c r="A11" s="35"/>
      <c r="B11" s="40"/>
      <c r="C11" s="35"/>
      <c r="D11" s="121" t="s">
        <v>18</v>
      </c>
      <c r="E11" s="35"/>
      <c r="F11" s="111" t="s">
        <v>1</v>
      </c>
      <c r="G11" s="35"/>
      <c r="H11" s="35"/>
      <c r="I11" s="121" t="s">
        <v>19</v>
      </c>
      <c r="J11" s="111" t="s">
        <v>1</v>
      </c>
      <c r="K11" s="35"/>
      <c r="L11" s="52"/>
      <c r="S11" s="35"/>
      <c r="T11" s="35"/>
      <c r="U11" s="35"/>
      <c r="V11" s="35"/>
      <c r="W11" s="35"/>
      <c r="X11" s="35"/>
      <c r="Y11" s="35"/>
      <c r="Z11" s="35"/>
      <c r="AA11" s="35"/>
      <c r="AB11" s="35"/>
      <c r="AC11" s="35"/>
      <c r="AD11" s="35"/>
      <c r="AE11" s="35"/>
      <c r="AZ11" s="116" t="s">
        <v>526</v>
      </c>
      <c r="BA11" s="116" t="s">
        <v>527</v>
      </c>
      <c r="BB11" s="116" t="s">
        <v>1</v>
      </c>
      <c r="BC11" s="116" t="s">
        <v>528</v>
      </c>
      <c r="BD11" s="116" t="s">
        <v>86</v>
      </c>
    </row>
    <row r="12" spans="1:31" s="2" customFormat="1" ht="12" customHeight="1">
      <c r="A12" s="35"/>
      <c r="B12" s="40"/>
      <c r="C12" s="35"/>
      <c r="D12" s="121" t="s">
        <v>20</v>
      </c>
      <c r="E12" s="35"/>
      <c r="F12" s="111" t="s">
        <v>21</v>
      </c>
      <c r="G12" s="35"/>
      <c r="H12" s="35"/>
      <c r="I12" s="121" t="s">
        <v>22</v>
      </c>
      <c r="J12" s="122" t="str">
        <f>'Rekapitulace stavby'!AN8</f>
        <v>11. 3. 2024</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21" t="s">
        <v>24</v>
      </c>
      <c r="E14" s="35"/>
      <c r="F14" s="35"/>
      <c r="G14" s="35"/>
      <c r="H14" s="35"/>
      <c r="I14" s="121" t="s">
        <v>25</v>
      </c>
      <c r="J14" s="111"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1" t="s">
        <v>26</v>
      </c>
      <c r="F15" s="35"/>
      <c r="G15" s="35"/>
      <c r="H15" s="35"/>
      <c r="I15" s="121" t="s">
        <v>27</v>
      </c>
      <c r="J15" s="111"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1" t="s">
        <v>28</v>
      </c>
      <c r="E17" s="35"/>
      <c r="F17" s="35"/>
      <c r="G17" s="35"/>
      <c r="H17" s="35"/>
      <c r="I17" s="121"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41" t="str">
        <f>'Rekapitulace stavby'!E14</f>
        <v>Vyplň údaj</v>
      </c>
      <c r="F18" s="342"/>
      <c r="G18" s="342"/>
      <c r="H18" s="342"/>
      <c r="I18" s="121"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1" t="s">
        <v>30</v>
      </c>
      <c r="E20" s="35"/>
      <c r="F20" s="35"/>
      <c r="G20" s="35"/>
      <c r="H20" s="35"/>
      <c r="I20" s="121" t="s">
        <v>25</v>
      </c>
      <c r="J20" s="111"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31</v>
      </c>
      <c r="F21" s="35"/>
      <c r="G21" s="35"/>
      <c r="H21" s="35"/>
      <c r="I21" s="121" t="s">
        <v>27</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1" t="s">
        <v>33</v>
      </c>
      <c r="E23" s="35"/>
      <c r="F23" s="35"/>
      <c r="G23" s="35"/>
      <c r="H23" s="35"/>
      <c r="I23" s="121" t="s">
        <v>25</v>
      </c>
      <c r="J23" s="111" t="str">
        <f>IF('Rekapitulace stavby'!AN19="","",'Rekapitulace stavby'!AN19)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tr">
        <f>IF('Rekapitulace stavby'!E20="","",'Rekapitulace stavby'!E20)</f>
        <v xml:space="preserve"> </v>
      </c>
      <c r="F24" s="35"/>
      <c r="G24" s="35"/>
      <c r="H24" s="35"/>
      <c r="I24" s="121" t="s">
        <v>27</v>
      </c>
      <c r="J24" s="111" t="str">
        <f>IF('Rekapitulace stavby'!AN20="","",'Rekapitulace stavby'!AN20)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1"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3"/>
      <c r="B27" s="124"/>
      <c r="C27" s="123"/>
      <c r="D27" s="123"/>
      <c r="E27" s="343" t="s">
        <v>1</v>
      </c>
      <c r="F27" s="343"/>
      <c r="G27" s="343"/>
      <c r="H27" s="343"/>
      <c r="I27" s="123"/>
      <c r="J27" s="123"/>
      <c r="K27" s="123"/>
      <c r="L27" s="125"/>
      <c r="S27" s="123"/>
      <c r="T27" s="123"/>
      <c r="U27" s="123"/>
      <c r="V27" s="123"/>
      <c r="W27" s="123"/>
      <c r="X27" s="123"/>
      <c r="Y27" s="123"/>
      <c r="Z27" s="123"/>
      <c r="AA27" s="123"/>
      <c r="AB27" s="123"/>
      <c r="AC27" s="123"/>
      <c r="AD27" s="123"/>
      <c r="AE27" s="123"/>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6"/>
      <c r="E29" s="126"/>
      <c r="F29" s="126"/>
      <c r="G29" s="126"/>
      <c r="H29" s="126"/>
      <c r="I29" s="126"/>
      <c r="J29" s="126"/>
      <c r="K29" s="126"/>
      <c r="L29" s="52"/>
      <c r="S29" s="35"/>
      <c r="T29" s="35"/>
      <c r="U29" s="35"/>
      <c r="V29" s="35"/>
      <c r="W29" s="35"/>
      <c r="X29" s="35"/>
      <c r="Y29" s="35"/>
      <c r="Z29" s="35"/>
      <c r="AA29" s="35"/>
      <c r="AB29" s="35"/>
      <c r="AC29" s="35"/>
      <c r="AD29" s="35"/>
      <c r="AE29" s="35"/>
    </row>
    <row r="30" spans="1:31" s="2" customFormat="1" ht="25.35" customHeight="1">
      <c r="A30" s="35"/>
      <c r="B30" s="40"/>
      <c r="C30" s="35"/>
      <c r="D30" s="127" t="s">
        <v>36</v>
      </c>
      <c r="E30" s="35"/>
      <c r="F30" s="35"/>
      <c r="G30" s="35"/>
      <c r="H30" s="35"/>
      <c r="I30" s="35"/>
      <c r="J30" s="128">
        <f>ROUND(J123,2)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9" t="s">
        <v>38</v>
      </c>
      <c r="G32" s="35"/>
      <c r="H32" s="35"/>
      <c r="I32" s="129" t="s">
        <v>37</v>
      </c>
      <c r="J32" s="129"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40</v>
      </c>
      <c r="E33" s="121" t="s">
        <v>41</v>
      </c>
      <c r="F33" s="131">
        <f>ROUND((SUM(BE123:BE293)),2)</f>
        <v>0</v>
      </c>
      <c r="G33" s="35"/>
      <c r="H33" s="35"/>
      <c r="I33" s="132">
        <v>0.21</v>
      </c>
      <c r="J33" s="131">
        <f>ROUND(((SUM(BE123:BE293))*I33),2)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1" t="s">
        <v>42</v>
      </c>
      <c r="F34" s="131">
        <f>ROUND((SUM(BF123:BF293)),2)</f>
        <v>0</v>
      </c>
      <c r="G34" s="35"/>
      <c r="H34" s="35"/>
      <c r="I34" s="132">
        <v>0.12</v>
      </c>
      <c r="J34" s="131">
        <f>ROUND(((SUM(BF123:BF293))*I34),2)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21" t="s">
        <v>43</v>
      </c>
      <c r="F35" s="131">
        <f>ROUND((SUM(BG123:BG293)),2)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21" t="s">
        <v>44</v>
      </c>
      <c r="F36" s="131">
        <f>ROUND((SUM(BH123:BH293)),2)</f>
        <v>0</v>
      </c>
      <c r="G36" s="35"/>
      <c r="H36" s="35"/>
      <c r="I36" s="132">
        <v>0.12</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45</v>
      </c>
      <c r="F37" s="131">
        <f>ROUND((SUM(BI123:BI293)),2)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46</v>
      </c>
      <c r="E39" s="135"/>
      <c r="F39" s="135"/>
      <c r="G39" s="136" t="s">
        <v>47</v>
      </c>
      <c r="H39" s="137" t="s">
        <v>48</v>
      </c>
      <c r="I39" s="135"/>
      <c r="J39" s="138">
        <f>SUM(J30:J37)</f>
        <v>0</v>
      </c>
      <c r="K39" s="139"/>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148</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97" t="str">
        <f>E9</f>
        <v>02 - Lokalita č.2</v>
      </c>
      <c r="F87" s="346"/>
      <c r="G87" s="346"/>
      <c r="H87" s="346"/>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Malé Hoštice</v>
      </c>
      <c r="G89" s="37"/>
      <c r="H89" s="37"/>
      <c r="I89" s="30" t="s">
        <v>22</v>
      </c>
      <c r="J89" s="67" t="str">
        <f>IF(J12="","",J12)</f>
        <v>11. 3. 2024</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Městská část Malé Hoštice, Opava</v>
      </c>
      <c r="G91" s="37"/>
      <c r="H91" s="37"/>
      <c r="I91" s="30" t="s">
        <v>30</v>
      </c>
      <c r="J91" s="33" t="str">
        <f>E21</f>
        <v>PROJEKCE GUŇKA s.r.o.</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51" t="s">
        <v>160</v>
      </c>
      <c r="D94" s="152"/>
      <c r="E94" s="152"/>
      <c r="F94" s="152"/>
      <c r="G94" s="152"/>
      <c r="H94" s="152"/>
      <c r="I94" s="152"/>
      <c r="J94" s="153" t="s">
        <v>161</v>
      </c>
      <c r="K94" s="152"/>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4" t="s">
        <v>162</v>
      </c>
      <c r="D96" s="37"/>
      <c r="E96" s="37"/>
      <c r="F96" s="37"/>
      <c r="G96" s="37"/>
      <c r="H96" s="37"/>
      <c r="I96" s="37"/>
      <c r="J96" s="85">
        <f>J123</f>
        <v>0</v>
      </c>
      <c r="K96" s="37"/>
      <c r="L96" s="52"/>
      <c r="S96" s="35"/>
      <c r="T96" s="35"/>
      <c r="U96" s="35"/>
      <c r="V96" s="35"/>
      <c r="W96" s="35"/>
      <c r="X96" s="35"/>
      <c r="Y96" s="35"/>
      <c r="Z96" s="35"/>
      <c r="AA96" s="35"/>
      <c r="AB96" s="35"/>
      <c r="AC96" s="35"/>
      <c r="AD96" s="35"/>
      <c r="AE96" s="35"/>
      <c r="AU96" s="18" t="s">
        <v>163</v>
      </c>
    </row>
    <row r="97" spans="2:12" s="9" customFormat="1" ht="24.95" customHeight="1">
      <c r="B97" s="155"/>
      <c r="C97" s="156"/>
      <c r="D97" s="157" t="s">
        <v>164</v>
      </c>
      <c r="E97" s="158"/>
      <c r="F97" s="158"/>
      <c r="G97" s="158"/>
      <c r="H97" s="158"/>
      <c r="I97" s="158"/>
      <c r="J97" s="159">
        <f>J124</f>
        <v>0</v>
      </c>
      <c r="K97" s="156"/>
      <c r="L97" s="160"/>
    </row>
    <row r="98" spans="2:12" s="10" customFormat="1" ht="19.9" customHeight="1">
      <c r="B98" s="161"/>
      <c r="C98" s="105"/>
      <c r="D98" s="162" t="s">
        <v>165</v>
      </c>
      <c r="E98" s="163"/>
      <c r="F98" s="163"/>
      <c r="G98" s="163"/>
      <c r="H98" s="163"/>
      <c r="I98" s="163"/>
      <c r="J98" s="164">
        <f>J125</f>
        <v>0</v>
      </c>
      <c r="K98" s="105"/>
      <c r="L98" s="165"/>
    </row>
    <row r="99" spans="2:12" s="10" customFormat="1" ht="19.9" customHeight="1">
      <c r="B99" s="161"/>
      <c r="C99" s="105"/>
      <c r="D99" s="162" t="s">
        <v>529</v>
      </c>
      <c r="E99" s="163"/>
      <c r="F99" s="163"/>
      <c r="G99" s="163"/>
      <c r="H99" s="163"/>
      <c r="I99" s="163"/>
      <c r="J99" s="164">
        <f>J170</f>
        <v>0</v>
      </c>
      <c r="K99" s="105"/>
      <c r="L99" s="165"/>
    </row>
    <row r="100" spans="2:12" s="10" customFormat="1" ht="19.9" customHeight="1">
      <c r="B100" s="161"/>
      <c r="C100" s="105"/>
      <c r="D100" s="162" t="s">
        <v>166</v>
      </c>
      <c r="E100" s="163"/>
      <c r="F100" s="163"/>
      <c r="G100" s="163"/>
      <c r="H100" s="163"/>
      <c r="I100" s="163"/>
      <c r="J100" s="164">
        <f>J173</f>
        <v>0</v>
      </c>
      <c r="K100" s="105"/>
      <c r="L100" s="165"/>
    </row>
    <row r="101" spans="2:12" s="10" customFormat="1" ht="19.9" customHeight="1">
      <c r="B101" s="161"/>
      <c r="C101" s="105"/>
      <c r="D101" s="162" t="s">
        <v>167</v>
      </c>
      <c r="E101" s="163"/>
      <c r="F101" s="163"/>
      <c r="G101" s="163"/>
      <c r="H101" s="163"/>
      <c r="I101" s="163"/>
      <c r="J101" s="164">
        <f>J226</f>
        <v>0</v>
      </c>
      <c r="K101" s="105"/>
      <c r="L101" s="165"/>
    </row>
    <row r="102" spans="2:12" s="10" customFormat="1" ht="19.9" customHeight="1">
      <c r="B102" s="161"/>
      <c r="C102" s="105"/>
      <c r="D102" s="162" t="s">
        <v>168</v>
      </c>
      <c r="E102" s="163"/>
      <c r="F102" s="163"/>
      <c r="G102" s="163"/>
      <c r="H102" s="163"/>
      <c r="I102" s="163"/>
      <c r="J102" s="164">
        <f>J237</f>
        <v>0</v>
      </c>
      <c r="K102" s="105"/>
      <c r="L102" s="165"/>
    </row>
    <row r="103" spans="2:12" s="10" customFormat="1" ht="19.9" customHeight="1">
      <c r="B103" s="161"/>
      <c r="C103" s="105"/>
      <c r="D103" s="162" t="s">
        <v>169</v>
      </c>
      <c r="E103" s="163"/>
      <c r="F103" s="163"/>
      <c r="G103" s="163"/>
      <c r="H103" s="163"/>
      <c r="I103" s="163"/>
      <c r="J103" s="164">
        <f>J292</f>
        <v>0</v>
      </c>
      <c r="K103" s="105"/>
      <c r="L103" s="165"/>
    </row>
    <row r="104" spans="1:31"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31"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31"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31" s="2" customFormat="1" ht="24.95" customHeight="1">
      <c r="A110" s="35"/>
      <c r="B110" s="36"/>
      <c r="C110" s="24" t="s">
        <v>170</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344" t="str">
        <f>E7</f>
        <v>Malé Hoštice – IS lokality Sportovní</v>
      </c>
      <c r="F113" s="345"/>
      <c r="G113" s="345"/>
      <c r="H113" s="345"/>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148</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E9</f>
        <v>02 - Lokalita č.2</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F12</f>
        <v>Malé Hoštice</v>
      </c>
      <c r="G117" s="37"/>
      <c r="H117" s="37"/>
      <c r="I117" s="30" t="s">
        <v>22</v>
      </c>
      <c r="J117" s="67" t="str">
        <f>IF(J12="","",J12)</f>
        <v>11. 3. 2024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E15</f>
        <v>Městská část Malé Hoštice, Opava</v>
      </c>
      <c r="G119" s="37"/>
      <c r="H119" s="37"/>
      <c r="I119" s="30" t="s">
        <v>30</v>
      </c>
      <c r="J119" s="33" t="str">
        <f>E21</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IF(E18="","",E18)</f>
        <v>Vyplň údaj</v>
      </c>
      <c r="G120" s="37"/>
      <c r="H120" s="37"/>
      <c r="I120" s="30" t="s">
        <v>33</v>
      </c>
      <c r="J120" s="33" t="str">
        <f>E24</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f>
        <v>0</v>
      </c>
      <c r="Q123" s="80"/>
      <c r="R123" s="175">
        <f>R124</f>
        <v>2299.76936737</v>
      </c>
      <c r="S123" s="80"/>
      <c r="T123" s="176">
        <f>T124</f>
        <v>1.9765000000000001</v>
      </c>
      <c r="U123" s="35"/>
      <c r="V123" s="35"/>
      <c r="W123" s="35"/>
      <c r="X123" s="35"/>
      <c r="Y123" s="35"/>
      <c r="Z123" s="35"/>
      <c r="AA123" s="35"/>
      <c r="AB123" s="35"/>
      <c r="AC123" s="35"/>
      <c r="AD123" s="35"/>
      <c r="AE123" s="35"/>
      <c r="AT123" s="18" t="s">
        <v>75</v>
      </c>
      <c r="AU123" s="18" t="s">
        <v>163</v>
      </c>
      <c r="BK123" s="177">
        <f>BK124</f>
        <v>0</v>
      </c>
    </row>
    <row r="124" spans="2:63" s="12" customFormat="1" ht="25.9" customHeight="1">
      <c r="B124" s="178"/>
      <c r="C124" s="179"/>
      <c r="D124" s="180" t="s">
        <v>75</v>
      </c>
      <c r="E124" s="181" t="s">
        <v>183</v>
      </c>
      <c r="F124" s="181" t="s">
        <v>184</v>
      </c>
      <c r="G124" s="179"/>
      <c r="H124" s="179"/>
      <c r="I124" s="182"/>
      <c r="J124" s="183">
        <f>BK124</f>
        <v>0</v>
      </c>
      <c r="K124" s="179"/>
      <c r="L124" s="184"/>
      <c r="M124" s="185"/>
      <c r="N124" s="186"/>
      <c r="O124" s="186"/>
      <c r="P124" s="187">
        <f>P125+P170+P173+P226+P237+P292</f>
        <v>0</v>
      </c>
      <c r="Q124" s="186"/>
      <c r="R124" s="187">
        <f>R125+R170+R173+R226+R237+R292</f>
        <v>2299.76936737</v>
      </c>
      <c r="S124" s="186"/>
      <c r="T124" s="188">
        <f>T125+T170+T173+T226+T237+T292</f>
        <v>1.9765000000000001</v>
      </c>
      <c r="AR124" s="189" t="s">
        <v>84</v>
      </c>
      <c r="AT124" s="190" t="s">
        <v>75</v>
      </c>
      <c r="AU124" s="190" t="s">
        <v>76</v>
      </c>
      <c r="AY124" s="189" t="s">
        <v>185</v>
      </c>
      <c r="BK124" s="191">
        <f>BK125+BK170+BK173+BK226+BK237+BK292</f>
        <v>0</v>
      </c>
    </row>
    <row r="125" spans="2:63" s="12" customFormat="1" ht="22.9" customHeight="1">
      <c r="B125" s="178"/>
      <c r="C125" s="179"/>
      <c r="D125" s="180" t="s">
        <v>75</v>
      </c>
      <c r="E125" s="192" t="s">
        <v>84</v>
      </c>
      <c r="F125" s="192" t="s">
        <v>186</v>
      </c>
      <c r="G125" s="179"/>
      <c r="H125" s="179"/>
      <c r="I125" s="182"/>
      <c r="J125" s="193">
        <f>BK125</f>
        <v>0</v>
      </c>
      <c r="K125" s="179"/>
      <c r="L125" s="184"/>
      <c r="M125" s="185"/>
      <c r="N125" s="186"/>
      <c r="O125" s="186"/>
      <c r="P125" s="187">
        <f>SUM(P126:P169)</f>
        <v>0</v>
      </c>
      <c r="Q125" s="186"/>
      <c r="R125" s="187">
        <f>SUM(R126:R169)</f>
        <v>1673.330236</v>
      </c>
      <c r="S125" s="186"/>
      <c r="T125" s="188">
        <f>SUM(T126:T169)</f>
        <v>1.9765000000000001</v>
      </c>
      <c r="AR125" s="189" t="s">
        <v>84</v>
      </c>
      <c r="AT125" s="190" t="s">
        <v>75</v>
      </c>
      <c r="AU125" s="190" t="s">
        <v>84</v>
      </c>
      <c r="AY125" s="189" t="s">
        <v>185</v>
      </c>
      <c r="BK125" s="191">
        <f>SUM(BK126:BK169)</f>
        <v>0</v>
      </c>
    </row>
    <row r="126" spans="1:65" s="2" customFormat="1" ht="24.2" customHeight="1">
      <c r="A126" s="35"/>
      <c r="B126" s="36"/>
      <c r="C126" s="194" t="s">
        <v>84</v>
      </c>
      <c r="D126" s="194" t="s">
        <v>187</v>
      </c>
      <c r="E126" s="195" t="s">
        <v>188</v>
      </c>
      <c r="F126" s="196" t="s">
        <v>189</v>
      </c>
      <c r="G126" s="197" t="s">
        <v>190</v>
      </c>
      <c r="H126" s="198">
        <v>6</v>
      </c>
      <c r="I126" s="199"/>
      <c r="J126" s="200">
        <f>ROUND(I126*H126,2)</f>
        <v>0</v>
      </c>
      <c r="K126" s="201"/>
      <c r="L126" s="40"/>
      <c r="M126" s="202" t="s">
        <v>1</v>
      </c>
      <c r="N126" s="203" t="s">
        <v>41</v>
      </c>
      <c r="O126" s="72"/>
      <c r="P126" s="204">
        <f>O126*H126</f>
        <v>0</v>
      </c>
      <c r="Q126" s="204">
        <v>0</v>
      </c>
      <c r="R126" s="204">
        <f>Q126*H126</f>
        <v>0</v>
      </c>
      <c r="S126" s="204">
        <v>0</v>
      </c>
      <c r="T126" s="205">
        <f>S126*H126</f>
        <v>0</v>
      </c>
      <c r="U126" s="35"/>
      <c r="V126" s="35"/>
      <c r="W126" s="35"/>
      <c r="X126" s="35"/>
      <c r="Y126" s="35"/>
      <c r="Z126" s="35"/>
      <c r="AA126" s="35"/>
      <c r="AB126" s="35"/>
      <c r="AC126" s="35"/>
      <c r="AD126" s="35"/>
      <c r="AE126" s="35"/>
      <c r="AR126" s="206" t="s">
        <v>191</v>
      </c>
      <c r="AT126" s="206" t="s">
        <v>187</v>
      </c>
      <c r="AU126" s="206" t="s">
        <v>86</v>
      </c>
      <c r="AY126" s="18" t="s">
        <v>185</v>
      </c>
      <c r="BE126" s="207">
        <f>IF(N126="základní",J126,0)</f>
        <v>0</v>
      </c>
      <c r="BF126" s="207">
        <f>IF(N126="snížená",J126,0)</f>
        <v>0</v>
      </c>
      <c r="BG126" s="207">
        <f>IF(N126="zákl. přenesená",J126,0)</f>
        <v>0</v>
      </c>
      <c r="BH126" s="207">
        <f>IF(N126="sníž. přenesená",J126,0)</f>
        <v>0</v>
      </c>
      <c r="BI126" s="207">
        <f>IF(N126="nulová",J126,0)</f>
        <v>0</v>
      </c>
      <c r="BJ126" s="18" t="s">
        <v>84</v>
      </c>
      <c r="BK126" s="207">
        <f>ROUND(I126*H126,2)</f>
        <v>0</v>
      </c>
      <c r="BL126" s="18" t="s">
        <v>191</v>
      </c>
      <c r="BM126" s="206" t="s">
        <v>192</v>
      </c>
    </row>
    <row r="127" spans="2:51" s="13" customFormat="1" ht="11.25">
      <c r="B127" s="208"/>
      <c r="C127" s="209"/>
      <c r="D127" s="210" t="s">
        <v>193</v>
      </c>
      <c r="E127" s="211" t="s">
        <v>1</v>
      </c>
      <c r="F127" s="212" t="s">
        <v>211</v>
      </c>
      <c r="G127" s="209"/>
      <c r="H127" s="213">
        <v>6</v>
      </c>
      <c r="I127" s="214"/>
      <c r="J127" s="209"/>
      <c r="K127" s="209"/>
      <c r="L127" s="215"/>
      <c r="M127" s="216"/>
      <c r="N127" s="217"/>
      <c r="O127" s="217"/>
      <c r="P127" s="217"/>
      <c r="Q127" s="217"/>
      <c r="R127" s="217"/>
      <c r="S127" s="217"/>
      <c r="T127" s="218"/>
      <c r="AT127" s="219" t="s">
        <v>193</v>
      </c>
      <c r="AU127" s="219" t="s">
        <v>86</v>
      </c>
      <c r="AV127" s="13" t="s">
        <v>86</v>
      </c>
      <c r="AW127" s="13" t="s">
        <v>32</v>
      </c>
      <c r="AX127" s="13" t="s">
        <v>84</v>
      </c>
      <c r="AY127" s="219" t="s">
        <v>185</v>
      </c>
    </row>
    <row r="128" spans="1:65" s="2" customFormat="1" ht="21.75" customHeight="1">
      <c r="A128" s="35"/>
      <c r="B128" s="36"/>
      <c r="C128" s="194" t="s">
        <v>86</v>
      </c>
      <c r="D128" s="194" t="s">
        <v>187</v>
      </c>
      <c r="E128" s="195" t="s">
        <v>195</v>
      </c>
      <c r="F128" s="196" t="s">
        <v>196</v>
      </c>
      <c r="G128" s="197" t="s">
        <v>190</v>
      </c>
      <c r="H128" s="198">
        <v>6</v>
      </c>
      <c r="I128" s="199"/>
      <c r="J128" s="200">
        <f>ROUND(I128*H128,2)</f>
        <v>0</v>
      </c>
      <c r="K128" s="201"/>
      <c r="L128" s="40"/>
      <c r="M128" s="202" t="s">
        <v>1</v>
      </c>
      <c r="N128" s="203" t="s">
        <v>41</v>
      </c>
      <c r="O128" s="72"/>
      <c r="P128" s="204">
        <f>O128*H128</f>
        <v>0</v>
      </c>
      <c r="Q128" s="204">
        <v>0</v>
      </c>
      <c r="R128" s="204">
        <f>Q128*H128</f>
        <v>0</v>
      </c>
      <c r="S128" s="204">
        <v>0</v>
      </c>
      <c r="T128" s="205">
        <f>S128*H128</f>
        <v>0</v>
      </c>
      <c r="U128" s="35"/>
      <c r="V128" s="35"/>
      <c r="W128" s="35"/>
      <c r="X128" s="35"/>
      <c r="Y128" s="35"/>
      <c r="Z128" s="35"/>
      <c r="AA128" s="35"/>
      <c r="AB128" s="35"/>
      <c r="AC128" s="35"/>
      <c r="AD128" s="35"/>
      <c r="AE128" s="35"/>
      <c r="AR128" s="206" t="s">
        <v>191</v>
      </c>
      <c r="AT128" s="206" t="s">
        <v>187</v>
      </c>
      <c r="AU128" s="206" t="s">
        <v>86</v>
      </c>
      <c r="AY128" s="18" t="s">
        <v>185</v>
      </c>
      <c r="BE128" s="207">
        <f>IF(N128="základní",J128,0)</f>
        <v>0</v>
      </c>
      <c r="BF128" s="207">
        <f>IF(N128="snížená",J128,0)</f>
        <v>0</v>
      </c>
      <c r="BG128" s="207">
        <f>IF(N128="zákl. přenesená",J128,0)</f>
        <v>0</v>
      </c>
      <c r="BH128" s="207">
        <f>IF(N128="sníž. přenesená",J128,0)</f>
        <v>0</v>
      </c>
      <c r="BI128" s="207">
        <f>IF(N128="nulová",J128,0)</f>
        <v>0</v>
      </c>
      <c r="BJ128" s="18" t="s">
        <v>84</v>
      </c>
      <c r="BK128" s="207">
        <f>ROUND(I128*H128,2)</f>
        <v>0</v>
      </c>
      <c r="BL128" s="18" t="s">
        <v>191</v>
      </c>
      <c r="BM128" s="206" t="s">
        <v>197</v>
      </c>
    </row>
    <row r="129" spans="1:65" s="2" customFormat="1" ht="24.2" customHeight="1">
      <c r="A129" s="35"/>
      <c r="B129" s="36"/>
      <c r="C129" s="194" t="s">
        <v>198</v>
      </c>
      <c r="D129" s="194" t="s">
        <v>187</v>
      </c>
      <c r="E129" s="195" t="s">
        <v>199</v>
      </c>
      <c r="F129" s="196" t="s">
        <v>200</v>
      </c>
      <c r="G129" s="197" t="s">
        <v>201</v>
      </c>
      <c r="H129" s="198">
        <v>5.9</v>
      </c>
      <c r="I129" s="199"/>
      <c r="J129" s="200">
        <f>ROUND(I129*H129,2)</f>
        <v>0</v>
      </c>
      <c r="K129" s="201"/>
      <c r="L129" s="40"/>
      <c r="M129" s="202" t="s">
        <v>1</v>
      </c>
      <c r="N129" s="203" t="s">
        <v>41</v>
      </c>
      <c r="O129" s="72"/>
      <c r="P129" s="204">
        <f>O129*H129</f>
        <v>0</v>
      </c>
      <c r="Q129" s="204">
        <v>0</v>
      </c>
      <c r="R129" s="204">
        <f>Q129*H129</f>
        <v>0</v>
      </c>
      <c r="S129" s="204">
        <v>0.22</v>
      </c>
      <c r="T129" s="205">
        <f>S129*H129</f>
        <v>1.298</v>
      </c>
      <c r="U129" s="35"/>
      <c r="V129" s="35"/>
      <c r="W129" s="35"/>
      <c r="X129" s="35"/>
      <c r="Y129" s="35"/>
      <c r="Z129" s="35"/>
      <c r="AA129" s="35"/>
      <c r="AB129" s="35"/>
      <c r="AC129" s="35"/>
      <c r="AD129" s="35"/>
      <c r="AE129" s="35"/>
      <c r="AR129" s="206" t="s">
        <v>191</v>
      </c>
      <c r="AT129" s="206" t="s">
        <v>187</v>
      </c>
      <c r="AU129" s="206" t="s">
        <v>86</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202</v>
      </c>
    </row>
    <row r="130" spans="1:65" s="2" customFormat="1" ht="24.2" customHeight="1">
      <c r="A130" s="35"/>
      <c r="B130" s="36"/>
      <c r="C130" s="194" t="s">
        <v>191</v>
      </c>
      <c r="D130" s="194" t="s">
        <v>187</v>
      </c>
      <c r="E130" s="195" t="s">
        <v>203</v>
      </c>
      <c r="F130" s="196" t="s">
        <v>204</v>
      </c>
      <c r="G130" s="197" t="s">
        <v>201</v>
      </c>
      <c r="H130" s="198">
        <v>5.9</v>
      </c>
      <c r="I130" s="199"/>
      <c r="J130" s="200">
        <f>ROUND(I130*H130,2)</f>
        <v>0</v>
      </c>
      <c r="K130" s="201"/>
      <c r="L130" s="40"/>
      <c r="M130" s="202" t="s">
        <v>1</v>
      </c>
      <c r="N130" s="203" t="s">
        <v>41</v>
      </c>
      <c r="O130" s="72"/>
      <c r="P130" s="204">
        <f>O130*H130</f>
        <v>0</v>
      </c>
      <c r="Q130" s="204">
        <v>4E-05</v>
      </c>
      <c r="R130" s="204">
        <f>Q130*H130</f>
        <v>0.00023600000000000004</v>
      </c>
      <c r="S130" s="204">
        <v>0.115</v>
      </c>
      <c r="T130" s="205">
        <f>S130*H130</f>
        <v>0.6785000000000001</v>
      </c>
      <c r="U130" s="35"/>
      <c r="V130" s="35"/>
      <c r="W130" s="35"/>
      <c r="X130" s="35"/>
      <c r="Y130" s="35"/>
      <c r="Z130" s="35"/>
      <c r="AA130" s="35"/>
      <c r="AB130" s="35"/>
      <c r="AC130" s="35"/>
      <c r="AD130" s="35"/>
      <c r="AE130" s="35"/>
      <c r="AR130" s="206" t="s">
        <v>191</v>
      </c>
      <c r="AT130" s="206" t="s">
        <v>187</v>
      </c>
      <c r="AU130" s="206" t="s">
        <v>86</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205</v>
      </c>
    </row>
    <row r="131" spans="2:51" s="13" customFormat="1" ht="11.25">
      <c r="B131" s="208"/>
      <c r="C131" s="209"/>
      <c r="D131" s="210" t="s">
        <v>193</v>
      </c>
      <c r="E131" s="211" t="s">
        <v>1</v>
      </c>
      <c r="F131" s="212" t="s">
        <v>206</v>
      </c>
      <c r="G131" s="209"/>
      <c r="H131" s="213">
        <v>5.9</v>
      </c>
      <c r="I131" s="214"/>
      <c r="J131" s="209"/>
      <c r="K131" s="209"/>
      <c r="L131" s="215"/>
      <c r="M131" s="216"/>
      <c r="N131" s="217"/>
      <c r="O131" s="217"/>
      <c r="P131" s="217"/>
      <c r="Q131" s="217"/>
      <c r="R131" s="217"/>
      <c r="S131" s="217"/>
      <c r="T131" s="218"/>
      <c r="AT131" s="219" t="s">
        <v>193</v>
      </c>
      <c r="AU131" s="219" t="s">
        <v>86</v>
      </c>
      <c r="AV131" s="13" t="s">
        <v>86</v>
      </c>
      <c r="AW131" s="13" t="s">
        <v>32</v>
      </c>
      <c r="AX131" s="13" t="s">
        <v>84</v>
      </c>
      <c r="AY131" s="219" t="s">
        <v>185</v>
      </c>
    </row>
    <row r="132" spans="1:65" s="2" customFormat="1" ht="24.2" customHeight="1">
      <c r="A132" s="35"/>
      <c r="B132" s="36"/>
      <c r="C132" s="194" t="s">
        <v>194</v>
      </c>
      <c r="D132" s="194" t="s">
        <v>187</v>
      </c>
      <c r="E132" s="195" t="s">
        <v>207</v>
      </c>
      <c r="F132" s="196" t="s">
        <v>208</v>
      </c>
      <c r="G132" s="197" t="s">
        <v>201</v>
      </c>
      <c r="H132" s="198">
        <v>4183.324</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86</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209</v>
      </c>
    </row>
    <row r="133" spans="2:51" s="13" customFormat="1" ht="11.25">
      <c r="B133" s="208"/>
      <c r="C133" s="209"/>
      <c r="D133" s="210" t="s">
        <v>193</v>
      </c>
      <c r="E133" s="211" t="s">
        <v>1</v>
      </c>
      <c r="F133" s="212" t="s">
        <v>210</v>
      </c>
      <c r="G133" s="209"/>
      <c r="H133" s="213">
        <v>4183.324</v>
      </c>
      <c r="I133" s="214"/>
      <c r="J133" s="209"/>
      <c r="K133" s="209"/>
      <c r="L133" s="215"/>
      <c r="M133" s="216"/>
      <c r="N133" s="217"/>
      <c r="O133" s="217"/>
      <c r="P133" s="217"/>
      <c r="Q133" s="217"/>
      <c r="R133" s="217"/>
      <c r="S133" s="217"/>
      <c r="T133" s="218"/>
      <c r="AT133" s="219" t="s">
        <v>193</v>
      </c>
      <c r="AU133" s="219" t="s">
        <v>86</v>
      </c>
      <c r="AV133" s="13" t="s">
        <v>86</v>
      </c>
      <c r="AW133" s="13" t="s">
        <v>32</v>
      </c>
      <c r="AX133" s="13" t="s">
        <v>84</v>
      </c>
      <c r="AY133" s="219" t="s">
        <v>185</v>
      </c>
    </row>
    <row r="134" spans="1:65" s="2" customFormat="1" ht="33" customHeight="1">
      <c r="A134" s="35"/>
      <c r="B134" s="36"/>
      <c r="C134" s="194" t="s">
        <v>211</v>
      </c>
      <c r="D134" s="194" t="s">
        <v>187</v>
      </c>
      <c r="E134" s="195" t="s">
        <v>212</v>
      </c>
      <c r="F134" s="196" t="s">
        <v>213</v>
      </c>
      <c r="G134" s="197" t="s">
        <v>214</v>
      </c>
      <c r="H134" s="198">
        <v>418.332</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86</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215</v>
      </c>
    </row>
    <row r="135" spans="2:51" s="13" customFormat="1" ht="11.25">
      <c r="B135" s="208"/>
      <c r="C135" s="209"/>
      <c r="D135" s="210" t="s">
        <v>193</v>
      </c>
      <c r="E135" s="211" t="s">
        <v>1</v>
      </c>
      <c r="F135" s="212" t="s">
        <v>216</v>
      </c>
      <c r="G135" s="209"/>
      <c r="H135" s="213">
        <v>418.332</v>
      </c>
      <c r="I135" s="214"/>
      <c r="J135" s="209"/>
      <c r="K135" s="209"/>
      <c r="L135" s="215"/>
      <c r="M135" s="216"/>
      <c r="N135" s="217"/>
      <c r="O135" s="217"/>
      <c r="P135" s="217"/>
      <c r="Q135" s="217"/>
      <c r="R135" s="217"/>
      <c r="S135" s="217"/>
      <c r="T135" s="218"/>
      <c r="AT135" s="219" t="s">
        <v>193</v>
      </c>
      <c r="AU135" s="219" t="s">
        <v>86</v>
      </c>
      <c r="AV135" s="13" t="s">
        <v>86</v>
      </c>
      <c r="AW135" s="13" t="s">
        <v>32</v>
      </c>
      <c r="AX135" s="13" t="s">
        <v>84</v>
      </c>
      <c r="AY135" s="219" t="s">
        <v>185</v>
      </c>
    </row>
    <row r="136" spans="1:65" s="2" customFormat="1" ht="33" customHeight="1">
      <c r="A136" s="35"/>
      <c r="B136" s="36"/>
      <c r="C136" s="194" t="s">
        <v>217</v>
      </c>
      <c r="D136" s="194" t="s">
        <v>187</v>
      </c>
      <c r="E136" s="195" t="s">
        <v>218</v>
      </c>
      <c r="F136" s="196" t="s">
        <v>219</v>
      </c>
      <c r="G136" s="197" t="s">
        <v>214</v>
      </c>
      <c r="H136" s="198">
        <v>836.665</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86</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220</v>
      </c>
    </row>
    <row r="137" spans="2:51" s="14" customFormat="1" ht="11.25">
      <c r="B137" s="220"/>
      <c r="C137" s="221"/>
      <c r="D137" s="210" t="s">
        <v>193</v>
      </c>
      <c r="E137" s="222" t="s">
        <v>1</v>
      </c>
      <c r="F137" s="223" t="s">
        <v>221</v>
      </c>
      <c r="G137" s="221"/>
      <c r="H137" s="222" t="s">
        <v>1</v>
      </c>
      <c r="I137" s="224"/>
      <c r="J137" s="221"/>
      <c r="K137" s="221"/>
      <c r="L137" s="225"/>
      <c r="M137" s="226"/>
      <c r="N137" s="227"/>
      <c r="O137" s="227"/>
      <c r="P137" s="227"/>
      <c r="Q137" s="227"/>
      <c r="R137" s="227"/>
      <c r="S137" s="227"/>
      <c r="T137" s="228"/>
      <c r="AT137" s="229" t="s">
        <v>193</v>
      </c>
      <c r="AU137" s="229" t="s">
        <v>86</v>
      </c>
      <c r="AV137" s="14" t="s">
        <v>84</v>
      </c>
      <c r="AW137" s="14" t="s">
        <v>32</v>
      </c>
      <c r="AX137" s="14" t="s">
        <v>76</v>
      </c>
      <c r="AY137" s="229" t="s">
        <v>185</v>
      </c>
    </row>
    <row r="138" spans="2:51" s="13" customFormat="1" ht="11.25">
      <c r="B138" s="208"/>
      <c r="C138" s="209"/>
      <c r="D138" s="210" t="s">
        <v>193</v>
      </c>
      <c r="E138" s="211" t="s">
        <v>1</v>
      </c>
      <c r="F138" s="212" t="s">
        <v>222</v>
      </c>
      <c r="G138" s="209"/>
      <c r="H138" s="213">
        <v>836.665</v>
      </c>
      <c r="I138" s="214"/>
      <c r="J138" s="209"/>
      <c r="K138" s="209"/>
      <c r="L138" s="215"/>
      <c r="M138" s="216"/>
      <c r="N138" s="217"/>
      <c r="O138" s="217"/>
      <c r="P138" s="217"/>
      <c r="Q138" s="217"/>
      <c r="R138" s="217"/>
      <c r="S138" s="217"/>
      <c r="T138" s="218"/>
      <c r="AT138" s="219" t="s">
        <v>193</v>
      </c>
      <c r="AU138" s="219" t="s">
        <v>86</v>
      </c>
      <c r="AV138" s="13" t="s">
        <v>86</v>
      </c>
      <c r="AW138" s="13" t="s">
        <v>32</v>
      </c>
      <c r="AX138" s="13" t="s">
        <v>84</v>
      </c>
      <c r="AY138" s="219" t="s">
        <v>185</v>
      </c>
    </row>
    <row r="139" spans="1:65" s="2" customFormat="1" ht="24.2" customHeight="1">
      <c r="A139" s="35"/>
      <c r="B139" s="36"/>
      <c r="C139" s="194" t="s">
        <v>223</v>
      </c>
      <c r="D139" s="194" t="s">
        <v>187</v>
      </c>
      <c r="E139" s="195" t="s">
        <v>224</v>
      </c>
      <c r="F139" s="196" t="s">
        <v>225</v>
      </c>
      <c r="G139" s="197" t="s">
        <v>190</v>
      </c>
      <c r="H139" s="198">
        <v>6</v>
      </c>
      <c r="I139" s="199"/>
      <c r="J139" s="200">
        <f>ROUND(I139*H139,2)</f>
        <v>0</v>
      </c>
      <c r="K139" s="201"/>
      <c r="L139" s="40"/>
      <c r="M139" s="202" t="s">
        <v>1</v>
      </c>
      <c r="N139" s="203" t="s">
        <v>41</v>
      </c>
      <c r="O139" s="72"/>
      <c r="P139" s="204">
        <f>O139*H139</f>
        <v>0</v>
      </c>
      <c r="Q139" s="204">
        <v>0</v>
      </c>
      <c r="R139" s="204">
        <f>Q139*H139</f>
        <v>0</v>
      </c>
      <c r="S139" s="204">
        <v>0</v>
      </c>
      <c r="T139" s="205">
        <f>S139*H139</f>
        <v>0</v>
      </c>
      <c r="U139" s="35"/>
      <c r="V139" s="35"/>
      <c r="W139" s="35"/>
      <c r="X139" s="35"/>
      <c r="Y139" s="35"/>
      <c r="Z139" s="35"/>
      <c r="AA139" s="35"/>
      <c r="AB139" s="35"/>
      <c r="AC139" s="35"/>
      <c r="AD139" s="35"/>
      <c r="AE139" s="35"/>
      <c r="AR139" s="206" t="s">
        <v>191</v>
      </c>
      <c r="AT139" s="206" t="s">
        <v>187</v>
      </c>
      <c r="AU139" s="206" t="s">
        <v>86</v>
      </c>
      <c r="AY139" s="18" t="s">
        <v>185</v>
      </c>
      <c r="BE139" s="207">
        <f>IF(N139="základní",J139,0)</f>
        <v>0</v>
      </c>
      <c r="BF139" s="207">
        <f>IF(N139="snížená",J139,0)</f>
        <v>0</v>
      </c>
      <c r="BG139" s="207">
        <f>IF(N139="zákl. přenesená",J139,0)</f>
        <v>0</v>
      </c>
      <c r="BH139" s="207">
        <f>IF(N139="sníž. přenesená",J139,0)</f>
        <v>0</v>
      </c>
      <c r="BI139" s="207">
        <f>IF(N139="nulová",J139,0)</f>
        <v>0</v>
      </c>
      <c r="BJ139" s="18" t="s">
        <v>84</v>
      </c>
      <c r="BK139" s="207">
        <f>ROUND(I139*H139,2)</f>
        <v>0</v>
      </c>
      <c r="BL139" s="18" t="s">
        <v>191</v>
      </c>
      <c r="BM139" s="206" t="s">
        <v>226</v>
      </c>
    </row>
    <row r="140" spans="1:65" s="2" customFormat="1" ht="24.2" customHeight="1">
      <c r="A140" s="35"/>
      <c r="B140" s="36"/>
      <c r="C140" s="194" t="s">
        <v>227</v>
      </c>
      <c r="D140" s="194" t="s">
        <v>187</v>
      </c>
      <c r="E140" s="195" t="s">
        <v>228</v>
      </c>
      <c r="F140" s="196" t="s">
        <v>229</v>
      </c>
      <c r="G140" s="197" t="s">
        <v>190</v>
      </c>
      <c r="H140" s="198">
        <v>6</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86</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230</v>
      </c>
    </row>
    <row r="141" spans="1:65" s="2" customFormat="1" ht="24.2" customHeight="1">
      <c r="A141" s="35"/>
      <c r="B141" s="36"/>
      <c r="C141" s="194" t="s">
        <v>231</v>
      </c>
      <c r="D141" s="194" t="s">
        <v>187</v>
      </c>
      <c r="E141" s="195" t="s">
        <v>232</v>
      </c>
      <c r="F141" s="196" t="s">
        <v>233</v>
      </c>
      <c r="G141" s="197" t="s">
        <v>190</v>
      </c>
      <c r="H141" s="198">
        <v>6</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86</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234</v>
      </c>
    </row>
    <row r="142" spans="1:65" s="2" customFormat="1" ht="33" customHeight="1">
      <c r="A142" s="35"/>
      <c r="B142" s="36"/>
      <c r="C142" s="194" t="s">
        <v>107</v>
      </c>
      <c r="D142" s="194" t="s">
        <v>187</v>
      </c>
      <c r="E142" s="195" t="s">
        <v>235</v>
      </c>
      <c r="F142" s="196" t="s">
        <v>236</v>
      </c>
      <c r="G142" s="197" t="s">
        <v>190</v>
      </c>
      <c r="H142" s="198">
        <v>54</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86</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237</v>
      </c>
    </row>
    <row r="143" spans="2:51" s="13" customFormat="1" ht="11.25">
      <c r="B143" s="208"/>
      <c r="C143" s="209"/>
      <c r="D143" s="210" t="s">
        <v>193</v>
      </c>
      <c r="E143" s="209"/>
      <c r="F143" s="212" t="s">
        <v>530</v>
      </c>
      <c r="G143" s="209"/>
      <c r="H143" s="213">
        <v>54</v>
      </c>
      <c r="I143" s="214"/>
      <c r="J143" s="209"/>
      <c r="K143" s="209"/>
      <c r="L143" s="215"/>
      <c r="M143" s="216"/>
      <c r="N143" s="217"/>
      <c r="O143" s="217"/>
      <c r="P143" s="217"/>
      <c r="Q143" s="217"/>
      <c r="R143" s="217"/>
      <c r="S143" s="217"/>
      <c r="T143" s="218"/>
      <c r="AT143" s="219" t="s">
        <v>193</v>
      </c>
      <c r="AU143" s="219" t="s">
        <v>86</v>
      </c>
      <c r="AV143" s="13" t="s">
        <v>86</v>
      </c>
      <c r="AW143" s="13" t="s">
        <v>4</v>
      </c>
      <c r="AX143" s="13" t="s">
        <v>84</v>
      </c>
      <c r="AY143" s="219" t="s">
        <v>185</v>
      </c>
    </row>
    <row r="144" spans="1:65" s="2" customFormat="1" ht="33" customHeight="1">
      <c r="A144" s="35"/>
      <c r="B144" s="36"/>
      <c r="C144" s="194" t="s">
        <v>8</v>
      </c>
      <c r="D144" s="194" t="s">
        <v>187</v>
      </c>
      <c r="E144" s="195" t="s">
        <v>239</v>
      </c>
      <c r="F144" s="196" t="s">
        <v>240</v>
      </c>
      <c r="G144" s="197" t="s">
        <v>190</v>
      </c>
      <c r="H144" s="198">
        <v>54</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86</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241</v>
      </c>
    </row>
    <row r="145" spans="2:51" s="13" customFormat="1" ht="11.25">
      <c r="B145" s="208"/>
      <c r="C145" s="209"/>
      <c r="D145" s="210" t="s">
        <v>193</v>
      </c>
      <c r="E145" s="209"/>
      <c r="F145" s="212" t="s">
        <v>530</v>
      </c>
      <c r="G145" s="209"/>
      <c r="H145" s="213">
        <v>54</v>
      </c>
      <c r="I145" s="214"/>
      <c r="J145" s="209"/>
      <c r="K145" s="209"/>
      <c r="L145" s="215"/>
      <c r="M145" s="216"/>
      <c r="N145" s="217"/>
      <c r="O145" s="217"/>
      <c r="P145" s="217"/>
      <c r="Q145" s="217"/>
      <c r="R145" s="217"/>
      <c r="S145" s="217"/>
      <c r="T145" s="218"/>
      <c r="AT145" s="219" t="s">
        <v>193</v>
      </c>
      <c r="AU145" s="219" t="s">
        <v>86</v>
      </c>
      <c r="AV145" s="13" t="s">
        <v>86</v>
      </c>
      <c r="AW145" s="13" t="s">
        <v>4</v>
      </c>
      <c r="AX145" s="13" t="s">
        <v>84</v>
      </c>
      <c r="AY145" s="219" t="s">
        <v>185</v>
      </c>
    </row>
    <row r="146" spans="1:65" s="2" customFormat="1" ht="24.2" customHeight="1">
      <c r="A146" s="35"/>
      <c r="B146" s="36"/>
      <c r="C146" s="194" t="s">
        <v>112</v>
      </c>
      <c r="D146" s="194" t="s">
        <v>187</v>
      </c>
      <c r="E146" s="195" t="s">
        <v>242</v>
      </c>
      <c r="F146" s="196" t="s">
        <v>243</v>
      </c>
      <c r="G146" s="197" t="s">
        <v>190</v>
      </c>
      <c r="H146" s="198">
        <v>54</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86</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244</v>
      </c>
    </row>
    <row r="147" spans="2:51" s="13" customFormat="1" ht="11.25">
      <c r="B147" s="208"/>
      <c r="C147" s="209"/>
      <c r="D147" s="210" t="s">
        <v>193</v>
      </c>
      <c r="E147" s="209"/>
      <c r="F147" s="212" t="s">
        <v>530</v>
      </c>
      <c r="G147" s="209"/>
      <c r="H147" s="213">
        <v>54</v>
      </c>
      <c r="I147" s="214"/>
      <c r="J147" s="209"/>
      <c r="K147" s="209"/>
      <c r="L147" s="215"/>
      <c r="M147" s="216"/>
      <c r="N147" s="217"/>
      <c r="O147" s="217"/>
      <c r="P147" s="217"/>
      <c r="Q147" s="217"/>
      <c r="R147" s="217"/>
      <c r="S147" s="217"/>
      <c r="T147" s="218"/>
      <c r="AT147" s="219" t="s">
        <v>193</v>
      </c>
      <c r="AU147" s="219" t="s">
        <v>86</v>
      </c>
      <c r="AV147" s="13" t="s">
        <v>86</v>
      </c>
      <c r="AW147" s="13" t="s">
        <v>4</v>
      </c>
      <c r="AX147" s="13" t="s">
        <v>84</v>
      </c>
      <c r="AY147" s="219" t="s">
        <v>185</v>
      </c>
    </row>
    <row r="148" spans="1:65" s="2" customFormat="1" ht="37.9" customHeight="1">
      <c r="A148" s="35"/>
      <c r="B148" s="36"/>
      <c r="C148" s="194" t="s">
        <v>245</v>
      </c>
      <c r="D148" s="194" t="s">
        <v>187</v>
      </c>
      <c r="E148" s="195" t="s">
        <v>246</v>
      </c>
      <c r="F148" s="196" t="s">
        <v>247</v>
      </c>
      <c r="G148" s="197" t="s">
        <v>214</v>
      </c>
      <c r="H148" s="198">
        <v>1673.33</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86</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531</v>
      </c>
    </row>
    <row r="149" spans="2:51" s="13" customFormat="1" ht="11.25">
      <c r="B149" s="208"/>
      <c r="C149" s="209"/>
      <c r="D149" s="210" t="s">
        <v>193</v>
      </c>
      <c r="E149" s="211" t="s">
        <v>1</v>
      </c>
      <c r="F149" s="212" t="s">
        <v>249</v>
      </c>
      <c r="G149" s="209"/>
      <c r="H149" s="213">
        <v>1673.33</v>
      </c>
      <c r="I149" s="214"/>
      <c r="J149" s="209"/>
      <c r="K149" s="209"/>
      <c r="L149" s="215"/>
      <c r="M149" s="216"/>
      <c r="N149" s="217"/>
      <c r="O149" s="217"/>
      <c r="P149" s="217"/>
      <c r="Q149" s="217"/>
      <c r="R149" s="217"/>
      <c r="S149" s="217"/>
      <c r="T149" s="218"/>
      <c r="AT149" s="219" t="s">
        <v>193</v>
      </c>
      <c r="AU149" s="219" t="s">
        <v>86</v>
      </c>
      <c r="AV149" s="13" t="s">
        <v>86</v>
      </c>
      <c r="AW149" s="13" t="s">
        <v>32</v>
      </c>
      <c r="AX149" s="13" t="s">
        <v>84</v>
      </c>
      <c r="AY149" s="219" t="s">
        <v>185</v>
      </c>
    </row>
    <row r="150" spans="1:65" s="2" customFormat="1" ht="37.9" customHeight="1">
      <c r="A150" s="35"/>
      <c r="B150" s="36"/>
      <c r="C150" s="194" t="s">
        <v>250</v>
      </c>
      <c r="D150" s="194" t="s">
        <v>187</v>
      </c>
      <c r="E150" s="195" t="s">
        <v>251</v>
      </c>
      <c r="F150" s="196" t="s">
        <v>252</v>
      </c>
      <c r="G150" s="197" t="s">
        <v>214</v>
      </c>
      <c r="H150" s="198">
        <v>1254.997</v>
      </c>
      <c r="I150" s="199"/>
      <c r="J150" s="200">
        <f>ROUND(I150*H150,2)</f>
        <v>0</v>
      </c>
      <c r="K150" s="201"/>
      <c r="L150" s="40"/>
      <c r="M150" s="202" t="s">
        <v>1</v>
      </c>
      <c r="N150" s="203"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191</v>
      </c>
      <c r="AT150" s="206" t="s">
        <v>187</v>
      </c>
      <c r="AU150" s="206" t="s">
        <v>86</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253</v>
      </c>
    </row>
    <row r="151" spans="2:51" s="13" customFormat="1" ht="11.25">
      <c r="B151" s="208"/>
      <c r="C151" s="209"/>
      <c r="D151" s="210" t="s">
        <v>193</v>
      </c>
      <c r="E151" s="211" t="s">
        <v>1</v>
      </c>
      <c r="F151" s="212" t="s">
        <v>254</v>
      </c>
      <c r="G151" s="209"/>
      <c r="H151" s="213">
        <v>418.332</v>
      </c>
      <c r="I151" s="214"/>
      <c r="J151" s="209"/>
      <c r="K151" s="209"/>
      <c r="L151" s="215"/>
      <c r="M151" s="216"/>
      <c r="N151" s="217"/>
      <c r="O151" s="217"/>
      <c r="P151" s="217"/>
      <c r="Q151" s="217"/>
      <c r="R151" s="217"/>
      <c r="S151" s="217"/>
      <c r="T151" s="218"/>
      <c r="AT151" s="219" t="s">
        <v>193</v>
      </c>
      <c r="AU151" s="219" t="s">
        <v>86</v>
      </c>
      <c r="AV151" s="13" t="s">
        <v>86</v>
      </c>
      <c r="AW151" s="13" t="s">
        <v>32</v>
      </c>
      <c r="AX151" s="13" t="s">
        <v>76</v>
      </c>
      <c r="AY151" s="219" t="s">
        <v>185</v>
      </c>
    </row>
    <row r="152" spans="2:51" s="13" customFormat="1" ht="11.25">
      <c r="B152" s="208"/>
      <c r="C152" s="209"/>
      <c r="D152" s="210" t="s">
        <v>193</v>
      </c>
      <c r="E152" s="211" t="s">
        <v>1</v>
      </c>
      <c r="F152" s="212" t="s">
        <v>255</v>
      </c>
      <c r="G152" s="209"/>
      <c r="H152" s="213">
        <v>836.665</v>
      </c>
      <c r="I152" s="214"/>
      <c r="J152" s="209"/>
      <c r="K152" s="209"/>
      <c r="L152" s="215"/>
      <c r="M152" s="216"/>
      <c r="N152" s="217"/>
      <c r="O152" s="217"/>
      <c r="P152" s="217"/>
      <c r="Q152" s="217"/>
      <c r="R152" s="217"/>
      <c r="S152" s="217"/>
      <c r="T152" s="218"/>
      <c r="AT152" s="219" t="s">
        <v>193</v>
      </c>
      <c r="AU152" s="219" t="s">
        <v>86</v>
      </c>
      <c r="AV152" s="13" t="s">
        <v>86</v>
      </c>
      <c r="AW152" s="13" t="s">
        <v>32</v>
      </c>
      <c r="AX152" s="13" t="s">
        <v>76</v>
      </c>
      <c r="AY152" s="219" t="s">
        <v>185</v>
      </c>
    </row>
    <row r="153" spans="2:51" s="15" customFormat="1" ht="11.25">
      <c r="B153" s="230"/>
      <c r="C153" s="231"/>
      <c r="D153" s="210" t="s">
        <v>193</v>
      </c>
      <c r="E153" s="232" t="s">
        <v>153</v>
      </c>
      <c r="F153" s="233" t="s">
        <v>256</v>
      </c>
      <c r="G153" s="231"/>
      <c r="H153" s="234">
        <v>1254.997</v>
      </c>
      <c r="I153" s="235"/>
      <c r="J153" s="231"/>
      <c r="K153" s="231"/>
      <c r="L153" s="236"/>
      <c r="M153" s="237"/>
      <c r="N153" s="238"/>
      <c r="O153" s="238"/>
      <c r="P153" s="238"/>
      <c r="Q153" s="238"/>
      <c r="R153" s="238"/>
      <c r="S153" s="238"/>
      <c r="T153" s="239"/>
      <c r="AT153" s="240" t="s">
        <v>193</v>
      </c>
      <c r="AU153" s="240" t="s">
        <v>86</v>
      </c>
      <c r="AV153" s="15" t="s">
        <v>191</v>
      </c>
      <c r="AW153" s="15" t="s">
        <v>32</v>
      </c>
      <c r="AX153" s="15" t="s">
        <v>84</v>
      </c>
      <c r="AY153" s="240" t="s">
        <v>185</v>
      </c>
    </row>
    <row r="154" spans="1:65" s="2" customFormat="1" ht="24.2" customHeight="1">
      <c r="A154" s="35"/>
      <c r="B154" s="36"/>
      <c r="C154" s="194" t="s">
        <v>257</v>
      </c>
      <c r="D154" s="194" t="s">
        <v>187</v>
      </c>
      <c r="E154" s="195" t="s">
        <v>258</v>
      </c>
      <c r="F154" s="196" t="s">
        <v>259</v>
      </c>
      <c r="G154" s="197" t="s">
        <v>214</v>
      </c>
      <c r="H154" s="198">
        <v>1254.997</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86</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260</v>
      </c>
    </row>
    <row r="155" spans="2:51" s="13" customFormat="1" ht="11.25">
      <c r="B155" s="208"/>
      <c r="C155" s="209"/>
      <c r="D155" s="210" t="s">
        <v>193</v>
      </c>
      <c r="E155" s="211" t="s">
        <v>1</v>
      </c>
      <c r="F155" s="212" t="s">
        <v>153</v>
      </c>
      <c r="G155" s="209"/>
      <c r="H155" s="213">
        <v>1254.997</v>
      </c>
      <c r="I155" s="214"/>
      <c r="J155" s="209"/>
      <c r="K155" s="209"/>
      <c r="L155" s="215"/>
      <c r="M155" s="216"/>
      <c r="N155" s="217"/>
      <c r="O155" s="217"/>
      <c r="P155" s="217"/>
      <c r="Q155" s="217"/>
      <c r="R155" s="217"/>
      <c r="S155" s="217"/>
      <c r="T155" s="218"/>
      <c r="AT155" s="219" t="s">
        <v>193</v>
      </c>
      <c r="AU155" s="219" t="s">
        <v>86</v>
      </c>
      <c r="AV155" s="13" t="s">
        <v>86</v>
      </c>
      <c r="AW155" s="13" t="s">
        <v>32</v>
      </c>
      <c r="AX155" s="13" t="s">
        <v>84</v>
      </c>
      <c r="AY155" s="219" t="s">
        <v>185</v>
      </c>
    </row>
    <row r="156" spans="1:65" s="2" customFormat="1" ht="33" customHeight="1">
      <c r="A156" s="35"/>
      <c r="B156" s="36"/>
      <c r="C156" s="194" t="s">
        <v>261</v>
      </c>
      <c r="D156" s="194" t="s">
        <v>187</v>
      </c>
      <c r="E156" s="195" t="s">
        <v>262</v>
      </c>
      <c r="F156" s="196" t="s">
        <v>263</v>
      </c>
      <c r="G156" s="197" t="s">
        <v>214</v>
      </c>
      <c r="H156" s="198">
        <v>836.665</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86</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264</v>
      </c>
    </row>
    <row r="157" spans="2:51" s="14" customFormat="1" ht="11.25">
      <c r="B157" s="220"/>
      <c r="C157" s="221"/>
      <c r="D157" s="210" t="s">
        <v>193</v>
      </c>
      <c r="E157" s="222" t="s">
        <v>1</v>
      </c>
      <c r="F157" s="223" t="s">
        <v>265</v>
      </c>
      <c r="G157" s="221"/>
      <c r="H157" s="222" t="s">
        <v>1</v>
      </c>
      <c r="I157" s="224"/>
      <c r="J157" s="221"/>
      <c r="K157" s="221"/>
      <c r="L157" s="225"/>
      <c r="M157" s="226"/>
      <c r="N157" s="227"/>
      <c r="O157" s="227"/>
      <c r="P157" s="227"/>
      <c r="Q157" s="227"/>
      <c r="R157" s="227"/>
      <c r="S157" s="227"/>
      <c r="T157" s="228"/>
      <c r="AT157" s="229" t="s">
        <v>193</v>
      </c>
      <c r="AU157" s="229" t="s">
        <v>86</v>
      </c>
      <c r="AV157" s="14" t="s">
        <v>84</v>
      </c>
      <c r="AW157" s="14" t="s">
        <v>32</v>
      </c>
      <c r="AX157" s="14" t="s">
        <v>76</v>
      </c>
      <c r="AY157" s="229" t="s">
        <v>185</v>
      </c>
    </row>
    <row r="158" spans="2:51" s="13" customFormat="1" ht="11.25">
      <c r="B158" s="208"/>
      <c r="C158" s="209"/>
      <c r="D158" s="210" t="s">
        <v>193</v>
      </c>
      <c r="E158" s="211" t="s">
        <v>1</v>
      </c>
      <c r="F158" s="212" t="s">
        <v>222</v>
      </c>
      <c r="G158" s="209"/>
      <c r="H158" s="213">
        <v>836.665</v>
      </c>
      <c r="I158" s="214"/>
      <c r="J158" s="209"/>
      <c r="K158" s="209"/>
      <c r="L158" s="215"/>
      <c r="M158" s="216"/>
      <c r="N158" s="217"/>
      <c r="O158" s="217"/>
      <c r="P158" s="217"/>
      <c r="Q158" s="217"/>
      <c r="R158" s="217"/>
      <c r="S158" s="217"/>
      <c r="T158" s="218"/>
      <c r="AT158" s="219" t="s">
        <v>193</v>
      </c>
      <c r="AU158" s="219" t="s">
        <v>86</v>
      </c>
      <c r="AV158" s="13" t="s">
        <v>86</v>
      </c>
      <c r="AW158" s="13" t="s">
        <v>32</v>
      </c>
      <c r="AX158" s="13" t="s">
        <v>84</v>
      </c>
      <c r="AY158" s="219" t="s">
        <v>185</v>
      </c>
    </row>
    <row r="159" spans="1:65" s="2" customFormat="1" ht="16.5" customHeight="1">
      <c r="A159" s="35"/>
      <c r="B159" s="36"/>
      <c r="C159" s="241" t="s">
        <v>266</v>
      </c>
      <c r="D159" s="241" t="s">
        <v>267</v>
      </c>
      <c r="E159" s="242" t="s">
        <v>268</v>
      </c>
      <c r="F159" s="243" t="s">
        <v>269</v>
      </c>
      <c r="G159" s="244" t="s">
        <v>270</v>
      </c>
      <c r="H159" s="245">
        <v>1673.33</v>
      </c>
      <c r="I159" s="246"/>
      <c r="J159" s="247">
        <f>ROUND(I159*H159,2)</f>
        <v>0</v>
      </c>
      <c r="K159" s="248"/>
      <c r="L159" s="249"/>
      <c r="M159" s="250" t="s">
        <v>1</v>
      </c>
      <c r="N159" s="251" t="s">
        <v>41</v>
      </c>
      <c r="O159" s="72"/>
      <c r="P159" s="204">
        <f>O159*H159</f>
        <v>0</v>
      </c>
      <c r="Q159" s="204">
        <v>1</v>
      </c>
      <c r="R159" s="204">
        <f>Q159*H159</f>
        <v>1673.33</v>
      </c>
      <c r="S159" s="204">
        <v>0</v>
      </c>
      <c r="T159" s="205">
        <f>S159*H159</f>
        <v>0</v>
      </c>
      <c r="U159" s="35"/>
      <c r="V159" s="35"/>
      <c r="W159" s="35"/>
      <c r="X159" s="35"/>
      <c r="Y159" s="35"/>
      <c r="Z159" s="35"/>
      <c r="AA159" s="35"/>
      <c r="AB159" s="35"/>
      <c r="AC159" s="35"/>
      <c r="AD159" s="35"/>
      <c r="AE159" s="35"/>
      <c r="AR159" s="206" t="s">
        <v>223</v>
      </c>
      <c r="AT159" s="206" t="s">
        <v>267</v>
      </c>
      <c r="AU159" s="206" t="s">
        <v>86</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271</v>
      </c>
    </row>
    <row r="160" spans="2:51" s="13" customFormat="1" ht="11.25">
      <c r="B160" s="208"/>
      <c r="C160" s="209"/>
      <c r="D160" s="210" t="s">
        <v>193</v>
      </c>
      <c r="E160" s="209"/>
      <c r="F160" s="212" t="s">
        <v>532</v>
      </c>
      <c r="G160" s="209"/>
      <c r="H160" s="213">
        <v>1673.33</v>
      </c>
      <c r="I160" s="214"/>
      <c r="J160" s="209"/>
      <c r="K160" s="209"/>
      <c r="L160" s="215"/>
      <c r="M160" s="216"/>
      <c r="N160" s="217"/>
      <c r="O160" s="217"/>
      <c r="P160" s="217"/>
      <c r="Q160" s="217"/>
      <c r="R160" s="217"/>
      <c r="S160" s="217"/>
      <c r="T160" s="218"/>
      <c r="AT160" s="219" t="s">
        <v>193</v>
      </c>
      <c r="AU160" s="219" t="s">
        <v>86</v>
      </c>
      <c r="AV160" s="13" t="s">
        <v>86</v>
      </c>
      <c r="AW160" s="13" t="s">
        <v>4</v>
      </c>
      <c r="AX160" s="13" t="s">
        <v>84</v>
      </c>
      <c r="AY160" s="219" t="s">
        <v>185</v>
      </c>
    </row>
    <row r="161" spans="1:65" s="2" customFormat="1" ht="33" customHeight="1">
      <c r="A161" s="35"/>
      <c r="B161" s="36"/>
      <c r="C161" s="194" t="s">
        <v>273</v>
      </c>
      <c r="D161" s="194" t="s">
        <v>187</v>
      </c>
      <c r="E161" s="195" t="s">
        <v>274</v>
      </c>
      <c r="F161" s="196" t="s">
        <v>275</v>
      </c>
      <c r="G161" s="197" t="s">
        <v>270</v>
      </c>
      <c r="H161" s="198">
        <v>2509.994</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86</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533</v>
      </c>
    </row>
    <row r="162" spans="2:51" s="13" customFormat="1" ht="11.25">
      <c r="B162" s="208"/>
      <c r="C162" s="209"/>
      <c r="D162" s="210" t="s">
        <v>193</v>
      </c>
      <c r="E162" s="211" t="s">
        <v>1</v>
      </c>
      <c r="F162" s="212" t="s">
        <v>153</v>
      </c>
      <c r="G162" s="209"/>
      <c r="H162" s="213">
        <v>1254.997</v>
      </c>
      <c r="I162" s="214"/>
      <c r="J162" s="209"/>
      <c r="K162" s="209"/>
      <c r="L162" s="215"/>
      <c r="M162" s="216"/>
      <c r="N162" s="217"/>
      <c r="O162" s="217"/>
      <c r="P162" s="217"/>
      <c r="Q162" s="217"/>
      <c r="R162" s="217"/>
      <c r="S162" s="217"/>
      <c r="T162" s="218"/>
      <c r="AT162" s="219" t="s">
        <v>193</v>
      </c>
      <c r="AU162" s="219" t="s">
        <v>86</v>
      </c>
      <c r="AV162" s="13" t="s">
        <v>86</v>
      </c>
      <c r="AW162" s="13" t="s">
        <v>32</v>
      </c>
      <c r="AX162" s="13" t="s">
        <v>84</v>
      </c>
      <c r="AY162" s="219" t="s">
        <v>185</v>
      </c>
    </row>
    <row r="163" spans="2:51" s="13" customFormat="1" ht="11.25">
      <c r="B163" s="208"/>
      <c r="C163" s="209"/>
      <c r="D163" s="210" t="s">
        <v>193</v>
      </c>
      <c r="E163" s="209"/>
      <c r="F163" s="212" t="s">
        <v>534</v>
      </c>
      <c r="G163" s="209"/>
      <c r="H163" s="213">
        <v>2509.994</v>
      </c>
      <c r="I163" s="214"/>
      <c r="J163" s="209"/>
      <c r="K163" s="209"/>
      <c r="L163" s="215"/>
      <c r="M163" s="216"/>
      <c r="N163" s="217"/>
      <c r="O163" s="217"/>
      <c r="P163" s="217"/>
      <c r="Q163" s="217"/>
      <c r="R163" s="217"/>
      <c r="S163" s="217"/>
      <c r="T163" s="218"/>
      <c r="AT163" s="219" t="s">
        <v>193</v>
      </c>
      <c r="AU163" s="219" t="s">
        <v>86</v>
      </c>
      <c r="AV163" s="13" t="s">
        <v>86</v>
      </c>
      <c r="AW163" s="13" t="s">
        <v>4</v>
      </c>
      <c r="AX163" s="13" t="s">
        <v>84</v>
      </c>
      <c r="AY163" s="219" t="s">
        <v>185</v>
      </c>
    </row>
    <row r="164" spans="1:65" s="2" customFormat="1" ht="16.5" customHeight="1">
      <c r="A164" s="35"/>
      <c r="B164" s="36"/>
      <c r="C164" s="194" t="s">
        <v>278</v>
      </c>
      <c r="D164" s="194" t="s">
        <v>187</v>
      </c>
      <c r="E164" s="195" t="s">
        <v>279</v>
      </c>
      <c r="F164" s="196" t="s">
        <v>280</v>
      </c>
      <c r="G164" s="197" t="s">
        <v>214</v>
      </c>
      <c r="H164" s="198">
        <v>1565.019</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86</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281</v>
      </c>
    </row>
    <row r="165" spans="2:51" s="13" customFormat="1" ht="11.25">
      <c r="B165" s="208"/>
      <c r="C165" s="209"/>
      <c r="D165" s="210" t="s">
        <v>193</v>
      </c>
      <c r="E165" s="211" t="s">
        <v>1</v>
      </c>
      <c r="F165" s="212" t="s">
        <v>282</v>
      </c>
      <c r="G165" s="209"/>
      <c r="H165" s="213">
        <v>1565.019</v>
      </c>
      <c r="I165" s="214"/>
      <c r="J165" s="209"/>
      <c r="K165" s="209"/>
      <c r="L165" s="215"/>
      <c r="M165" s="216"/>
      <c r="N165" s="217"/>
      <c r="O165" s="217"/>
      <c r="P165" s="217"/>
      <c r="Q165" s="217"/>
      <c r="R165" s="217"/>
      <c r="S165" s="217"/>
      <c r="T165" s="218"/>
      <c r="AT165" s="219" t="s">
        <v>193</v>
      </c>
      <c r="AU165" s="219" t="s">
        <v>86</v>
      </c>
      <c r="AV165" s="13" t="s">
        <v>86</v>
      </c>
      <c r="AW165" s="13" t="s">
        <v>32</v>
      </c>
      <c r="AX165" s="13" t="s">
        <v>84</v>
      </c>
      <c r="AY165" s="219" t="s">
        <v>185</v>
      </c>
    </row>
    <row r="166" spans="1:65" s="2" customFormat="1" ht="16.5" customHeight="1">
      <c r="A166" s="35"/>
      <c r="B166" s="36"/>
      <c r="C166" s="194" t="s">
        <v>7</v>
      </c>
      <c r="D166" s="194" t="s">
        <v>187</v>
      </c>
      <c r="E166" s="195" t="s">
        <v>283</v>
      </c>
      <c r="F166" s="196" t="s">
        <v>284</v>
      </c>
      <c r="G166" s="197" t="s">
        <v>214</v>
      </c>
      <c r="H166" s="198">
        <v>1254.997</v>
      </c>
      <c r="I166" s="199"/>
      <c r="J166" s="200">
        <f>ROUND(I166*H166,2)</f>
        <v>0</v>
      </c>
      <c r="K166" s="201"/>
      <c r="L166" s="40"/>
      <c r="M166" s="202" t="s">
        <v>1</v>
      </c>
      <c r="N166" s="203"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191</v>
      </c>
      <c r="AT166" s="206" t="s">
        <v>187</v>
      </c>
      <c r="AU166" s="206" t="s">
        <v>86</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535</v>
      </c>
    </row>
    <row r="167" spans="2:51" s="13" customFormat="1" ht="11.25">
      <c r="B167" s="208"/>
      <c r="C167" s="209"/>
      <c r="D167" s="210" t="s">
        <v>193</v>
      </c>
      <c r="E167" s="211" t="s">
        <v>1</v>
      </c>
      <c r="F167" s="212" t="s">
        <v>153</v>
      </c>
      <c r="G167" s="209"/>
      <c r="H167" s="213">
        <v>1254.997</v>
      </c>
      <c r="I167" s="214"/>
      <c r="J167" s="209"/>
      <c r="K167" s="209"/>
      <c r="L167" s="215"/>
      <c r="M167" s="216"/>
      <c r="N167" s="217"/>
      <c r="O167" s="217"/>
      <c r="P167" s="217"/>
      <c r="Q167" s="217"/>
      <c r="R167" s="217"/>
      <c r="S167" s="217"/>
      <c r="T167" s="218"/>
      <c r="AT167" s="219" t="s">
        <v>193</v>
      </c>
      <c r="AU167" s="219" t="s">
        <v>86</v>
      </c>
      <c r="AV167" s="13" t="s">
        <v>86</v>
      </c>
      <c r="AW167" s="13" t="s">
        <v>32</v>
      </c>
      <c r="AX167" s="13" t="s">
        <v>84</v>
      </c>
      <c r="AY167" s="219" t="s">
        <v>185</v>
      </c>
    </row>
    <row r="168" spans="1:65" s="2" customFormat="1" ht="24.2" customHeight="1">
      <c r="A168" s="35"/>
      <c r="B168" s="36"/>
      <c r="C168" s="194" t="s">
        <v>286</v>
      </c>
      <c r="D168" s="194" t="s">
        <v>187</v>
      </c>
      <c r="E168" s="195" t="s">
        <v>287</v>
      </c>
      <c r="F168" s="196" t="s">
        <v>288</v>
      </c>
      <c r="G168" s="197" t="s">
        <v>201</v>
      </c>
      <c r="H168" s="198">
        <v>3803.022</v>
      </c>
      <c r="I168" s="199"/>
      <c r="J168" s="200">
        <f>ROUND(I168*H168,2)</f>
        <v>0</v>
      </c>
      <c r="K168" s="201"/>
      <c r="L168" s="40"/>
      <c r="M168" s="202" t="s">
        <v>1</v>
      </c>
      <c r="N168" s="203"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191</v>
      </c>
      <c r="AT168" s="206" t="s">
        <v>187</v>
      </c>
      <c r="AU168" s="206" t="s">
        <v>86</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289</v>
      </c>
    </row>
    <row r="169" spans="2:51" s="13" customFormat="1" ht="11.25">
      <c r="B169" s="208"/>
      <c r="C169" s="209"/>
      <c r="D169" s="210" t="s">
        <v>193</v>
      </c>
      <c r="E169" s="211" t="s">
        <v>1</v>
      </c>
      <c r="F169" s="212" t="s">
        <v>142</v>
      </c>
      <c r="G169" s="209"/>
      <c r="H169" s="213">
        <v>3803.022</v>
      </c>
      <c r="I169" s="214"/>
      <c r="J169" s="209"/>
      <c r="K169" s="209"/>
      <c r="L169" s="215"/>
      <c r="M169" s="216"/>
      <c r="N169" s="217"/>
      <c r="O169" s="217"/>
      <c r="P169" s="217"/>
      <c r="Q169" s="217"/>
      <c r="R169" s="217"/>
      <c r="S169" s="217"/>
      <c r="T169" s="218"/>
      <c r="AT169" s="219" t="s">
        <v>193</v>
      </c>
      <c r="AU169" s="219" t="s">
        <v>86</v>
      </c>
      <c r="AV169" s="13" t="s">
        <v>86</v>
      </c>
      <c r="AW169" s="13" t="s">
        <v>32</v>
      </c>
      <c r="AX169" s="13" t="s">
        <v>84</v>
      </c>
      <c r="AY169" s="219" t="s">
        <v>185</v>
      </c>
    </row>
    <row r="170" spans="2:63" s="12" customFormat="1" ht="22.9" customHeight="1">
      <c r="B170" s="178"/>
      <c r="C170" s="179"/>
      <c r="D170" s="180" t="s">
        <v>75</v>
      </c>
      <c r="E170" s="192" t="s">
        <v>191</v>
      </c>
      <c r="F170" s="192" t="s">
        <v>536</v>
      </c>
      <c r="G170" s="179"/>
      <c r="H170" s="179"/>
      <c r="I170" s="182"/>
      <c r="J170" s="193">
        <f>BK170</f>
        <v>0</v>
      </c>
      <c r="K170" s="179"/>
      <c r="L170" s="184"/>
      <c r="M170" s="185"/>
      <c r="N170" s="186"/>
      <c r="O170" s="186"/>
      <c r="P170" s="187">
        <f>SUM(P171:P172)</f>
        <v>0</v>
      </c>
      <c r="Q170" s="186"/>
      <c r="R170" s="187">
        <f>SUM(R171:R172)</f>
        <v>0</v>
      </c>
      <c r="S170" s="186"/>
      <c r="T170" s="188">
        <f>SUM(T171:T172)</f>
        <v>0</v>
      </c>
      <c r="AR170" s="189" t="s">
        <v>84</v>
      </c>
      <c r="AT170" s="190" t="s">
        <v>75</v>
      </c>
      <c r="AU170" s="190" t="s">
        <v>84</v>
      </c>
      <c r="AY170" s="189" t="s">
        <v>185</v>
      </c>
      <c r="BK170" s="191">
        <f>SUM(BK171:BK172)</f>
        <v>0</v>
      </c>
    </row>
    <row r="171" spans="1:65" s="2" customFormat="1" ht="33" customHeight="1">
      <c r="A171" s="35"/>
      <c r="B171" s="36"/>
      <c r="C171" s="194" t="s">
        <v>291</v>
      </c>
      <c r="D171" s="194" t="s">
        <v>187</v>
      </c>
      <c r="E171" s="195" t="s">
        <v>537</v>
      </c>
      <c r="F171" s="196" t="s">
        <v>538</v>
      </c>
      <c r="G171" s="197" t="s">
        <v>201</v>
      </c>
      <c r="H171" s="198">
        <v>77.374</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86</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539</v>
      </c>
    </row>
    <row r="172" spans="2:51" s="13" customFormat="1" ht="11.25">
      <c r="B172" s="208"/>
      <c r="C172" s="209"/>
      <c r="D172" s="210" t="s">
        <v>193</v>
      </c>
      <c r="E172" s="211" t="s">
        <v>1</v>
      </c>
      <c r="F172" s="212" t="s">
        <v>540</v>
      </c>
      <c r="G172" s="209"/>
      <c r="H172" s="213">
        <v>77.374</v>
      </c>
      <c r="I172" s="214"/>
      <c r="J172" s="209"/>
      <c r="K172" s="209"/>
      <c r="L172" s="215"/>
      <c r="M172" s="216"/>
      <c r="N172" s="217"/>
      <c r="O172" s="217"/>
      <c r="P172" s="217"/>
      <c r="Q172" s="217"/>
      <c r="R172" s="217"/>
      <c r="S172" s="217"/>
      <c r="T172" s="218"/>
      <c r="AT172" s="219" t="s">
        <v>193</v>
      </c>
      <c r="AU172" s="219" t="s">
        <v>86</v>
      </c>
      <c r="AV172" s="13" t="s">
        <v>86</v>
      </c>
      <c r="AW172" s="13" t="s">
        <v>32</v>
      </c>
      <c r="AX172" s="13" t="s">
        <v>84</v>
      </c>
      <c r="AY172" s="219" t="s">
        <v>185</v>
      </c>
    </row>
    <row r="173" spans="2:63" s="12" customFormat="1" ht="22.9" customHeight="1">
      <c r="B173" s="178"/>
      <c r="C173" s="179"/>
      <c r="D173" s="180" t="s">
        <v>75</v>
      </c>
      <c r="E173" s="192" t="s">
        <v>194</v>
      </c>
      <c r="F173" s="192" t="s">
        <v>290</v>
      </c>
      <c r="G173" s="179"/>
      <c r="H173" s="179"/>
      <c r="I173" s="182"/>
      <c r="J173" s="193">
        <f>BK173</f>
        <v>0</v>
      </c>
      <c r="K173" s="179"/>
      <c r="L173" s="184"/>
      <c r="M173" s="185"/>
      <c r="N173" s="186"/>
      <c r="O173" s="186"/>
      <c r="P173" s="187">
        <f>SUM(P174:P225)</f>
        <v>0</v>
      </c>
      <c r="Q173" s="186"/>
      <c r="R173" s="187">
        <f>SUM(R174:R225)</f>
        <v>209.41544248</v>
      </c>
      <c r="S173" s="186"/>
      <c r="T173" s="188">
        <f>SUM(T174:T225)</f>
        <v>0</v>
      </c>
      <c r="AR173" s="189" t="s">
        <v>84</v>
      </c>
      <c r="AT173" s="190" t="s">
        <v>75</v>
      </c>
      <c r="AU173" s="190" t="s">
        <v>84</v>
      </c>
      <c r="AY173" s="189" t="s">
        <v>185</v>
      </c>
      <c r="BK173" s="191">
        <f>SUM(BK174:BK225)</f>
        <v>0</v>
      </c>
    </row>
    <row r="174" spans="1:65" s="2" customFormat="1" ht="24.2" customHeight="1">
      <c r="A174" s="35"/>
      <c r="B174" s="36"/>
      <c r="C174" s="194" t="s">
        <v>296</v>
      </c>
      <c r="D174" s="194" t="s">
        <v>187</v>
      </c>
      <c r="E174" s="195" t="s">
        <v>541</v>
      </c>
      <c r="F174" s="196" t="s">
        <v>542</v>
      </c>
      <c r="G174" s="197" t="s">
        <v>201</v>
      </c>
      <c r="H174" s="198">
        <v>70.34</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86</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543</v>
      </c>
    </row>
    <row r="175" spans="2:51" s="13" customFormat="1" ht="11.25">
      <c r="B175" s="208"/>
      <c r="C175" s="209"/>
      <c r="D175" s="210" t="s">
        <v>193</v>
      </c>
      <c r="E175" s="211" t="s">
        <v>526</v>
      </c>
      <c r="F175" s="212" t="s">
        <v>544</v>
      </c>
      <c r="G175" s="209"/>
      <c r="H175" s="213">
        <v>70.34</v>
      </c>
      <c r="I175" s="214"/>
      <c r="J175" s="209"/>
      <c r="K175" s="209"/>
      <c r="L175" s="215"/>
      <c r="M175" s="216"/>
      <c r="N175" s="217"/>
      <c r="O175" s="217"/>
      <c r="P175" s="217"/>
      <c r="Q175" s="217"/>
      <c r="R175" s="217"/>
      <c r="S175" s="217"/>
      <c r="T175" s="218"/>
      <c r="AT175" s="219" t="s">
        <v>193</v>
      </c>
      <c r="AU175" s="219" t="s">
        <v>86</v>
      </c>
      <c r="AV175" s="13" t="s">
        <v>86</v>
      </c>
      <c r="AW175" s="13" t="s">
        <v>32</v>
      </c>
      <c r="AX175" s="13" t="s">
        <v>84</v>
      </c>
      <c r="AY175" s="219" t="s">
        <v>185</v>
      </c>
    </row>
    <row r="176" spans="1:65" s="2" customFormat="1" ht="16.5" customHeight="1">
      <c r="A176" s="35"/>
      <c r="B176" s="36"/>
      <c r="C176" s="241" t="s">
        <v>302</v>
      </c>
      <c r="D176" s="241" t="s">
        <v>267</v>
      </c>
      <c r="E176" s="242" t="s">
        <v>545</v>
      </c>
      <c r="F176" s="243" t="s">
        <v>546</v>
      </c>
      <c r="G176" s="244" t="s">
        <v>270</v>
      </c>
      <c r="H176" s="245">
        <v>6.682</v>
      </c>
      <c r="I176" s="246"/>
      <c r="J176" s="247">
        <f>ROUND(I176*H176,2)</f>
        <v>0</v>
      </c>
      <c r="K176" s="248"/>
      <c r="L176" s="249"/>
      <c r="M176" s="250" t="s">
        <v>1</v>
      </c>
      <c r="N176" s="251" t="s">
        <v>41</v>
      </c>
      <c r="O176" s="72"/>
      <c r="P176" s="204">
        <f>O176*H176</f>
        <v>0</v>
      </c>
      <c r="Q176" s="204">
        <v>1</v>
      </c>
      <c r="R176" s="204">
        <f>Q176*H176</f>
        <v>6.682</v>
      </c>
      <c r="S176" s="204">
        <v>0</v>
      </c>
      <c r="T176" s="205">
        <f>S176*H176</f>
        <v>0</v>
      </c>
      <c r="U176" s="35"/>
      <c r="V176" s="35"/>
      <c r="W176" s="35"/>
      <c r="X176" s="35"/>
      <c r="Y176" s="35"/>
      <c r="Z176" s="35"/>
      <c r="AA176" s="35"/>
      <c r="AB176" s="35"/>
      <c r="AC176" s="35"/>
      <c r="AD176" s="35"/>
      <c r="AE176" s="35"/>
      <c r="AR176" s="206" t="s">
        <v>223</v>
      </c>
      <c r="AT176" s="206" t="s">
        <v>267</v>
      </c>
      <c r="AU176" s="206" t="s">
        <v>86</v>
      </c>
      <c r="AY176" s="18" t="s">
        <v>185</v>
      </c>
      <c r="BE176" s="207">
        <f>IF(N176="základní",J176,0)</f>
        <v>0</v>
      </c>
      <c r="BF176" s="207">
        <f>IF(N176="snížená",J176,0)</f>
        <v>0</v>
      </c>
      <c r="BG176" s="207">
        <f>IF(N176="zákl. přenesená",J176,0)</f>
        <v>0</v>
      </c>
      <c r="BH176" s="207">
        <f>IF(N176="sníž. přenesená",J176,0)</f>
        <v>0</v>
      </c>
      <c r="BI176" s="207">
        <f>IF(N176="nulová",J176,0)</f>
        <v>0</v>
      </c>
      <c r="BJ176" s="18" t="s">
        <v>84</v>
      </c>
      <c r="BK176" s="207">
        <f>ROUND(I176*H176,2)</f>
        <v>0</v>
      </c>
      <c r="BL176" s="18" t="s">
        <v>191</v>
      </c>
      <c r="BM176" s="206" t="s">
        <v>547</v>
      </c>
    </row>
    <row r="177" spans="2:51" s="13" customFormat="1" ht="11.25">
      <c r="B177" s="208"/>
      <c r="C177" s="209"/>
      <c r="D177" s="210" t="s">
        <v>193</v>
      </c>
      <c r="E177" s="209"/>
      <c r="F177" s="212" t="s">
        <v>548</v>
      </c>
      <c r="G177" s="209"/>
      <c r="H177" s="213">
        <v>6.682</v>
      </c>
      <c r="I177" s="214"/>
      <c r="J177" s="209"/>
      <c r="K177" s="209"/>
      <c r="L177" s="215"/>
      <c r="M177" s="216"/>
      <c r="N177" s="217"/>
      <c r="O177" s="217"/>
      <c r="P177" s="217"/>
      <c r="Q177" s="217"/>
      <c r="R177" s="217"/>
      <c r="S177" s="217"/>
      <c r="T177" s="218"/>
      <c r="AT177" s="219" t="s">
        <v>193</v>
      </c>
      <c r="AU177" s="219" t="s">
        <v>86</v>
      </c>
      <c r="AV177" s="13" t="s">
        <v>86</v>
      </c>
      <c r="AW177" s="13" t="s">
        <v>4</v>
      </c>
      <c r="AX177" s="13" t="s">
        <v>84</v>
      </c>
      <c r="AY177" s="219" t="s">
        <v>185</v>
      </c>
    </row>
    <row r="178" spans="1:65" s="2" customFormat="1" ht="24.2" customHeight="1">
      <c r="A178" s="35"/>
      <c r="B178" s="36"/>
      <c r="C178" s="194" t="s">
        <v>313</v>
      </c>
      <c r="D178" s="194" t="s">
        <v>187</v>
      </c>
      <c r="E178" s="195" t="s">
        <v>292</v>
      </c>
      <c r="F178" s="196" t="s">
        <v>293</v>
      </c>
      <c r="G178" s="197" t="s">
        <v>201</v>
      </c>
      <c r="H178" s="198">
        <v>59.128</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86</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294</v>
      </c>
    </row>
    <row r="179" spans="2:51" s="13" customFormat="1" ht="11.25">
      <c r="B179" s="208"/>
      <c r="C179" s="209"/>
      <c r="D179" s="210" t="s">
        <v>193</v>
      </c>
      <c r="E179" s="211" t="s">
        <v>1</v>
      </c>
      <c r="F179" s="212" t="s">
        <v>295</v>
      </c>
      <c r="G179" s="209"/>
      <c r="H179" s="213">
        <v>59.128</v>
      </c>
      <c r="I179" s="214"/>
      <c r="J179" s="209"/>
      <c r="K179" s="209"/>
      <c r="L179" s="215"/>
      <c r="M179" s="216"/>
      <c r="N179" s="217"/>
      <c r="O179" s="217"/>
      <c r="P179" s="217"/>
      <c r="Q179" s="217"/>
      <c r="R179" s="217"/>
      <c r="S179" s="217"/>
      <c r="T179" s="218"/>
      <c r="AT179" s="219" t="s">
        <v>193</v>
      </c>
      <c r="AU179" s="219" t="s">
        <v>86</v>
      </c>
      <c r="AV179" s="13" t="s">
        <v>86</v>
      </c>
      <c r="AW179" s="13" t="s">
        <v>32</v>
      </c>
      <c r="AX179" s="13" t="s">
        <v>84</v>
      </c>
      <c r="AY179" s="219" t="s">
        <v>185</v>
      </c>
    </row>
    <row r="180" spans="1:65" s="2" customFormat="1" ht="24.2" customHeight="1">
      <c r="A180" s="35"/>
      <c r="B180" s="36"/>
      <c r="C180" s="194" t="s">
        <v>317</v>
      </c>
      <c r="D180" s="194" t="s">
        <v>187</v>
      </c>
      <c r="E180" s="195" t="s">
        <v>297</v>
      </c>
      <c r="F180" s="196" t="s">
        <v>298</v>
      </c>
      <c r="G180" s="197" t="s">
        <v>201</v>
      </c>
      <c r="H180" s="198">
        <v>723.712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86</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299</v>
      </c>
    </row>
    <row r="181" spans="2:51" s="14" customFormat="1" ht="11.25">
      <c r="B181" s="220"/>
      <c r="C181" s="221"/>
      <c r="D181" s="210" t="s">
        <v>193</v>
      </c>
      <c r="E181" s="222" t="s">
        <v>1</v>
      </c>
      <c r="F181" s="223" t="s">
        <v>300</v>
      </c>
      <c r="G181" s="221"/>
      <c r="H181" s="222" t="s">
        <v>1</v>
      </c>
      <c r="I181" s="224"/>
      <c r="J181" s="221"/>
      <c r="K181" s="221"/>
      <c r="L181" s="225"/>
      <c r="M181" s="226"/>
      <c r="N181" s="227"/>
      <c r="O181" s="227"/>
      <c r="P181" s="227"/>
      <c r="Q181" s="227"/>
      <c r="R181" s="227"/>
      <c r="S181" s="227"/>
      <c r="T181" s="228"/>
      <c r="AT181" s="229" t="s">
        <v>193</v>
      </c>
      <c r="AU181" s="229" t="s">
        <v>86</v>
      </c>
      <c r="AV181" s="14" t="s">
        <v>84</v>
      </c>
      <c r="AW181" s="14" t="s">
        <v>32</v>
      </c>
      <c r="AX181" s="14" t="s">
        <v>76</v>
      </c>
      <c r="AY181" s="229" t="s">
        <v>185</v>
      </c>
    </row>
    <row r="182" spans="2:51" s="13" customFormat="1" ht="11.25">
      <c r="B182" s="208"/>
      <c r="C182" s="209"/>
      <c r="D182" s="210" t="s">
        <v>193</v>
      </c>
      <c r="E182" s="211" t="s">
        <v>1</v>
      </c>
      <c r="F182" s="212" t="s">
        <v>301</v>
      </c>
      <c r="G182" s="209"/>
      <c r="H182" s="213">
        <v>723.712</v>
      </c>
      <c r="I182" s="214"/>
      <c r="J182" s="209"/>
      <c r="K182" s="209"/>
      <c r="L182" s="215"/>
      <c r="M182" s="216"/>
      <c r="N182" s="217"/>
      <c r="O182" s="217"/>
      <c r="P182" s="217"/>
      <c r="Q182" s="217"/>
      <c r="R182" s="217"/>
      <c r="S182" s="217"/>
      <c r="T182" s="218"/>
      <c r="AT182" s="219" t="s">
        <v>193</v>
      </c>
      <c r="AU182" s="219" t="s">
        <v>86</v>
      </c>
      <c r="AV182" s="13" t="s">
        <v>86</v>
      </c>
      <c r="AW182" s="13" t="s">
        <v>32</v>
      </c>
      <c r="AX182" s="13" t="s">
        <v>76</v>
      </c>
      <c r="AY182" s="219" t="s">
        <v>185</v>
      </c>
    </row>
    <row r="183" spans="2:51" s="15" customFormat="1" ht="11.25">
      <c r="B183" s="230"/>
      <c r="C183" s="231"/>
      <c r="D183" s="210" t="s">
        <v>193</v>
      </c>
      <c r="E183" s="232" t="s">
        <v>1</v>
      </c>
      <c r="F183" s="233" t="s">
        <v>256</v>
      </c>
      <c r="G183" s="231"/>
      <c r="H183" s="234">
        <v>723.712</v>
      </c>
      <c r="I183" s="235"/>
      <c r="J183" s="231"/>
      <c r="K183" s="231"/>
      <c r="L183" s="236"/>
      <c r="M183" s="237"/>
      <c r="N183" s="238"/>
      <c r="O183" s="238"/>
      <c r="P183" s="238"/>
      <c r="Q183" s="238"/>
      <c r="R183" s="238"/>
      <c r="S183" s="238"/>
      <c r="T183" s="239"/>
      <c r="AT183" s="240" t="s">
        <v>193</v>
      </c>
      <c r="AU183" s="240" t="s">
        <v>86</v>
      </c>
      <c r="AV183" s="15" t="s">
        <v>191</v>
      </c>
      <c r="AW183" s="15" t="s">
        <v>32</v>
      </c>
      <c r="AX183" s="15" t="s">
        <v>84</v>
      </c>
      <c r="AY183" s="240" t="s">
        <v>185</v>
      </c>
    </row>
    <row r="184" spans="1:65" s="2" customFormat="1" ht="24.2" customHeight="1">
      <c r="A184" s="35"/>
      <c r="B184" s="36"/>
      <c r="C184" s="194" t="s">
        <v>321</v>
      </c>
      <c r="D184" s="194" t="s">
        <v>187</v>
      </c>
      <c r="E184" s="195" t="s">
        <v>303</v>
      </c>
      <c r="F184" s="196" t="s">
        <v>304</v>
      </c>
      <c r="G184" s="197" t="s">
        <v>201</v>
      </c>
      <c r="H184" s="198">
        <v>3457.292</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86</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305</v>
      </c>
    </row>
    <row r="185" spans="2:51" s="14" customFormat="1" ht="11.25">
      <c r="B185" s="220"/>
      <c r="C185" s="221"/>
      <c r="D185" s="210" t="s">
        <v>193</v>
      </c>
      <c r="E185" s="222" t="s">
        <v>1</v>
      </c>
      <c r="F185" s="223" t="s">
        <v>306</v>
      </c>
      <c r="G185" s="221"/>
      <c r="H185" s="222" t="s">
        <v>1</v>
      </c>
      <c r="I185" s="224"/>
      <c r="J185" s="221"/>
      <c r="K185" s="221"/>
      <c r="L185" s="225"/>
      <c r="M185" s="226"/>
      <c r="N185" s="227"/>
      <c r="O185" s="227"/>
      <c r="P185" s="227"/>
      <c r="Q185" s="227"/>
      <c r="R185" s="227"/>
      <c r="S185" s="227"/>
      <c r="T185" s="228"/>
      <c r="AT185" s="229" t="s">
        <v>193</v>
      </c>
      <c r="AU185" s="229" t="s">
        <v>86</v>
      </c>
      <c r="AV185" s="14" t="s">
        <v>84</v>
      </c>
      <c r="AW185" s="14" t="s">
        <v>32</v>
      </c>
      <c r="AX185" s="14" t="s">
        <v>76</v>
      </c>
      <c r="AY185" s="229" t="s">
        <v>185</v>
      </c>
    </row>
    <row r="186" spans="2:51" s="13" customFormat="1" ht="11.25">
      <c r="B186" s="208"/>
      <c r="C186" s="209"/>
      <c r="D186" s="210" t="s">
        <v>193</v>
      </c>
      <c r="E186" s="211" t="s">
        <v>1</v>
      </c>
      <c r="F186" s="212" t="s">
        <v>307</v>
      </c>
      <c r="G186" s="209"/>
      <c r="H186" s="213">
        <v>2516.074</v>
      </c>
      <c r="I186" s="214"/>
      <c r="J186" s="209"/>
      <c r="K186" s="209"/>
      <c r="L186" s="215"/>
      <c r="M186" s="216"/>
      <c r="N186" s="217"/>
      <c r="O186" s="217"/>
      <c r="P186" s="217"/>
      <c r="Q186" s="217"/>
      <c r="R186" s="217"/>
      <c r="S186" s="217"/>
      <c r="T186" s="218"/>
      <c r="AT186" s="219" t="s">
        <v>193</v>
      </c>
      <c r="AU186" s="219" t="s">
        <v>86</v>
      </c>
      <c r="AV186" s="13" t="s">
        <v>86</v>
      </c>
      <c r="AW186" s="13" t="s">
        <v>32</v>
      </c>
      <c r="AX186" s="13" t="s">
        <v>76</v>
      </c>
      <c r="AY186" s="219" t="s">
        <v>185</v>
      </c>
    </row>
    <row r="187" spans="2:51" s="13" customFormat="1" ht="11.25">
      <c r="B187" s="208"/>
      <c r="C187" s="209"/>
      <c r="D187" s="210" t="s">
        <v>193</v>
      </c>
      <c r="E187" s="211" t="s">
        <v>1</v>
      </c>
      <c r="F187" s="212" t="s">
        <v>301</v>
      </c>
      <c r="G187" s="209"/>
      <c r="H187" s="213">
        <v>723.712</v>
      </c>
      <c r="I187" s="214"/>
      <c r="J187" s="209"/>
      <c r="K187" s="209"/>
      <c r="L187" s="215"/>
      <c r="M187" s="216"/>
      <c r="N187" s="217"/>
      <c r="O187" s="217"/>
      <c r="P187" s="217"/>
      <c r="Q187" s="217"/>
      <c r="R187" s="217"/>
      <c r="S187" s="217"/>
      <c r="T187" s="218"/>
      <c r="AT187" s="219" t="s">
        <v>193</v>
      </c>
      <c r="AU187" s="219" t="s">
        <v>86</v>
      </c>
      <c r="AV187" s="13" t="s">
        <v>86</v>
      </c>
      <c r="AW187" s="13" t="s">
        <v>32</v>
      </c>
      <c r="AX187" s="13" t="s">
        <v>76</v>
      </c>
      <c r="AY187" s="219" t="s">
        <v>185</v>
      </c>
    </row>
    <row r="188" spans="2:51" s="13" customFormat="1" ht="11.25">
      <c r="B188" s="208"/>
      <c r="C188" s="209"/>
      <c r="D188" s="210" t="s">
        <v>193</v>
      </c>
      <c r="E188" s="211" t="s">
        <v>1</v>
      </c>
      <c r="F188" s="212" t="s">
        <v>308</v>
      </c>
      <c r="G188" s="209"/>
      <c r="H188" s="213">
        <v>35.247</v>
      </c>
      <c r="I188" s="214"/>
      <c r="J188" s="209"/>
      <c r="K188" s="209"/>
      <c r="L188" s="215"/>
      <c r="M188" s="216"/>
      <c r="N188" s="217"/>
      <c r="O188" s="217"/>
      <c r="P188" s="217"/>
      <c r="Q188" s="217"/>
      <c r="R188" s="217"/>
      <c r="S188" s="217"/>
      <c r="T188" s="218"/>
      <c r="AT188" s="219" t="s">
        <v>193</v>
      </c>
      <c r="AU188" s="219" t="s">
        <v>86</v>
      </c>
      <c r="AV188" s="13" t="s">
        <v>86</v>
      </c>
      <c r="AW188" s="13" t="s">
        <v>32</v>
      </c>
      <c r="AX188" s="13" t="s">
        <v>76</v>
      </c>
      <c r="AY188" s="219" t="s">
        <v>185</v>
      </c>
    </row>
    <row r="189" spans="2:51" s="13" customFormat="1" ht="11.25">
      <c r="B189" s="208"/>
      <c r="C189" s="209"/>
      <c r="D189" s="210" t="s">
        <v>193</v>
      </c>
      <c r="E189" s="211" t="s">
        <v>1</v>
      </c>
      <c r="F189" s="212" t="s">
        <v>309</v>
      </c>
      <c r="G189" s="209"/>
      <c r="H189" s="213">
        <v>23.881</v>
      </c>
      <c r="I189" s="214"/>
      <c r="J189" s="209"/>
      <c r="K189" s="209"/>
      <c r="L189" s="215"/>
      <c r="M189" s="216"/>
      <c r="N189" s="217"/>
      <c r="O189" s="217"/>
      <c r="P189" s="217"/>
      <c r="Q189" s="217"/>
      <c r="R189" s="217"/>
      <c r="S189" s="217"/>
      <c r="T189" s="218"/>
      <c r="AT189" s="219" t="s">
        <v>193</v>
      </c>
      <c r="AU189" s="219" t="s">
        <v>86</v>
      </c>
      <c r="AV189" s="13" t="s">
        <v>86</v>
      </c>
      <c r="AW189" s="13" t="s">
        <v>32</v>
      </c>
      <c r="AX189" s="13" t="s">
        <v>76</v>
      </c>
      <c r="AY189" s="219" t="s">
        <v>185</v>
      </c>
    </row>
    <row r="190" spans="2:51" s="16" customFormat="1" ht="11.25">
      <c r="B190" s="252"/>
      <c r="C190" s="253"/>
      <c r="D190" s="210" t="s">
        <v>193</v>
      </c>
      <c r="E190" s="254" t="s">
        <v>1</v>
      </c>
      <c r="F190" s="255" t="s">
        <v>310</v>
      </c>
      <c r="G190" s="253"/>
      <c r="H190" s="256">
        <v>3298.914</v>
      </c>
      <c r="I190" s="257"/>
      <c r="J190" s="253"/>
      <c r="K190" s="253"/>
      <c r="L190" s="258"/>
      <c r="M190" s="259"/>
      <c r="N190" s="260"/>
      <c r="O190" s="260"/>
      <c r="P190" s="260"/>
      <c r="Q190" s="260"/>
      <c r="R190" s="260"/>
      <c r="S190" s="260"/>
      <c r="T190" s="261"/>
      <c r="AT190" s="262" t="s">
        <v>193</v>
      </c>
      <c r="AU190" s="262" t="s">
        <v>86</v>
      </c>
      <c r="AV190" s="16" t="s">
        <v>198</v>
      </c>
      <c r="AW190" s="16" t="s">
        <v>32</v>
      </c>
      <c r="AX190" s="16" t="s">
        <v>76</v>
      </c>
      <c r="AY190" s="262" t="s">
        <v>185</v>
      </c>
    </row>
    <row r="191" spans="2:51" s="14" customFormat="1" ht="11.25">
      <c r="B191" s="220"/>
      <c r="C191" s="221"/>
      <c r="D191" s="210" t="s">
        <v>193</v>
      </c>
      <c r="E191" s="222" t="s">
        <v>1</v>
      </c>
      <c r="F191" s="223" t="s">
        <v>300</v>
      </c>
      <c r="G191" s="221"/>
      <c r="H191" s="222" t="s">
        <v>1</v>
      </c>
      <c r="I191" s="224"/>
      <c r="J191" s="221"/>
      <c r="K191" s="221"/>
      <c r="L191" s="225"/>
      <c r="M191" s="226"/>
      <c r="N191" s="227"/>
      <c r="O191" s="227"/>
      <c r="P191" s="227"/>
      <c r="Q191" s="227"/>
      <c r="R191" s="227"/>
      <c r="S191" s="227"/>
      <c r="T191" s="228"/>
      <c r="AT191" s="229" t="s">
        <v>193</v>
      </c>
      <c r="AU191" s="229" t="s">
        <v>86</v>
      </c>
      <c r="AV191" s="14" t="s">
        <v>84</v>
      </c>
      <c r="AW191" s="14" t="s">
        <v>32</v>
      </c>
      <c r="AX191" s="14" t="s">
        <v>76</v>
      </c>
      <c r="AY191" s="229" t="s">
        <v>185</v>
      </c>
    </row>
    <row r="192" spans="2:51" s="13" customFormat="1" ht="11.25">
      <c r="B192" s="208"/>
      <c r="C192" s="209"/>
      <c r="D192" s="210" t="s">
        <v>193</v>
      </c>
      <c r="E192" s="211" t="s">
        <v>1</v>
      </c>
      <c r="F192" s="212" t="s">
        <v>311</v>
      </c>
      <c r="G192" s="209"/>
      <c r="H192" s="213">
        <v>78.364</v>
      </c>
      <c r="I192" s="214"/>
      <c r="J192" s="209"/>
      <c r="K192" s="209"/>
      <c r="L192" s="215"/>
      <c r="M192" s="216"/>
      <c r="N192" s="217"/>
      <c r="O192" s="217"/>
      <c r="P192" s="217"/>
      <c r="Q192" s="217"/>
      <c r="R192" s="217"/>
      <c r="S192" s="217"/>
      <c r="T192" s="218"/>
      <c r="AT192" s="219" t="s">
        <v>193</v>
      </c>
      <c r="AU192" s="219" t="s">
        <v>86</v>
      </c>
      <c r="AV192" s="13" t="s">
        <v>86</v>
      </c>
      <c r="AW192" s="13" t="s">
        <v>32</v>
      </c>
      <c r="AX192" s="13" t="s">
        <v>76</v>
      </c>
      <c r="AY192" s="219" t="s">
        <v>185</v>
      </c>
    </row>
    <row r="193" spans="2:51" s="13" customFormat="1" ht="11.25">
      <c r="B193" s="208"/>
      <c r="C193" s="209"/>
      <c r="D193" s="210" t="s">
        <v>193</v>
      </c>
      <c r="E193" s="211" t="s">
        <v>1</v>
      </c>
      <c r="F193" s="212" t="s">
        <v>312</v>
      </c>
      <c r="G193" s="209"/>
      <c r="H193" s="213">
        <v>2.64</v>
      </c>
      <c r="I193" s="214"/>
      <c r="J193" s="209"/>
      <c r="K193" s="209"/>
      <c r="L193" s="215"/>
      <c r="M193" s="216"/>
      <c r="N193" s="217"/>
      <c r="O193" s="217"/>
      <c r="P193" s="217"/>
      <c r="Q193" s="217"/>
      <c r="R193" s="217"/>
      <c r="S193" s="217"/>
      <c r="T193" s="218"/>
      <c r="AT193" s="219" t="s">
        <v>193</v>
      </c>
      <c r="AU193" s="219" t="s">
        <v>86</v>
      </c>
      <c r="AV193" s="13" t="s">
        <v>86</v>
      </c>
      <c r="AW193" s="13" t="s">
        <v>32</v>
      </c>
      <c r="AX193" s="13" t="s">
        <v>76</v>
      </c>
      <c r="AY193" s="219" t="s">
        <v>185</v>
      </c>
    </row>
    <row r="194" spans="2:51" s="13" customFormat="1" ht="11.25">
      <c r="B194" s="208"/>
      <c r="C194" s="209"/>
      <c r="D194" s="210" t="s">
        <v>193</v>
      </c>
      <c r="E194" s="211" t="s">
        <v>1</v>
      </c>
      <c r="F194" s="212" t="s">
        <v>540</v>
      </c>
      <c r="G194" s="209"/>
      <c r="H194" s="213">
        <v>77.374</v>
      </c>
      <c r="I194" s="214"/>
      <c r="J194" s="209"/>
      <c r="K194" s="209"/>
      <c r="L194" s="215"/>
      <c r="M194" s="216"/>
      <c r="N194" s="217"/>
      <c r="O194" s="217"/>
      <c r="P194" s="217"/>
      <c r="Q194" s="217"/>
      <c r="R194" s="217"/>
      <c r="S194" s="217"/>
      <c r="T194" s="218"/>
      <c r="AT194" s="219" t="s">
        <v>193</v>
      </c>
      <c r="AU194" s="219" t="s">
        <v>86</v>
      </c>
      <c r="AV194" s="13" t="s">
        <v>86</v>
      </c>
      <c r="AW194" s="13" t="s">
        <v>32</v>
      </c>
      <c r="AX194" s="13" t="s">
        <v>76</v>
      </c>
      <c r="AY194" s="219" t="s">
        <v>185</v>
      </c>
    </row>
    <row r="195" spans="2:51" s="16" customFormat="1" ht="11.25">
      <c r="B195" s="252"/>
      <c r="C195" s="253"/>
      <c r="D195" s="210" t="s">
        <v>193</v>
      </c>
      <c r="E195" s="254" t="s">
        <v>1</v>
      </c>
      <c r="F195" s="255" t="s">
        <v>310</v>
      </c>
      <c r="G195" s="253"/>
      <c r="H195" s="256">
        <v>158.378</v>
      </c>
      <c r="I195" s="257"/>
      <c r="J195" s="253"/>
      <c r="K195" s="253"/>
      <c r="L195" s="258"/>
      <c r="M195" s="259"/>
      <c r="N195" s="260"/>
      <c r="O195" s="260"/>
      <c r="P195" s="260"/>
      <c r="Q195" s="260"/>
      <c r="R195" s="260"/>
      <c r="S195" s="260"/>
      <c r="T195" s="261"/>
      <c r="AT195" s="262" t="s">
        <v>193</v>
      </c>
      <c r="AU195" s="262" t="s">
        <v>86</v>
      </c>
      <c r="AV195" s="16" t="s">
        <v>198</v>
      </c>
      <c r="AW195" s="16" t="s">
        <v>32</v>
      </c>
      <c r="AX195" s="16" t="s">
        <v>76</v>
      </c>
      <c r="AY195" s="262" t="s">
        <v>185</v>
      </c>
    </row>
    <row r="196" spans="2:51" s="15" customFormat="1" ht="11.25">
      <c r="B196" s="230"/>
      <c r="C196" s="231"/>
      <c r="D196" s="210" t="s">
        <v>193</v>
      </c>
      <c r="E196" s="232" t="s">
        <v>1</v>
      </c>
      <c r="F196" s="233" t="s">
        <v>256</v>
      </c>
      <c r="G196" s="231"/>
      <c r="H196" s="234">
        <v>3457.292</v>
      </c>
      <c r="I196" s="235"/>
      <c r="J196" s="231"/>
      <c r="K196" s="231"/>
      <c r="L196" s="236"/>
      <c r="M196" s="237"/>
      <c r="N196" s="238"/>
      <c r="O196" s="238"/>
      <c r="P196" s="238"/>
      <c r="Q196" s="238"/>
      <c r="R196" s="238"/>
      <c r="S196" s="238"/>
      <c r="T196" s="239"/>
      <c r="AT196" s="240" t="s">
        <v>193</v>
      </c>
      <c r="AU196" s="240" t="s">
        <v>86</v>
      </c>
      <c r="AV196" s="15" t="s">
        <v>191</v>
      </c>
      <c r="AW196" s="15" t="s">
        <v>32</v>
      </c>
      <c r="AX196" s="15" t="s">
        <v>84</v>
      </c>
      <c r="AY196" s="240" t="s">
        <v>185</v>
      </c>
    </row>
    <row r="197" spans="1:65" s="2" customFormat="1" ht="24.2" customHeight="1">
      <c r="A197" s="35"/>
      <c r="B197" s="36"/>
      <c r="C197" s="194" t="s">
        <v>326</v>
      </c>
      <c r="D197" s="194" t="s">
        <v>187</v>
      </c>
      <c r="E197" s="195" t="s">
        <v>314</v>
      </c>
      <c r="F197" s="196" t="s">
        <v>315</v>
      </c>
      <c r="G197" s="197" t="s">
        <v>201</v>
      </c>
      <c r="H197" s="198">
        <v>2516.074</v>
      </c>
      <c r="I197" s="199"/>
      <c r="J197" s="200">
        <f>ROUND(I197*H197,2)</f>
        <v>0</v>
      </c>
      <c r="K197" s="201"/>
      <c r="L197" s="40"/>
      <c r="M197" s="202" t="s">
        <v>1</v>
      </c>
      <c r="N197" s="203" t="s">
        <v>41</v>
      </c>
      <c r="O197" s="72"/>
      <c r="P197" s="204">
        <f>O197*H197</f>
        <v>0</v>
      </c>
      <c r="Q197" s="204">
        <v>0</v>
      </c>
      <c r="R197" s="204">
        <f>Q197*H197</f>
        <v>0</v>
      </c>
      <c r="S197" s="204">
        <v>0</v>
      </c>
      <c r="T197" s="205">
        <f>S197*H197</f>
        <v>0</v>
      </c>
      <c r="U197" s="35"/>
      <c r="V197" s="35"/>
      <c r="W197" s="35"/>
      <c r="X197" s="35"/>
      <c r="Y197" s="35"/>
      <c r="Z197" s="35"/>
      <c r="AA197" s="35"/>
      <c r="AB197" s="35"/>
      <c r="AC197" s="35"/>
      <c r="AD197" s="35"/>
      <c r="AE197" s="35"/>
      <c r="AR197" s="206" t="s">
        <v>191</v>
      </c>
      <c r="AT197" s="206" t="s">
        <v>187</v>
      </c>
      <c r="AU197" s="206" t="s">
        <v>86</v>
      </c>
      <c r="AY197" s="18" t="s">
        <v>185</v>
      </c>
      <c r="BE197" s="207">
        <f>IF(N197="základní",J197,0)</f>
        <v>0</v>
      </c>
      <c r="BF197" s="207">
        <f>IF(N197="snížená",J197,0)</f>
        <v>0</v>
      </c>
      <c r="BG197" s="207">
        <f>IF(N197="zákl. přenesená",J197,0)</f>
        <v>0</v>
      </c>
      <c r="BH197" s="207">
        <f>IF(N197="sníž. přenesená",J197,0)</f>
        <v>0</v>
      </c>
      <c r="BI197" s="207">
        <f>IF(N197="nulová",J197,0)</f>
        <v>0</v>
      </c>
      <c r="BJ197" s="18" t="s">
        <v>84</v>
      </c>
      <c r="BK197" s="207">
        <f>ROUND(I197*H197,2)</f>
        <v>0</v>
      </c>
      <c r="BL197" s="18" t="s">
        <v>191</v>
      </c>
      <c r="BM197" s="206" t="s">
        <v>316</v>
      </c>
    </row>
    <row r="198" spans="2:51" s="13" customFormat="1" ht="11.25">
      <c r="B198" s="208"/>
      <c r="C198" s="209"/>
      <c r="D198" s="210" t="s">
        <v>193</v>
      </c>
      <c r="E198" s="211" t="s">
        <v>1</v>
      </c>
      <c r="F198" s="212" t="s">
        <v>307</v>
      </c>
      <c r="G198" s="209"/>
      <c r="H198" s="213">
        <v>2516.074</v>
      </c>
      <c r="I198" s="214"/>
      <c r="J198" s="209"/>
      <c r="K198" s="209"/>
      <c r="L198" s="215"/>
      <c r="M198" s="216"/>
      <c r="N198" s="217"/>
      <c r="O198" s="217"/>
      <c r="P198" s="217"/>
      <c r="Q198" s="217"/>
      <c r="R198" s="217"/>
      <c r="S198" s="217"/>
      <c r="T198" s="218"/>
      <c r="AT198" s="219" t="s">
        <v>193</v>
      </c>
      <c r="AU198" s="219" t="s">
        <v>86</v>
      </c>
      <c r="AV198" s="13" t="s">
        <v>86</v>
      </c>
      <c r="AW198" s="13" t="s">
        <v>32</v>
      </c>
      <c r="AX198" s="13" t="s">
        <v>84</v>
      </c>
      <c r="AY198" s="219" t="s">
        <v>185</v>
      </c>
    </row>
    <row r="199" spans="1:65" s="2" customFormat="1" ht="24.2" customHeight="1">
      <c r="A199" s="35"/>
      <c r="B199" s="36"/>
      <c r="C199" s="194" t="s">
        <v>333</v>
      </c>
      <c r="D199" s="194" t="s">
        <v>187</v>
      </c>
      <c r="E199" s="195" t="s">
        <v>318</v>
      </c>
      <c r="F199" s="196" t="s">
        <v>319</v>
      </c>
      <c r="G199" s="197" t="s">
        <v>201</v>
      </c>
      <c r="H199" s="198">
        <v>2516.074</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86</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320</v>
      </c>
    </row>
    <row r="200" spans="2:51" s="13" customFormat="1" ht="11.25">
      <c r="B200" s="208"/>
      <c r="C200" s="209"/>
      <c r="D200" s="210" t="s">
        <v>193</v>
      </c>
      <c r="E200" s="211" t="s">
        <v>1</v>
      </c>
      <c r="F200" s="212" t="s">
        <v>307</v>
      </c>
      <c r="G200" s="209"/>
      <c r="H200" s="213">
        <v>2516.074</v>
      </c>
      <c r="I200" s="214"/>
      <c r="J200" s="209"/>
      <c r="K200" s="209"/>
      <c r="L200" s="215"/>
      <c r="M200" s="216"/>
      <c r="N200" s="217"/>
      <c r="O200" s="217"/>
      <c r="P200" s="217"/>
      <c r="Q200" s="217"/>
      <c r="R200" s="217"/>
      <c r="S200" s="217"/>
      <c r="T200" s="218"/>
      <c r="AT200" s="219" t="s">
        <v>193</v>
      </c>
      <c r="AU200" s="219" t="s">
        <v>86</v>
      </c>
      <c r="AV200" s="13" t="s">
        <v>86</v>
      </c>
      <c r="AW200" s="13" t="s">
        <v>32</v>
      </c>
      <c r="AX200" s="13" t="s">
        <v>84</v>
      </c>
      <c r="AY200" s="219" t="s">
        <v>185</v>
      </c>
    </row>
    <row r="201" spans="1:65" s="2" customFormat="1" ht="24.2" customHeight="1">
      <c r="A201" s="35"/>
      <c r="B201" s="36"/>
      <c r="C201" s="194" t="s">
        <v>339</v>
      </c>
      <c r="D201" s="194" t="s">
        <v>187</v>
      </c>
      <c r="E201" s="195" t="s">
        <v>322</v>
      </c>
      <c r="F201" s="196" t="s">
        <v>323</v>
      </c>
      <c r="G201" s="197" t="s">
        <v>201</v>
      </c>
      <c r="H201" s="198">
        <v>2522.564</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86</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324</v>
      </c>
    </row>
    <row r="202" spans="2:51" s="13" customFormat="1" ht="11.25">
      <c r="B202" s="208"/>
      <c r="C202" s="209"/>
      <c r="D202" s="210" t="s">
        <v>193</v>
      </c>
      <c r="E202" s="211" t="s">
        <v>1</v>
      </c>
      <c r="F202" s="212" t="s">
        <v>325</v>
      </c>
      <c r="G202" s="209"/>
      <c r="H202" s="213">
        <v>2522.564</v>
      </c>
      <c r="I202" s="214"/>
      <c r="J202" s="209"/>
      <c r="K202" s="209"/>
      <c r="L202" s="215"/>
      <c r="M202" s="216"/>
      <c r="N202" s="217"/>
      <c r="O202" s="217"/>
      <c r="P202" s="217"/>
      <c r="Q202" s="217"/>
      <c r="R202" s="217"/>
      <c r="S202" s="217"/>
      <c r="T202" s="218"/>
      <c r="AT202" s="219" t="s">
        <v>193</v>
      </c>
      <c r="AU202" s="219" t="s">
        <v>86</v>
      </c>
      <c r="AV202" s="13" t="s">
        <v>86</v>
      </c>
      <c r="AW202" s="13" t="s">
        <v>32</v>
      </c>
      <c r="AX202" s="13" t="s">
        <v>84</v>
      </c>
      <c r="AY202" s="219" t="s">
        <v>185</v>
      </c>
    </row>
    <row r="203" spans="1:65" s="2" customFormat="1" ht="24.2" customHeight="1">
      <c r="A203" s="35"/>
      <c r="B203" s="36"/>
      <c r="C203" s="194" t="s">
        <v>346</v>
      </c>
      <c r="D203" s="194" t="s">
        <v>187</v>
      </c>
      <c r="E203" s="195" t="s">
        <v>327</v>
      </c>
      <c r="F203" s="196" t="s">
        <v>328</v>
      </c>
      <c r="G203" s="197" t="s">
        <v>201</v>
      </c>
      <c r="H203" s="198">
        <v>2299.14</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86</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329</v>
      </c>
    </row>
    <row r="204" spans="2:51" s="13" customFormat="1" ht="11.25">
      <c r="B204" s="208"/>
      <c r="C204" s="209"/>
      <c r="D204" s="210" t="s">
        <v>193</v>
      </c>
      <c r="E204" s="211" t="s">
        <v>130</v>
      </c>
      <c r="F204" s="212" t="s">
        <v>549</v>
      </c>
      <c r="G204" s="209"/>
      <c r="H204" s="213">
        <v>2287.34</v>
      </c>
      <c r="I204" s="214"/>
      <c r="J204" s="209"/>
      <c r="K204" s="209"/>
      <c r="L204" s="215"/>
      <c r="M204" s="216"/>
      <c r="N204" s="217"/>
      <c r="O204" s="217"/>
      <c r="P204" s="217"/>
      <c r="Q204" s="217"/>
      <c r="R204" s="217"/>
      <c r="S204" s="217"/>
      <c r="T204" s="218"/>
      <c r="AT204" s="219" t="s">
        <v>193</v>
      </c>
      <c r="AU204" s="219" t="s">
        <v>86</v>
      </c>
      <c r="AV204" s="13" t="s">
        <v>86</v>
      </c>
      <c r="AW204" s="13" t="s">
        <v>32</v>
      </c>
      <c r="AX204" s="13" t="s">
        <v>76</v>
      </c>
      <c r="AY204" s="219" t="s">
        <v>185</v>
      </c>
    </row>
    <row r="205" spans="2:51" s="13" customFormat="1" ht="11.25">
      <c r="B205" s="208"/>
      <c r="C205" s="209"/>
      <c r="D205" s="210" t="s">
        <v>193</v>
      </c>
      <c r="E205" s="211" t="s">
        <v>1</v>
      </c>
      <c r="F205" s="212" t="s">
        <v>331</v>
      </c>
      <c r="G205" s="209"/>
      <c r="H205" s="213">
        <v>11.8</v>
      </c>
      <c r="I205" s="214"/>
      <c r="J205" s="209"/>
      <c r="K205" s="209"/>
      <c r="L205" s="215"/>
      <c r="M205" s="216"/>
      <c r="N205" s="217"/>
      <c r="O205" s="217"/>
      <c r="P205" s="217"/>
      <c r="Q205" s="217"/>
      <c r="R205" s="217"/>
      <c r="S205" s="217"/>
      <c r="T205" s="218"/>
      <c r="AT205" s="219" t="s">
        <v>193</v>
      </c>
      <c r="AU205" s="219" t="s">
        <v>86</v>
      </c>
      <c r="AV205" s="13" t="s">
        <v>86</v>
      </c>
      <c r="AW205" s="13" t="s">
        <v>32</v>
      </c>
      <c r="AX205" s="13" t="s">
        <v>76</v>
      </c>
      <c r="AY205" s="219" t="s">
        <v>185</v>
      </c>
    </row>
    <row r="206" spans="2:51" s="15" customFormat="1" ht="11.25">
      <c r="B206" s="230"/>
      <c r="C206" s="231"/>
      <c r="D206" s="210" t="s">
        <v>193</v>
      </c>
      <c r="E206" s="232" t="s">
        <v>1</v>
      </c>
      <c r="F206" s="233" t="s">
        <v>256</v>
      </c>
      <c r="G206" s="231"/>
      <c r="H206" s="234">
        <v>2299.14</v>
      </c>
      <c r="I206" s="235"/>
      <c r="J206" s="231"/>
      <c r="K206" s="231"/>
      <c r="L206" s="236"/>
      <c r="M206" s="237"/>
      <c r="N206" s="238"/>
      <c r="O206" s="238"/>
      <c r="P206" s="238"/>
      <c r="Q206" s="238"/>
      <c r="R206" s="238"/>
      <c r="S206" s="238"/>
      <c r="T206" s="239"/>
      <c r="AT206" s="240" t="s">
        <v>193</v>
      </c>
      <c r="AU206" s="240" t="s">
        <v>86</v>
      </c>
      <c r="AV206" s="15" t="s">
        <v>191</v>
      </c>
      <c r="AW206" s="15" t="s">
        <v>32</v>
      </c>
      <c r="AX206" s="15" t="s">
        <v>84</v>
      </c>
      <c r="AY206" s="240" t="s">
        <v>185</v>
      </c>
    </row>
    <row r="207" spans="1:65" s="2" customFormat="1" ht="24.2" customHeight="1">
      <c r="A207" s="35"/>
      <c r="B207" s="36"/>
      <c r="C207" s="194" t="s">
        <v>351</v>
      </c>
      <c r="D207" s="194" t="s">
        <v>187</v>
      </c>
      <c r="E207" s="195" t="s">
        <v>334</v>
      </c>
      <c r="F207" s="196" t="s">
        <v>335</v>
      </c>
      <c r="G207" s="197" t="s">
        <v>201</v>
      </c>
      <c r="H207" s="198">
        <v>2522.564</v>
      </c>
      <c r="I207" s="199"/>
      <c r="J207" s="200">
        <f>ROUND(I207*H207,2)</f>
        <v>0</v>
      </c>
      <c r="K207" s="201"/>
      <c r="L207" s="40"/>
      <c r="M207" s="202" t="s">
        <v>1</v>
      </c>
      <c r="N207" s="203" t="s">
        <v>41</v>
      </c>
      <c r="O207" s="72"/>
      <c r="P207" s="204">
        <f>O207*H207</f>
        <v>0</v>
      </c>
      <c r="Q207" s="204">
        <v>0</v>
      </c>
      <c r="R207" s="204">
        <f>Q207*H207</f>
        <v>0</v>
      </c>
      <c r="S207" s="204">
        <v>0</v>
      </c>
      <c r="T207" s="205">
        <f>S207*H207</f>
        <v>0</v>
      </c>
      <c r="U207" s="35"/>
      <c r="V207" s="35"/>
      <c r="W207" s="35"/>
      <c r="X207" s="35"/>
      <c r="Y207" s="35"/>
      <c r="Z207" s="35"/>
      <c r="AA207" s="35"/>
      <c r="AB207" s="35"/>
      <c r="AC207" s="35"/>
      <c r="AD207" s="35"/>
      <c r="AE207" s="35"/>
      <c r="AR207" s="206" t="s">
        <v>191</v>
      </c>
      <c r="AT207" s="206" t="s">
        <v>187</v>
      </c>
      <c r="AU207" s="206" t="s">
        <v>86</v>
      </c>
      <c r="AY207" s="18" t="s">
        <v>185</v>
      </c>
      <c r="BE207" s="207">
        <f>IF(N207="základní",J207,0)</f>
        <v>0</v>
      </c>
      <c r="BF207" s="207">
        <f>IF(N207="snížená",J207,0)</f>
        <v>0</v>
      </c>
      <c r="BG207" s="207">
        <f>IF(N207="zákl. přenesená",J207,0)</f>
        <v>0</v>
      </c>
      <c r="BH207" s="207">
        <f>IF(N207="sníž. přenesená",J207,0)</f>
        <v>0</v>
      </c>
      <c r="BI207" s="207">
        <f>IF(N207="nulová",J207,0)</f>
        <v>0</v>
      </c>
      <c r="BJ207" s="18" t="s">
        <v>84</v>
      </c>
      <c r="BK207" s="207">
        <f>ROUND(I207*H207,2)</f>
        <v>0</v>
      </c>
      <c r="BL207" s="18" t="s">
        <v>191</v>
      </c>
      <c r="BM207" s="206" t="s">
        <v>336</v>
      </c>
    </row>
    <row r="208" spans="2:51" s="13" customFormat="1" ht="11.25">
      <c r="B208" s="208"/>
      <c r="C208" s="209"/>
      <c r="D208" s="210" t="s">
        <v>193</v>
      </c>
      <c r="E208" s="211" t="s">
        <v>1</v>
      </c>
      <c r="F208" s="212" t="s">
        <v>325</v>
      </c>
      <c r="G208" s="209"/>
      <c r="H208" s="213">
        <v>2522.564</v>
      </c>
      <c r="I208" s="214"/>
      <c r="J208" s="209"/>
      <c r="K208" s="209"/>
      <c r="L208" s="215"/>
      <c r="M208" s="216"/>
      <c r="N208" s="217"/>
      <c r="O208" s="217"/>
      <c r="P208" s="217"/>
      <c r="Q208" s="217"/>
      <c r="R208" s="217"/>
      <c r="S208" s="217"/>
      <c r="T208" s="218"/>
      <c r="AT208" s="219" t="s">
        <v>193</v>
      </c>
      <c r="AU208" s="219" t="s">
        <v>86</v>
      </c>
      <c r="AV208" s="13" t="s">
        <v>86</v>
      </c>
      <c r="AW208" s="13" t="s">
        <v>32</v>
      </c>
      <c r="AX208" s="13" t="s">
        <v>84</v>
      </c>
      <c r="AY208" s="219" t="s">
        <v>185</v>
      </c>
    </row>
    <row r="209" spans="1:65" s="2" customFormat="1" ht="24.2" customHeight="1">
      <c r="A209" s="35"/>
      <c r="B209" s="36"/>
      <c r="C209" s="194" t="s">
        <v>356</v>
      </c>
      <c r="D209" s="194" t="s">
        <v>187</v>
      </c>
      <c r="E209" s="195" t="s">
        <v>340</v>
      </c>
      <c r="F209" s="196" t="s">
        <v>341</v>
      </c>
      <c r="G209" s="197" t="s">
        <v>201</v>
      </c>
      <c r="H209" s="198">
        <v>81.004</v>
      </c>
      <c r="I209" s="199"/>
      <c r="J209" s="200">
        <f>ROUND(I209*H209,2)</f>
        <v>0</v>
      </c>
      <c r="K209" s="201"/>
      <c r="L209" s="40"/>
      <c r="M209" s="202" t="s">
        <v>1</v>
      </c>
      <c r="N209" s="203" t="s">
        <v>41</v>
      </c>
      <c r="O209" s="72"/>
      <c r="P209" s="204">
        <f>O209*H209</f>
        <v>0</v>
      </c>
      <c r="Q209" s="204">
        <v>0.11162</v>
      </c>
      <c r="R209" s="204">
        <f>Q209*H209</f>
        <v>9.04166648</v>
      </c>
      <c r="S209" s="204">
        <v>0</v>
      </c>
      <c r="T209" s="205">
        <f>S209*H209</f>
        <v>0</v>
      </c>
      <c r="U209" s="35"/>
      <c r="V209" s="35"/>
      <c r="W209" s="35"/>
      <c r="X209" s="35"/>
      <c r="Y209" s="35"/>
      <c r="Z209" s="35"/>
      <c r="AA209" s="35"/>
      <c r="AB209" s="35"/>
      <c r="AC209" s="35"/>
      <c r="AD209" s="35"/>
      <c r="AE209" s="35"/>
      <c r="AR209" s="206" t="s">
        <v>191</v>
      </c>
      <c r="AT209" s="206" t="s">
        <v>187</v>
      </c>
      <c r="AU209" s="206" t="s">
        <v>86</v>
      </c>
      <c r="AY209" s="18" t="s">
        <v>185</v>
      </c>
      <c r="BE209" s="207">
        <f>IF(N209="základní",J209,0)</f>
        <v>0</v>
      </c>
      <c r="BF209" s="207">
        <f>IF(N209="snížená",J209,0)</f>
        <v>0</v>
      </c>
      <c r="BG209" s="207">
        <f>IF(N209="zákl. přenesená",J209,0)</f>
        <v>0</v>
      </c>
      <c r="BH209" s="207">
        <f>IF(N209="sníž. přenesená",J209,0)</f>
        <v>0</v>
      </c>
      <c r="BI209" s="207">
        <f>IF(N209="nulová",J209,0)</f>
        <v>0</v>
      </c>
      <c r="BJ209" s="18" t="s">
        <v>84</v>
      </c>
      <c r="BK209" s="207">
        <f>ROUND(I209*H209,2)</f>
        <v>0</v>
      </c>
      <c r="BL209" s="18" t="s">
        <v>191</v>
      </c>
      <c r="BM209" s="206" t="s">
        <v>342</v>
      </c>
    </row>
    <row r="210" spans="2:51" s="13" customFormat="1" ht="11.25">
      <c r="B210" s="208"/>
      <c r="C210" s="209"/>
      <c r="D210" s="210" t="s">
        <v>193</v>
      </c>
      <c r="E210" s="211" t="s">
        <v>136</v>
      </c>
      <c r="F210" s="212" t="s">
        <v>550</v>
      </c>
      <c r="G210" s="209"/>
      <c r="H210" s="213">
        <v>71.24</v>
      </c>
      <c r="I210" s="214"/>
      <c r="J210" s="209"/>
      <c r="K210" s="209"/>
      <c r="L210" s="215"/>
      <c r="M210" s="216"/>
      <c r="N210" s="217"/>
      <c r="O210" s="217"/>
      <c r="P210" s="217"/>
      <c r="Q210" s="217"/>
      <c r="R210" s="217"/>
      <c r="S210" s="217"/>
      <c r="T210" s="218"/>
      <c r="AT210" s="219" t="s">
        <v>193</v>
      </c>
      <c r="AU210" s="219" t="s">
        <v>86</v>
      </c>
      <c r="AV210" s="13" t="s">
        <v>86</v>
      </c>
      <c r="AW210" s="13" t="s">
        <v>32</v>
      </c>
      <c r="AX210" s="13" t="s">
        <v>76</v>
      </c>
      <c r="AY210" s="219" t="s">
        <v>185</v>
      </c>
    </row>
    <row r="211" spans="2:51" s="13" customFormat="1" ht="11.25">
      <c r="B211" s="208"/>
      <c r="C211" s="209"/>
      <c r="D211" s="210" t="s">
        <v>193</v>
      </c>
      <c r="E211" s="211" t="s">
        <v>139</v>
      </c>
      <c r="F211" s="212" t="s">
        <v>551</v>
      </c>
      <c r="G211" s="209"/>
      <c r="H211" s="213">
        <v>2.4</v>
      </c>
      <c r="I211" s="214"/>
      <c r="J211" s="209"/>
      <c r="K211" s="209"/>
      <c r="L211" s="215"/>
      <c r="M211" s="216"/>
      <c r="N211" s="217"/>
      <c r="O211" s="217"/>
      <c r="P211" s="217"/>
      <c r="Q211" s="217"/>
      <c r="R211" s="217"/>
      <c r="S211" s="217"/>
      <c r="T211" s="218"/>
      <c r="AT211" s="219" t="s">
        <v>193</v>
      </c>
      <c r="AU211" s="219" t="s">
        <v>86</v>
      </c>
      <c r="AV211" s="13" t="s">
        <v>86</v>
      </c>
      <c r="AW211" s="13" t="s">
        <v>32</v>
      </c>
      <c r="AX211" s="13" t="s">
        <v>76</v>
      </c>
      <c r="AY211" s="219" t="s">
        <v>185</v>
      </c>
    </row>
    <row r="212" spans="2:51" s="15" customFormat="1" ht="11.25">
      <c r="B212" s="230"/>
      <c r="C212" s="231"/>
      <c r="D212" s="210" t="s">
        <v>193</v>
      </c>
      <c r="E212" s="232" t="s">
        <v>1</v>
      </c>
      <c r="F212" s="233" t="s">
        <v>256</v>
      </c>
      <c r="G212" s="231"/>
      <c r="H212" s="234">
        <v>73.64</v>
      </c>
      <c r="I212" s="235"/>
      <c r="J212" s="231"/>
      <c r="K212" s="231"/>
      <c r="L212" s="236"/>
      <c r="M212" s="237"/>
      <c r="N212" s="238"/>
      <c r="O212" s="238"/>
      <c r="P212" s="238"/>
      <c r="Q212" s="238"/>
      <c r="R212" s="238"/>
      <c r="S212" s="238"/>
      <c r="T212" s="239"/>
      <c r="AT212" s="240" t="s">
        <v>193</v>
      </c>
      <c r="AU212" s="240" t="s">
        <v>86</v>
      </c>
      <c r="AV212" s="15" t="s">
        <v>191</v>
      </c>
      <c r="AW212" s="15" t="s">
        <v>32</v>
      </c>
      <c r="AX212" s="15" t="s">
        <v>84</v>
      </c>
      <c r="AY212" s="240" t="s">
        <v>185</v>
      </c>
    </row>
    <row r="213" spans="2:51" s="13" customFormat="1" ht="11.25">
      <c r="B213" s="208"/>
      <c r="C213" s="209"/>
      <c r="D213" s="210" t="s">
        <v>193</v>
      </c>
      <c r="E213" s="209"/>
      <c r="F213" s="212" t="s">
        <v>552</v>
      </c>
      <c r="G213" s="209"/>
      <c r="H213" s="213">
        <v>81.004</v>
      </c>
      <c r="I213" s="214"/>
      <c r="J213" s="209"/>
      <c r="K213" s="209"/>
      <c r="L213" s="215"/>
      <c r="M213" s="216"/>
      <c r="N213" s="217"/>
      <c r="O213" s="217"/>
      <c r="P213" s="217"/>
      <c r="Q213" s="217"/>
      <c r="R213" s="217"/>
      <c r="S213" s="217"/>
      <c r="T213" s="218"/>
      <c r="AT213" s="219" t="s">
        <v>193</v>
      </c>
      <c r="AU213" s="219" t="s">
        <v>86</v>
      </c>
      <c r="AV213" s="13" t="s">
        <v>86</v>
      </c>
      <c r="AW213" s="13" t="s">
        <v>4</v>
      </c>
      <c r="AX213" s="13" t="s">
        <v>84</v>
      </c>
      <c r="AY213" s="219" t="s">
        <v>185</v>
      </c>
    </row>
    <row r="214" spans="1:65" s="2" customFormat="1" ht="24.2" customHeight="1">
      <c r="A214" s="35"/>
      <c r="B214" s="36"/>
      <c r="C214" s="241" t="s">
        <v>362</v>
      </c>
      <c r="D214" s="241" t="s">
        <v>267</v>
      </c>
      <c r="E214" s="242" t="s">
        <v>347</v>
      </c>
      <c r="F214" s="243" t="s">
        <v>348</v>
      </c>
      <c r="G214" s="244" t="s">
        <v>201</v>
      </c>
      <c r="H214" s="245">
        <v>80.715</v>
      </c>
      <c r="I214" s="246"/>
      <c r="J214" s="247">
        <f>ROUND(I214*H214,2)</f>
        <v>0</v>
      </c>
      <c r="K214" s="248"/>
      <c r="L214" s="249"/>
      <c r="M214" s="250" t="s">
        <v>1</v>
      </c>
      <c r="N214" s="251" t="s">
        <v>41</v>
      </c>
      <c r="O214" s="72"/>
      <c r="P214" s="204">
        <f>O214*H214</f>
        <v>0</v>
      </c>
      <c r="Q214" s="204">
        <v>0.176</v>
      </c>
      <c r="R214" s="204">
        <f>Q214*H214</f>
        <v>14.20584</v>
      </c>
      <c r="S214" s="204">
        <v>0</v>
      </c>
      <c r="T214" s="205">
        <f>S214*H214</f>
        <v>0</v>
      </c>
      <c r="U214" s="35"/>
      <c r="V214" s="35"/>
      <c r="W214" s="35"/>
      <c r="X214" s="35"/>
      <c r="Y214" s="35"/>
      <c r="Z214" s="35"/>
      <c r="AA214" s="35"/>
      <c r="AB214" s="35"/>
      <c r="AC214" s="35"/>
      <c r="AD214" s="35"/>
      <c r="AE214" s="35"/>
      <c r="AR214" s="206" t="s">
        <v>223</v>
      </c>
      <c r="AT214" s="206" t="s">
        <v>267</v>
      </c>
      <c r="AU214" s="206" t="s">
        <v>86</v>
      </c>
      <c r="AY214" s="18" t="s">
        <v>185</v>
      </c>
      <c r="BE214" s="207">
        <f>IF(N214="základní",J214,0)</f>
        <v>0</v>
      </c>
      <c r="BF214" s="207">
        <f>IF(N214="snížená",J214,0)</f>
        <v>0</v>
      </c>
      <c r="BG214" s="207">
        <f>IF(N214="zákl. přenesená",J214,0)</f>
        <v>0</v>
      </c>
      <c r="BH214" s="207">
        <f>IF(N214="sníž. přenesená",J214,0)</f>
        <v>0</v>
      </c>
      <c r="BI214" s="207">
        <f>IF(N214="nulová",J214,0)</f>
        <v>0</v>
      </c>
      <c r="BJ214" s="18" t="s">
        <v>84</v>
      </c>
      <c r="BK214" s="207">
        <f>ROUND(I214*H214,2)</f>
        <v>0</v>
      </c>
      <c r="BL214" s="18" t="s">
        <v>191</v>
      </c>
      <c r="BM214" s="206" t="s">
        <v>349</v>
      </c>
    </row>
    <row r="215" spans="2:51" s="13" customFormat="1" ht="11.25">
      <c r="B215" s="208"/>
      <c r="C215" s="209"/>
      <c r="D215" s="210" t="s">
        <v>193</v>
      </c>
      <c r="E215" s="211" t="s">
        <v>1</v>
      </c>
      <c r="F215" s="212" t="s">
        <v>311</v>
      </c>
      <c r="G215" s="209"/>
      <c r="H215" s="213">
        <v>78.364</v>
      </c>
      <c r="I215" s="214"/>
      <c r="J215" s="209"/>
      <c r="K215" s="209"/>
      <c r="L215" s="215"/>
      <c r="M215" s="216"/>
      <c r="N215" s="217"/>
      <c r="O215" s="217"/>
      <c r="P215" s="217"/>
      <c r="Q215" s="217"/>
      <c r="R215" s="217"/>
      <c r="S215" s="217"/>
      <c r="T215" s="218"/>
      <c r="AT215" s="219" t="s">
        <v>193</v>
      </c>
      <c r="AU215" s="219" t="s">
        <v>86</v>
      </c>
      <c r="AV215" s="13" t="s">
        <v>86</v>
      </c>
      <c r="AW215" s="13" t="s">
        <v>32</v>
      </c>
      <c r="AX215" s="13" t="s">
        <v>84</v>
      </c>
      <c r="AY215" s="219" t="s">
        <v>185</v>
      </c>
    </row>
    <row r="216" spans="2:51" s="13" customFormat="1" ht="11.25">
      <c r="B216" s="208"/>
      <c r="C216" s="209"/>
      <c r="D216" s="210" t="s">
        <v>193</v>
      </c>
      <c r="E216" s="209"/>
      <c r="F216" s="212" t="s">
        <v>553</v>
      </c>
      <c r="G216" s="209"/>
      <c r="H216" s="213">
        <v>80.715</v>
      </c>
      <c r="I216" s="214"/>
      <c r="J216" s="209"/>
      <c r="K216" s="209"/>
      <c r="L216" s="215"/>
      <c r="M216" s="216"/>
      <c r="N216" s="217"/>
      <c r="O216" s="217"/>
      <c r="P216" s="217"/>
      <c r="Q216" s="217"/>
      <c r="R216" s="217"/>
      <c r="S216" s="217"/>
      <c r="T216" s="218"/>
      <c r="AT216" s="219" t="s">
        <v>193</v>
      </c>
      <c r="AU216" s="219" t="s">
        <v>86</v>
      </c>
      <c r="AV216" s="13" t="s">
        <v>86</v>
      </c>
      <c r="AW216" s="13" t="s">
        <v>4</v>
      </c>
      <c r="AX216" s="13" t="s">
        <v>84</v>
      </c>
      <c r="AY216" s="219" t="s">
        <v>185</v>
      </c>
    </row>
    <row r="217" spans="1:65" s="2" customFormat="1" ht="24.2" customHeight="1">
      <c r="A217" s="35"/>
      <c r="B217" s="36"/>
      <c r="C217" s="241" t="s">
        <v>367</v>
      </c>
      <c r="D217" s="241" t="s">
        <v>267</v>
      </c>
      <c r="E217" s="242" t="s">
        <v>352</v>
      </c>
      <c r="F217" s="243" t="s">
        <v>353</v>
      </c>
      <c r="G217" s="244" t="s">
        <v>201</v>
      </c>
      <c r="H217" s="245">
        <v>2.719</v>
      </c>
      <c r="I217" s="246"/>
      <c r="J217" s="247">
        <f>ROUND(I217*H217,2)</f>
        <v>0</v>
      </c>
      <c r="K217" s="248"/>
      <c r="L217" s="249"/>
      <c r="M217" s="250" t="s">
        <v>1</v>
      </c>
      <c r="N217" s="251" t="s">
        <v>41</v>
      </c>
      <c r="O217" s="72"/>
      <c r="P217" s="204">
        <f>O217*H217</f>
        <v>0</v>
      </c>
      <c r="Q217" s="204">
        <v>0.175</v>
      </c>
      <c r="R217" s="204">
        <f>Q217*H217</f>
        <v>0.47582499999999994</v>
      </c>
      <c r="S217" s="204">
        <v>0</v>
      </c>
      <c r="T217" s="205">
        <f>S217*H217</f>
        <v>0</v>
      </c>
      <c r="U217" s="35"/>
      <c r="V217" s="35"/>
      <c r="W217" s="35"/>
      <c r="X217" s="35"/>
      <c r="Y217" s="35"/>
      <c r="Z217" s="35"/>
      <c r="AA217" s="35"/>
      <c r="AB217" s="35"/>
      <c r="AC217" s="35"/>
      <c r="AD217" s="35"/>
      <c r="AE217" s="35"/>
      <c r="AR217" s="206" t="s">
        <v>223</v>
      </c>
      <c r="AT217" s="206" t="s">
        <v>267</v>
      </c>
      <c r="AU217" s="206" t="s">
        <v>86</v>
      </c>
      <c r="AY217" s="18" t="s">
        <v>185</v>
      </c>
      <c r="BE217" s="207">
        <f>IF(N217="základní",J217,0)</f>
        <v>0</v>
      </c>
      <c r="BF217" s="207">
        <f>IF(N217="snížená",J217,0)</f>
        <v>0</v>
      </c>
      <c r="BG217" s="207">
        <f>IF(N217="zákl. přenesená",J217,0)</f>
        <v>0</v>
      </c>
      <c r="BH217" s="207">
        <f>IF(N217="sníž. přenesená",J217,0)</f>
        <v>0</v>
      </c>
      <c r="BI217" s="207">
        <f>IF(N217="nulová",J217,0)</f>
        <v>0</v>
      </c>
      <c r="BJ217" s="18" t="s">
        <v>84</v>
      </c>
      <c r="BK217" s="207">
        <f>ROUND(I217*H217,2)</f>
        <v>0</v>
      </c>
      <c r="BL217" s="18" t="s">
        <v>191</v>
      </c>
      <c r="BM217" s="206" t="s">
        <v>354</v>
      </c>
    </row>
    <row r="218" spans="2:51" s="13" customFormat="1" ht="11.25">
      <c r="B218" s="208"/>
      <c r="C218" s="209"/>
      <c r="D218" s="210" t="s">
        <v>193</v>
      </c>
      <c r="E218" s="211" t="s">
        <v>1</v>
      </c>
      <c r="F218" s="212" t="s">
        <v>312</v>
      </c>
      <c r="G218" s="209"/>
      <c r="H218" s="213">
        <v>2.64</v>
      </c>
      <c r="I218" s="214"/>
      <c r="J218" s="209"/>
      <c r="K218" s="209"/>
      <c r="L218" s="215"/>
      <c r="M218" s="216"/>
      <c r="N218" s="217"/>
      <c r="O218" s="217"/>
      <c r="P218" s="217"/>
      <c r="Q218" s="217"/>
      <c r="R218" s="217"/>
      <c r="S218" s="217"/>
      <c r="T218" s="218"/>
      <c r="AT218" s="219" t="s">
        <v>193</v>
      </c>
      <c r="AU218" s="219" t="s">
        <v>86</v>
      </c>
      <c r="AV218" s="13" t="s">
        <v>86</v>
      </c>
      <c r="AW218" s="13" t="s">
        <v>32</v>
      </c>
      <c r="AX218" s="13" t="s">
        <v>84</v>
      </c>
      <c r="AY218" s="219" t="s">
        <v>185</v>
      </c>
    </row>
    <row r="219" spans="2:51" s="13" customFormat="1" ht="11.25">
      <c r="B219" s="208"/>
      <c r="C219" s="209"/>
      <c r="D219" s="210" t="s">
        <v>193</v>
      </c>
      <c r="E219" s="209"/>
      <c r="F219" s="212" t="s">
        <v>554</v>
      </c>
      <c r="G219" s="209"/>
      <c r="H219" s="213">
        <v>2.719</v>
      </c>
      <c r="I219" s="214"/>
      <c r="J219" s="209"/>
      <c r="K219" s="209"/>
      <c r="L219" s="215"/>
      <c r="M219" s="216"/>
      <c r="N219" s="217"/>
      <c r="O219" s="217"/>
      <c r="P219" s="217"/>
      <c r="Q219" s="217"/>
      <c r="R219" s="217"/>
      <c r="S219" s="217"/>
      <c r="T219" s="218"/>
      <c r="AT219" s="219" t="s">
        <v>193</v>
      </c>
      <c r="AU219" s="219" t="s">
        <v>86</v>
      </c>
      <c r="AV219" s="13" t="s">
        <v>86</v>
      </c>
      <c r="AW219" s="13" t="s">
        <v>4</v>
      </c>
      <c r="AX219" s="13" t="s">
        <v>84</v>
      </c>
      <c r="AY219" s="219" t="s">
        <v>185</v>
      </c>
    </row>
    <row r="220" spans="1:65" s="2" customFormat="1" ht="24.2" customHeight="1">
      <c r="A220" s="35"/>
      <c r="B220" s="36"/>
      <c r="C220" s="194" t="s">
        <v>373</v>
      </c>
      <c r="D220" s="194" t="s">
        <v>187</v>
      </c>
      <c r="E220" s="195" t="s">
        <v>357</v>
      </c>
      <c r="F220" s="196" t="s">
        <v>358</v>
      </c>
      <c r="G220" s="197" t="s">
        <v>201</v>
      </c>
      <c r="H220" s="198">
        <v>723.712</v>
      </c>
      <c r="I220" s="199"/>
      <c r="J220" s="200">
        <f>ROUND(I220*H220,2)</f>
        <v>0</v>
      </c>
      <c r="K220" s="201"/>
      <c r="L220" s="40"/>
      <c r="M220" s="202" t="s">
        <v>1</v>
      </c>
      <c r="N220" s="203" t="s">
        <v>41</v>
      </c>
      <c r="O220" s="72"/>
      <c r="P220" s="204">
        <f>O220*H220</f>
        <v>0</v>
      </c>
      <c r="Q220" s="204">
        <v>0.098</v>
      </c>
      <c r="R220" s="204">
        <f>Q220*H220</f>
        <v>70.923776</v>
      </c>
      <c r="S220" s="204">
        <v>0</v>
      </c>
      <c r="T220" s="205">
        <f>S220*H220</f>
        <v>0</v>
      </c>
      <c r="U220" s="35"/>
      <c r="V220" s="35"/>
      <c r="W220" s="35"/>
      <c r="X220" s="35"/>
      <c r="Y220" s="35"/>
      <c r="Z220" s="35"/>
      <c r="AA220" s="35"/>
      <c r="AB220" s="35"/>
      <c r="AC220" s="35"/>
      <c r="AD220" s="35"/>
      <c r="AE220" s="35"/>
      <c r="AR220" s="206" t="s">
        <v>191</v>
      </c>
      <c r="AT220" s="206" t="s">
        <v>187</v>
      </c>
      <c r="AU220" s="206" t="s">
        <v>86</v>
      </c>
      <c r="AY220" s="18" t="s">
        <v>185</v>
      </c>
      <c r="BE220" s="207">
        <f>IF(N220="základní",J220,0)</f>
        <v>0</v>
      </c>
      <c r="BF220" s="207">
        <f>IF(N220="snížená",J220,0)</f>
        <v>0</v>
      </c>
      <c r="BG220" s="207">
        <f>IF(N220="zákl. přenesená",J220,0)</f>
        <v>0</v>
      </c>
      <c r="BH220" s="207">
        <f>IF(N220="sníž. přenesená",J220,0)</f>
        <v>0</v>
      </c>
      <c r="BI220" s="207">
        <f>IF(N220="nulová",J220,0)</f>
        <v>0</v>
      </c>
      <c r="BJ220" s="18" t="s">
        <v>84</v>
      </c>
      <c r="BK220" s="207">
        <f>ROUND(I220*H220,2)</f>
        <v>0</v>
      </c>
      <c r="BL220" s="18" t="s">
        <v>191</v>
      </c>
      <c r="BM220" s="206" t="s">
        <v>359</v>
      </c>
    </row>
    <row r="221" spans="2:51" s="13" customFormat="1" ht="11.25">
      <c r="B221" s="208"/>
      <c r="C221" s="209"/>
      <c r="D221" s="210" t="s">
        <v>193</v>
      </c>
      <c r="E221" s="211" t="s">
        <v>75</v>
      </c>
      <c r="F221" s="212" t="s">
        <v>555</v>
      </c>
      <c r="G221" s="209"/>
      <c r="H221" s="213">
        <v>657.92</v>
      </c>
      <c r="I221" s="214"/>
      <c r="J221" s="209"/>
      <c r="K221" s="209"/>
      <c r="L221" s="215"/>
      <c r="M221" s="216"/>
      <c r="N221" s="217"/>
      <c r="O221" s="217"/>
      <c r="P221" s="217"/>
      <c r="Q221" s="217"/>
      <c r="R221" s="217"/>
      <c r="S221" s="217"/>
      <c r="T221" s="218"/>
      <c r="AT221" s="219" t="s">
        <v>193</v>
      </c>
      <c r="AU221" s="219" t="s">
        <v>86</v>
      </c>
      <c r="AV221" s="13" t="s">
        <v>86</v>
      </c>
      <c r="AW221" s="13" t="s">
        <v>32</v>
      </c>
      <c r="AX221" s="13" t="s">
        <v>84</v>
      </c>
      <c r="AY221" s="219" t="s">
        <v>185</v>
      </c>
    </row>
    <row r="222" spans="2:51" s="13" customFormat="1" ht="11.25">
      <c r="B222" s="208"/>
      <c r="C222" s="209"/>
      <c r="D222" s="210" t="s">
        <v>193</v>
      </c>
      <c r="E222" s="209"/>
      <c r="F222" s="212" t="s">
        <v>556</v>
      </c>
      <c r="G222" s="209"/>
      <c r="H222" s="213">
        <v>723.712</v>
      </c>
      <c r="I222" s="214"/>
      <c r="J222" s="209"/>
      <c r="K222" s="209"/>
      <c r="L222" s="215"/>
      <c r="M222" s="216"/>
      <c r="N222" s="217"/>
      <c r="O222" s="217"/>
      <c r="P222" s="217"/>
      <c r="Q222" s="217"/>
      <c r="R222" s="217"/>
      <c r="S222" s="217"/>
      <c r="T222" s="218"/>
      <c r="AT222" s="219" t="s">
        <v>193</v>
      </c>
      <c r="AU222" s="219" t="s">
        <v>86</v>
      </c>
      <c r="AV222" s="13" t="s">
        <v>86</v>
      </c>
      <c r="AW222" s="13" t="s">
        <v>4</v>
      </c>
      <c r="AX222" s="13" t="s">
        <v>84</v>
      </c>
      <c r="AY222" s="219" t="s">
        <v>185</v>
      </c>
    </row>
    <row r="223" spans="1:65" s="2" customFormat="1" ht="24.2" customHeight="1">
      <c r="A223" s="35"/>
      <c r="B223" s="36"/>
      <c r="C223" s="241" t="s">
        <v>379</v>
      </c>
      <c r="D223" s="241" t="s">
        <v>267</v>
      </c>
      <c r="E223" s="242" t="s">
        <v>363</v>
      </c>
      <c r="F223" s="243" t="s">
        <v>364</v>
      </c>
      <c r="G223" s="244" t="s">
        <v>201</v>
      </c>
      <c r="H223" s="245">
        <v>745.423</v>
      </c>
      <c r="I223" s="246"/>
      <c r="J223" s="247">
        <f>ROUND(I223*H223,2)</f>
        <v>0</v>
      </c>
      <c r="K223" s="248"/>
      <c r="L223" s="249"/>
      <c r="M223" s="250" t="s">
        <v>1</v>
      </c>
      <c r="N223" s="251" t="s">
        <v>41</v>
      </c>
      <c r="O223" s="72"/>
      <c r="P223" s="204">
        <f>O223*H223</f>
        <v>0</v>
      </c>
      <c r="Q223" s="204">
        <v>0.145</v>
      </c>
      <c r="R223" s="204">
        <f>Q223*H223</f>
        <v>108.08633499999999</v>
      </c>
      <c r="S223" s="204">
        <v>0</v>
      </c>
      <c r="T223" s="205">
        <f>S223*H223</f>
        <v>0</v>
      </c>
      <c r="U223" s="35"/>
      <c r="V223" s="35"/>
      <c r="W223" s="35"/>
      <c r="X223" s="35"/>
      <c r="Y223" s="35"/>
      <c r="Z223" s="35"/>
      <c r="AA223" s="35"/>
      <c r="AB223" s="35"/>
      <c r="AC223" s="35"/>
      <c r="AD223" s="35"/>
      <c r="AE223" s="35"/>
      <c r="AR223" s="206" t="s">
        <v>223</v>
      </c>
      <c r="AT223" s="206" t="s">
        <v>267</v>
      </c>
      <c r="AU223" s="206" t="s">
        <v>86</v>
      </c>
      <c r="AY223" s="18" t="s">
        <v>185</v>
      </c>
      <c r="BE223" s="207">
        <f>IF(N223="základní",J223,0)</f>
        <v>0</v>
      </c>
      <c r="BF223" s="207">
        <f>IF(N223="snížená",J223,0)</f>
        <v>0</v>
      </c>
      <c r="BG223" s="207">
        <f>IF(N223="zákl. přenesená",J223,0)</f>
        <v>0</v>
      </c>
      <c r="BH223" s="207">
        <f>IF(N223="sníž. přenesená",J223,0)</f>
        <v>0</v>
      </c>
      <c r="BI223" s="207">
        <f>IF(N223="nulová",J223,0)</f>
        <v>0</v>
      </c>
      <c r="BJ223" s="18" t="s">
        <v>84</v>
      </c>
      <c r="BK223" s="207">
        <f>ROUND(I223*H223,2)</f>
        <v>0</v>
      </c>
      <c r="BL223" s="18" t="s">
        <v>191</v>
      </c>
      <c r="BM223" s="206" t="s">
        <v>365</v>
      </c>
    </row>
    <row r="224" spans="2:51" s="13" customFormat="1" ht="11.25">
      <c r="B224" s="208"/>
      <c r="C224" s="209"/>
      <c r="D224" s="210" t="s">
        <v>193</v>
      </c>
      <c r="E224" s="211" t="s">
        <v>1</v>
      </c>
      <c r="F224" s="212" t="s">
        <v>301</v>
      </c>
      <c r="G224" s="209"/>
      <c r="H224" s="213">
        <v>723.712</v>
      </c>
      <c r="I224" s="214"/>
      <c r="J224" s="209"/>
      <c r="K224" s="209"/>
      <c r="L224" s="215"/>
      <c r="M224" s="216"/>
      <c r="N224" s="217"/>
      <c r="O224" s="217"/>
      <c r="P224" s="217"/>
      <c r="Q224" s="217"/>
      <c r="R224" s="217"/>
      <c r="S224" s="217"/>
      <c r="T224" s="218"/>
      <c r="AT224" s="219" t="s">
        <v>193</v>
      </c>
      <c r="AU224" s="219" t="s">
        <v>86</v>
      </c>
      <c r="AV224" s="13" t="s">
        <v>86</v>
      </c>
      <c r="AW224" s="13" t="s">
        <v>32</v>
      </c>
      <c r="AX224" s="13" t="s">
        <v>84</v>
      </c>
      <c r="AY224" s="219" t="s">
        <v>185</v>
      </c>
    </row>
    <row r="225" spans="2:51" s="13" customFormat="1" ht="11.25">
      <c r="B225" s="208"/>
      <c r="C225" s="209"/>
      <c r="D225" s="210" t="s">
        <v>193</v>
      </c>
      <c r="E225" s="209"/>
      <c r="F225" s="212" t="s">
        <v>557</v>
      </c>
      <c r="G225" s="209"/>
      <c r="H225" s="213">
        <v>745.423</v>
      </c>
      <c r="I225" s="214"/>
      <c r="J225" s="209"/>
      <c r="K225" s="209"/>
      <c r="L225" s="215"/>
      <c r="M225" s="216"/>
      <c r="N225" s="217"/>
      <c r="O225" s="217"/>
      <c r="P225" s="217"/>
      <c r="Q225" s="217"/>
      <c r="R225" s="217"/>
      <c r="S225" s="217"/>
      <c r="T225" s="218"/>
      <c r="AT225" s="219" t="s">
        <v>193</v>
      </c>
      <c r="AU225" s="219" t="s">
        <v>86</v>
      </c>
      <c r="AV225" s="13" t="s">
        <v>86</v>
      </c>
      <c r="AW225" s="13" t="s">
        <v>4</v>
      </c>
      <c r="AX225" s="13" t="s">
        <v>84</v>
      </c>
      <c r="AY225" s="219" t="s">
        <v>185</v>
      </c>
    </row>
    <row r="226" spans="2:63" s="12" customFormat="1" ht="22.9" customHeight="1">
      <c r="B226" s="178"/>
      <c r="C226" s="179"/>
      <c r="D226" s="180" t="s">
        <v>75</v>
      </c>
      <c r="E226" s="192" t="s">
        <v>223</v>
      </c>
      <c r="F226" s="192" t="s">
        <v>378</v>
      </c>
      <c r="G226" s="179"/>
      <c r="H226" s="179"/>
      <c r="I226" s="182"/>
      <c r="J226" s="193">
        <f>BK226</f>
        <v>0</v>
      </c>
      <c r="K226" s="179"/>
      <c r="L226" s="184"/>
      <c r="M226" s="185"/>
      <c r="N226" s="186"/>
      <c r="O226" s="186"/>
      <c r="P226" s="187">
        <f>SUM(P227:P236)</f>
        <v>0</v>
      </c>
      <c r="Q226" s="186"/>
      <c r="R226" s="187">
        <f>SUM(R227:R236)</f>
        <v>11.09768</v>
      </c>
      <c r="S226" s="186"/>
      <c r="T226" s="188">
        <f>SUM(T227:T236)</f>
        <v>0</v>
      </c>
      <c r="AR226" s="189" t="s">
        <v>84</v>
      </c>
      <c r="AT226" s="190" t="s">
        <v>75</v>
      </c>
      <c r="AU226" s="190" t="s">
        <v>84</v>
      </c>
      <c r="AY226" s="189" t="s">
        <v>185</v>
      </c>
      <c r="BK226" s="191">
        <f>SUM(BK227:BK236)</f>
        <v>0</v>
      </c>
    </row>
    <row r="227" spans="1:65" s="2" customFormat="1" ht="44.25" customHeight="1">
      <c r="A227" s="35"/>
      <c r="B227" s="36"/>
      <c r="C227" s="194" t="s">
        <v>383</v>
      </c>
      <c r="D227" s="194" t="s">
        <v>187</v>
      </c>
      <c r="E227" s="195" t="s">
        <v>380</v>
      </c>
      <c r="F227" s="196" t="s">
        <v>381</v>
      </c>
      <c r="G227" s="197" t="s">
        <v>190</v>
      </c>
      <c r="H227" s="198">
        <v>11</v>
      </c>
      <c r="I227" s="199"/>
      <c r="J227" s="200">
        <f aca="true" t="shared" si="0" ref="J227:J236">ROUND(I227*H227,2)</f>
        <v>0</v>
      </c>
      <c r="K227" s="201"/>
      <c r="L227" s="40"/>
      <c r="M227" s="202" t="s">
        <v>1</v>
      </c>
      <c r="N227" s="203" t="s">
        <v>41</v>
      </c>
      <c r="O227" s="72"/>
      <c r="P227" s="204">
        <f aca="true" t="shared" si="1" ref="P227:P236">O227*H227</f>
        <v>0</v>
      </c>
      <c r="Q227" s="204">
        <v>0.03158</v>
      </c>
      <c r="R227" s="204">
        <f aca="true" t="shared" si="2" ref="R227:R236">Q227*H227</f>
        <v>0.34737999999999997</v>
      </c>
      <c r="S227" s="204">
        <v>0</v>
      </c>
      <c r="T227" s="205">
        <f aca="true" t="shared" si="3" ref="T227:T236">S227*H227</f>
        <v>0</v>
      </c>
      <c r="U227" s="35"/>
      <c r="V227" s="35"/>
      <c r="W227" s="35"/>
      <c r="X227" s="35"/>
      <c r="Y227" s="35"/>
      <c r="Z227" s="35"/>
      <c r="AA227" s="35"/>
      <c r="AB227" s="35"/>
      <c r="AC227" s="35"/>
      <c r="AD227" s="35"/>
      <c r="AE227" s="35"/>
      <c r="AR227" s="206" t="s">
        <v>191</v>
      </c>
      <c r="AT227" s="206" t="s">
        <v>187</v>
      </c>
      <c r="AU227" s="206" t="s">
        <v>86</v>
      </c>
      <c r="AY227" s="18" t="s">
        <v>185</v>
      </c>
      <c r="BE227" s="207">
        <f aca="true" t="shared" si="4" ref="BE227:BE236">IF(N227="základní",J227,0)</f>
        <v>0</v>
      </c>
      <c r="BF227" s="207">
        <f aca="true" t="shared" si="5" ref="BF227:BF236">IF(N227="snížená",J227,0)</f>
        <v>0</v>
      </c>
      <c r="BG227" s="207">
        <f aca="true" t="shared" si="6" ref="BG227:BG236">IF(N227="zákl. přenesená",J227,0)</f>
        <v>0</v>
      </c>
      <c r="BH227" s="207">
        <f aca="true" t="shared" si="7" ref="BH227:BH236">IF(N227="sníž. přenesená",J227,0)</f>
        <v>0</v>
      </c>
      <c r="BI227" s="207">
        <f aca="true" t="shared" si="8" ref="BI227:BI236">IF(N227="nulová",J227,0)</f>
        <v>0</v>
      </c>
      <c r="BJ227" s="18" t="s">
        <v>84</v>
      </c>
      <c r="BK227" s="207">
        <f aca="true" t="shared" si="9" ref="BK227:BK236">ROUND(I227*H227,2)</f>
        <v>0</v>
      </c>
      <c r="BL227" s="18" t="s">
        <v>191</v>
      </c>
      <c r="BM227" s="206" t="s">
        <v>382</v>
      </c>
    </row>
    <row r="228" spans="1:65" s="2" customFormat="1" ht="24.2" customHeight="1">
      <c r="A228" s="35"/>
      <c r="B228" s="36"/>
      <c r="C228" s="241" t="s">
        <v>387</v>
      </c>
      <c r="D228" s="241" t="s">
        <v>267</v>
      </c>
      <c r="E228" s="242" t="s">
        <v>384</v>
      </c>
      <c r="F228" s="243" t="s">
        <v>385</v>
      </c>
      <c r="G228" s="244" t="s">
        <v>190</v>
      </c>
      <c r="H228" s="245">
        <v>11</v>
      </c>
      <c r="I228" s="246"/>
      <c r="J228" s="247">
        <f t="shared" si="0"/>
        <v>0</v>
      </c>
      <c r="K228" s="248"/>
      <c r="L228" s="249"/>
      <c r="M228" s="250" t="s">
        <v>1</v>
      </c>
      <c r="N228" s="251" t="s">
        <v>41</v>
      </c>
      <c r="O228" s="72"/>
      <c r="P228" s="204">
        <f t="shared" si="1"/>
        <v>0</v>
      </c>
      <c r="Q228" s="204">
        <v>0.0045</v>
      </c>
      <c r="R228" s="204">
        <f t="shared" si="2"/>
        <v>0.049499999999999995</v>
      </c>
      <c r="S228" s="204">
        <v>0</v>
      </c>
      <c r="T228" s="205">
        <f t="shared" si="3"/>
        <v>0</v>
      </c>
      <c r="U228" s="35"/>
      <c r="V228" s="35"/>
      <c r="W228" s="35"/>
      <c r="X228" s="35"/>
      <c r="Y228" s="35"/>
      <c r="Z228" s="35"/>
      <c r="AA228" s="35"/>
      <c r="AB228" s="35"/>
      <c r="AC228" s="35"/>
      <c r="AD228" s="35"/>
      <c r="AE228" s="35"/>
      <c r="AR228" s="206" t="s">
        <v>223</v>
      </c>
      <c r="AT228" s="206" t="s">
        <v>267</v>
      </c>
      <c r="AU228" s="206" t="s">
        <v>86</v>
      </c>
      <c r="AY228" s="18" t="s">
        <v>185</v>
      </c>
      <c r="BE228" s="207">
        <f t="shared" si="4"/>
        <v>0</v>
      </c>
      <c r="BF228" s="207">
        <f t="shared" si="5"/>
        <v>0</v>
      </c>
      <c r="BG228" s="207">
        <f t="shared" si="6"/>
        <v>0</v>
      </c>
      <c r="BH228" s="207">
        <f t="shared" si="7"/>
        <v>0</v>
      </c>
      <c r="BI228" s="207">
        <f t="shared" si="8"/>
        <v>0</v>
      </c>
      <c r="BJ228" s="18" t="s">
        <v>84</v>
      </c>
      <c r="BK228" s="207">
        <f t="shared" si="9"/>
        <v>0</v>
      </c>
      <c r="BL228" s="18" t="s">
        <v>191</v>
      </c>
      <c r="BM228" s="206" t="s">
        <v>386</v>
      </c>
    </row>
    <row r="229" spans="1:65" s="2" customFormat="1" ht="24.2" customHeight="1">
      <c r="A229" s="35"/>
      <c r="B229" s="36"/>
      <c r="C229" s="194" t="s">
        <v>391</v>
      </c>
      <c r="D229" s="194" t="s">
        <v>187</v>
      </c>
      <c r="E229" s="195" t="s">
        <v>388</v>
      </c>
      <c r="F229" s="196" t="s">
        <v>389</v>
      </c>
      <c r="G229" s="197" t="s">
        <v>190</v>
      </c>
      <c r="H229" s="198">
        <v>11</v>
      </c>
      <c r="I229" s="199"/>
      <c r="J229" s="200">
        <f t="shared" si="0"/>
        <v>0</v>
      </c>
      <c r="K229" s="201"/>
      <c r="L229" s="40"/>
      <c r="M229" s="202" t="s">
        <v>1</v>
      </c>
      <c r="N229" s="203" t="s">
        <v>41</v>
      </c>
      <c r="O229" s="72"/>
      <c r="P229" s="204">
        <f t="shared" si="1"/>
        <v>0</v>
      </c>
      <c r="Q229" s="204">
        <v>0.12422</v>
      </c>
      <c r="R229" s="204">
        <f t="shared" si="2"/>
        <v>1.36642</v>
      </c>
      <c r="S229" s="204">
        <v>0</v>
      </c>
      <c r="T229" s="205">
        <f t="shared" si="3"/>
        <v>0</v>
      </c>
      <c r="U229" s="35"/>
      <c r="V229" s="35"/>
      <c r="W229" s="35"/>
      <c r="X229" s="35"/>
      <c r="Y229" s="35"/>
      <c r="Z229" s="35"/>
      <c r="AA229" s="35"/>
      <c r="AB229" s="35"/>
      <c r="AC229" s="35"/>
      <c r="AD229" s="35"/>
      <c r="AE229" s="35"/>
      <c r="AR229" s="206" t="s">
        <v>191</v>
      </c>
      <c r="AT229" s="206" t="s">
        <v>187</v>
      </c>
      <c r="AU229" s="206" t="s">
        <v>86</v>
      </c>
      <c r="AY229" s="18" t="s">
        <v>185</v>
      </c>
      <c r="BE229" s="207">
        <f t="shared" si="4"/>
        <v>0</v>
      </c>
      <c r="BF229" s="207">
        <f t="shared" si="5"/>
        <v>0</v>
      </c>
      <c r="BG229" s="207">
        <f t="shared" si="6"/>
        <v>0</v>
      </c>
      <c r="BH229" s="207">
        <f t="shared" si="7"/>
        <v>0</v>
      </c>
      <c r="BI229" s="207">
        <f t="shared" si="8"/>
        <v>0</v>
      </c>
      <c r="BJ229" s="18" t="s">
        <v>84</v>
      </c>
      <c r="BK229" s="207">
        <f t="shared" si="9"/>
        <v>0</v>
      </c>
      <c r="BL229" s="18" t="s">
        <v>191</v>
      </c>
      <c r="BM229" s="206" t="s">
        <v>390</v>
      </c>
    </row>
    <row r="230" spans="1:65" s="2" customFormat="1" ht="21.75" customHeight="1">
      <c r="A230" s="35"/>
      <c r="B230" s="36"/>
      <c r="C230" s="241" t="s">
        <v>395</v>
      </c>
      <c r="D230" s="241" t="s">
        <v>267</v>
      </c>
      <c r="E230" s="242" t="s">
        <v>392</v>
      </c>
      <c r="F230" s="243" t="s">
        <v>393</v>
      </c>
      <c r="G230" s="244" t="s">
        <v>190</v>
      </c>
      <c r="H230" s="245">
        <v>11</v>
      </c>
      <c r="I230" s="246"/>
      <c r="J230" s="247">
        <f t="shared" si="0"/>
        <v>0</v>
      </c>
      <c r="K230" s="248"/>
      <c r="L230" s="249"/>
      <c r="M230" s="250" t="s">
        <v>1</v>
      </c>
      <c r="N230" s="251" t="s">
        <v>41</v>
      </c>
      <c r="O230" s="72"/>
      <c r="P230" s="204">
        <f t="shared" si="1"/>
        <v>0</v>
      </c>
      <c r="Q230" s="204">
        <v>0.067</v>
      </c>
      <c r="R230" s="204">
        <f t="shared" si="2"/>
        <v>0.7370000000000001</v>
      </c>
      <c r="S230" s="204">
        <v>0</v>
      </c>
      <c r="T230" s="205">
        <f t="shared" si="3"/>
        <v>0</v>
      </c>
      <c r="U230" s="35"/>
      <c r="V230" s="35"/>
      <c r="W230" s="35"/>
      <c r="X230" s="35"/>
      <c r="Y230" s="35"/>
      <c r="Z230" s="35"/>
      <c r="AA230" s="35"/>
      <c r="AB230" s="35"/>
      <c r="AC230" s="35"/>
      <c r="AD230" s="35"/>
      <c r="AE230" s="35"/>
      <c r="AR230" s="206" t="s">
        <v>223</v>
      </c>
      <c r="AT230" s="206" t="s">
        <v>267</v>
      </c>
      <c r="AU230" s="206" t="s">
        <v>86</v>
      </c>
      <c r="AY230" s="18" t="s">
        <v>185</v>
      </c>
      <c r="BE230" s="207">
        <f t="shared" si="4"/>
        <v>0</v>
      </c>
      <c r="BF230" s="207">
        <f t="shared" si="5"/>
        <v>0</v>
      </c>
      <c r="BG230" s="207">
        <f t="shared" si="6"/>
        <v>0</v>
      </c>
      <c r="BH230" s="207">
        <f t="shared" si="7"/>
        <v>0</v>
      </c>
      <c r="BI230" s="207">
        <f t="shared" si="8"/>
        <v>0</v>
      </c>
      <c r="BJ230" s="18" t="s">
        <v>84</v>
      </c>
      <c r="BK230" s="207">
        <f t="shared" si="9"/>
        <v>0</v>
      </c>
      <c r="BL230" s="18" t="s">
        <v>191</v>
      </c>
      <c r="BM230" s="206" t="s">
        <v>394</v>
      </c>
    </row>
    <row r="231" spans="1:65" s="2" customFormat="1" ht="24.2" customHeight="1">
      <c r="A231" s="35"/>
      <c r="B231" s="36"/>
      <c r="C231" s="194" t="s">
        <v>399</v>
      </c>
      <c r="D231" s="194" t="s">
        <v>187</v>
      </c>
      <c r="E231" s="195" t="s">
        <v>396</v>
      </c>
      <c r="F231" s="196" t="s">
        <v>397</v>
      </c>
      <c r="G231" s="197" t="s">
        <v>190</v>
      </c>
      <c r="H231" s="198">
        <v>11</v>
      </c>
      <c r="I231" s="199"/>
      <c r="J231" s="200">
        <f t="shared" si="0"/>
        <v>0</v>
      </c>
      <c r="K231" s="201"/>
      <c r="L231" s="40"/>
      <c r="M231" s="202" t="s">
        <v>1</v>
      </c>
      <c r="N231" s="203" t="s">
        <v>41</v>
      </c>
      <c r="O231" s="72"/>
      <c r="P231" s="204">
        <f t="shared" si="1"/>
        <v>0</v>
      </c>
      <c r="Q231" s="204">
        <v>0.02972</v>
      </c>
      <c r="R231" s="204">
        <f t="shared" si="2"/>
        <v>0.32692</v>
      </c>
      <c r="S231" s="204">
        <v>0</v>
      </c>
      <c r="T231" s="205">
        <f t="shared" si="3"/>
        <v>0</v>
      </c>
      <c r="U231" s="35"/>
      <c r="V231" s="35"/>
      <c r="W231" s="35"/>
      <c r="X231" s="35"/>
      <c r="Y231" s="35"/>
      <c r="Z231" s="35"/>
      <c r="AA231" s="35"/>
      <c r="AB231" s="35"/>
      <c r="AC231" s="35"/>
      <c r="AD231" s="35"/>
      <c r="AE231" s="35"/>
      <c r="AR231" s="206" t="s">
        <v>191</v>
      </c>
      <c r="AT231" s="206" t="s">
        <v>187</v>
      </c>
      <c r="AU231" s="206" t="s">
        <v>86</v>
      </c>
      <c r="AY231" s="18" t="s">
        <v>185</v>
      </c>
      <c r="BE231" s="207">
        <f t="shared" si="4"/>
        <v>0</v>
      </c>
      <c r="BF231" s="207">
        <f t="shared" si="5"/>
        <v>0</v>
      </c>
      <c r="BG231" s="207">
        <f t="shared" si="6"/>
        <v>0</v>
      </c>
      <c r="BH231" s="207">
        <f t="shared" si="7"/>
        <v>0</v>
      </c>
      <c r="BI231" s="207">
        <f t="shared" si="8"/>
        <v>0</v>
      </c>
      <c r="BJ231" s="18" t="s">
        <v>84</v>
      </c>
      <c r="BK231" s="207">
        <f t="shared" si="9"/>
        <v>0</v>
      </c>
      <c r="BL231" s="18" t="s">
        <v>191</v>
      </c>
      <c r="BM231" s="206" t="s">
        <v>398</v>
      </c>
    </row>
    <row r="232" spans="1:65" s="2" customFormat="1" ht="21.75" customHeight="1">
      <c r="A232" s="35"/>
      <c r="B232" s="36"/>
      <c r="C232" s="241" t="s">
        <v>403</v>
      </c>
      <c r="D232" s="241" t="s">
        <v>267</v>
      </c>
      <c r="E232" s="242" t="s">
        <v>400</v>
      </c>
      <c r="F232" s="243" t="s">
        <v>401</v>
      </c>
      <c r="G232" s="244" t="s">
        <v>190</v>
      </c>
      <c r="H232" s="245">
        <v>11</v>
      </c>
      <c r="I232" s="246"/>
      <c r="J232" s="247">
        <f t="shared" si="0"/>
        <v>0</v>
      </c>
      <c r="K232" s="248"/>
      <c r="L232" s="249"/>
      <c r="M232" s="250" t="s">
        <v>1</v>
      </c>
      <c r="N232" s="251" t="s">
        <v>41</v>
      </c>
      <c r="O232" s="72"/>
      <c r="P232" s="204">
        <f t="shared" si="1"/>
        <v>0</v>
      </c>
      <c r="Q232" s="204">
        <v>0.111</v>
      </c>
      <c r="R232" s="204">
        <f t="shared" si="2"/>
        <v>1.221</v>
      </c>
      <c r="S232" s="204">
        <v>0</v>
      </c>
      <c r="T232" s="205">
        <f t="shared" si="3"/>
        <v>0</v>
      </c>
      <c r="U232" s="35"/>
      <c r="V232" s="35"/>
      <c r="W232" s="35"/>
      <c r="X232" s="35"/>
      <c r="Y232" s="35"/>
      <c r="Z232" s="35"/>
      <c r="AA232" s="35"/>
      <c r="AB232" s="35"/>
      <c r="AC232" s="35"/>
      <c r="AD232" s="35"/>
      <c r="AE232" s="35"/>
      <c r="AR232" s="206" t="s">
        <v>223</v>
      </c>
      <c r="AT232" s="206" t="s">
        <v>267</v>
      </c>
      <c r="AU232" s="206" t="s">
        <v>86</v>
      </c>
      <c r="AY232" s="18" t="s">
        <v>185</v>
      </c>
      <c r="BE232" s="207">
        <f t="shared" si="4"/>
        <v>0</v>
      </c>
      <c r="BF232" s="207">
        <f t="shared" si="5"/>
        <v>0</v>
      </c>
      <c r="BG232" s="207">
        <f t="shared" si="6"/>
        <v>0</v>
      </c>
      <c r="BH232" s="207">
        <f t="shared" si="7"/>
        <v>0</v>
      </c>
      <c r="BI232" s="207">
        <f t="shared" si="8"/>
        <v>0</v>
      </c>
      <c r="BJ232" s="18" t="s">
        <v>84</v>
      </c>
      <c r="BK232" s="207">
        <f t="shared" si="9"/>
        <v>0</v>
      </c>
      <c r="BL232" s="18" t="s">
        <v>191</v>
      </c>
      <c r="BM232" s="206" t="s">
        <v>402</v>
      </c>
    </row>
    <row r="233" spans="1:65" s="2" customFormat="1" ht="24.2" customHeight="1">
      <c r="A233" s="35"/>
      <c r="B233" s="36"/>
      <c r="C233" s="194" t="s">
        <v>407</v>
      </c>
      <c r="D233" s="194" t="s">
        <v>187</v>
      </c>
      <c r="E233" s="195" t="s">
        <v>404</v>
      </c>
      <c r="F233" s="196" t="s">
        <v>405</v>
      </c>
      <c r="G233" s="197" t="s">
        <v>190</v>
      </c>
      <c r="H233" s="198">
        <v>11</v>
      </c>
      <c r="I233" s="199"/>
      <c r="J233" s="200">
        <f t="shared" si="0"/>
        <v>0</v>
      </c>
      <c r="K233" s="201"/>
      <c r="L233" s="40"/>
      <c r="M233" s="202" t="s">
        <v>1</v>
      </c>
      <c r="N233" s="203" t="s">
        <v>41</v>
      </c>
      <c r="O233" s="72"/>
      <c r="P233" s="204">
        <f t="shared" si="1"/>
        <v>0</v>
      </c>
      <c r="Q233" s="204">
        <v>0.02972</v>
      </c>
      <c r="R233" s="204">
        <f t="shared" si="2"/>
        <v>0.32692</v>
      </c>
      <c r="S233" s="204">
        <v>0</v>
      </c>
      <c r="T233" s="205">
        <f t="shared" si="3"/>
        <v>0</v>
      </c>
      <c r="U233" s="35"/>
      <c r="V233" s="35"/>
      <c r="W233" s="35"/>
      <c r="X233" s="35"/>
      <c r="Y233" s="35"/>
      <c r="Z233" s="35"/>
      <c r="AA233" s="35"/>
      <c r="AB233" s="35"/>
      <c r="AC233" s="35"/>
      <c r="AD233" s="35"/>
      <c r="AE233" s="35"/>
      <c r="AR233" s="206" t="s">
        <v>191</v>
      </c>
      <c r="AT233" s="206" t="s">
        <v>187</v>
      </c>
      <c r="AU233" s="206" t="s">
        <v>86</v>
      </c>
      <c r="AY233" s="18" t="s">
        <v>185</v>
      </c>
      <c r="BE233" s="207">
        <f t="shared" si="4"/>
        <v>0</v>
      </c>
      <c r="BF233" s="207">
        <f t="shared" si="5"/>
        <v>0</v>
      </c>
      <c r="BG233" s="207">
        <f t="shared" si="6"/>
        <v>0</v>
      </c>
      <c r="BH233" s="207">
        <f t="shared" si="7"/>
        <v>0</v>
      </c>
      <c r="BI233" s="207">
        <f t="shared" si="8"/>
        <v>0</v>
      </c>
      <c r="BJ233" s="18" t="s">
        <v>84</v>
      </c>
      <c r="BK233" s="207">
        <f t="shared" si="9"/>
        <v>0</v>
      </c>
      <c r="BL233" s="18" t="s">
        <v>191</v>
      </c>
      <c r="BM233" s="206" t="s">
        <v>406</v>
      </c>
    </row>
    <row r="234" spans="1:65" s="2" customFormat="1" ht="33" customHeight="1">
      <c r="A234" s="35"/>
      <c r="B234" s="36"/>
      <c r="C234" s="241" t="s">
        <v>411</v>
      </c>
      <c r="D234" s="241" t="s">
        <v>267</v>
      </c>
      <c r="E234" s="242" t="s">
        <v>408</v>
      </c>
      <c r="F234" s="243" t="s">
        <v>409</v>
      </c>
      <c r="G234" s="244" t="s">
        <v>190</v>
      </c>
      <c r="H234" s="245">
        <v>11</v>
      </c>
      <c r="I234" s="246"/>
      <c r="J234" s="247">
        <f t="shared" si="0"/>
        <v>0</v>
      </c>
      <c r="K234" s="248"/>
      <c r="L234" s="249"/>
      <c r="M234" s="250" t="s">
        <v>1</v>
      </c>
      <c r="N234" s="251" t="s">
        <v>41</v>
      </c>
      <c r="O234" s="72"/>
      <c r="P234" s="204">
        <f t="shared" si="1"/>
        <v>0</v>
      </c>
      <c r="Q234" s="204">
        <v>0.298</v>
      </c>
      <c r="R234" s="204">
        <f t="shared" si="2"/>
        <v>3.278</v>
      </c>
      <c r="S234" s="204">
        <v>0</v>
      </c>
      <c r="T234" s="205">
        <f t="shared" si="3"/>
        <v>0</v>
      </c>
      <c r="U234" s="35"/>
      <c r="V234" s="35"/>
      <c r="W234" s="35"/>
      <c r="X234" s="35"/>
      <c r="Y234" s="35"/>
      <c r="Z234" s="35"/>
      <c r="AA234" s="35"/>
      <c r="AB234" s="35"/>
      <c r="AC234" s="35"/>
      <c r="AD234" s="35"/>
      <c r="AE234" s="35"/>
      <c r="AR234" s="206" t="s">
        <v>223</v>
      </c>
      <c r="AT234" s="206" t="s">
        <v>267</v>
      </c>
      <c r="AU234" s="206" t="s">
        <v>86</v>
      </c>
      <c r="AY234" s="18" t="s">
        <v>185</v>
      </c>
      <c r="BE234" s="207">
        <f t="shared" si="4"/>
        <v>0</v>
      </c>
      <c r="BF234" s="207">
        <f t="shared" si="5"/>
        <v>0</v>
      </c>
      <c r="BG234" s="207">
        <f t="shared" si="6"/>
        <v>0</v>
      </c>
      <c r="BH234" s="207">
        <f t="shared" si="7"/>
        <v>0</v>
      </c>
      <c r="BI234" s="207">
        <f t="shared" si="8"/>
        <v>0</v>
      </c>
      <c r="BJ234" s="18" t="s">
        <v>84</v>
      </c>
      <c r="BK234" s="207">
        <f t="shared" si="9"/>
        <v>0</v>
      </c>
      <c r="BL234" s="18" t="s">
        <v>191</v>
      </c>
      <c r="BM234" s="206" t="s">
        <v>410</v>
      </c>
    </row>
    <row r="235" spans="1:65" s="2" customFormat="1" ht="24.2" customHeight="1">
      <c r="A235" s="35"/>
      <c r="B235" s="36"/>
      <c r="C235" s="194" t="s">
        <v>415</v>
      </c>
      <c r="D235" s="194" t="s">
        <v>187</v>
      </c>
      <c r="E235" s="195" t="s">
        <v>412</v>
      </c>
      <c r="F235" s="196" t="s">
        <v>413</v>
      </c>
      <c r="G235" s="197" t="s">
        <v>190</v>
      </c>
      <c r="H235" s="198">
        <v>11</v>
      </c>
      <c r="I235" s="199"/>
      <c r="J235" s="200">
        <f t="shared" si="0"/>
        <v>0</v>
      </c>
      <c r="K235" s="201"/>
      <c r="L235" s="40"/>
      <c r="M235" s="202" t="s">
        <v>1</v>
      </c>
      <c r="N235" s="203" t="s">
        <v>41</v>
      </c>
      <c r="O235" s="72"/>
      <c r="P235" s="204">
        <f t="shared" si="1"/>
        <v>0</v>
      </c>
      <c r="Q235" s="204">
        <v>0.21734</v>
      </c>
      <c r="R235" s="204">
        <f t="shared" si="2"/>
        <v>2.39074</v>
      </c>
      <c r="S235" s="204">
        <v>0</v>
      </c>
      <c r="T235" s="205">
        <f t="shared" si="3"/>
        <v>0</v>
      </c>
      <c r="U235" s="35"/>
      <c r="V235" s="35"/>
      <c r="W235" s="35"/>
      <c r="X235" s="35"/>
      <c r="Y235" s="35"/>
      <c r="Z235" s="35"/>
      <c r="AA235" s="35"/>
      <c r="AB235" s="35"/>
      <c r="AC235" s="35"/>
      <c r="AD235" s="35"/>
      <c r="AE235" s="35"/>
      <c r="AR235" s="206" t="s">
        <v>191</v>
      </c>
      <c r="AT235" s="206" t="s">
        <v>187</v>
      </c>
      <c r="AU235" s="206" t="s">
        <v>86</v>
      </c>
      <c r="AY235" s="18" t="s">
        <v>185</v>
      </c>
      <c r="BE235" s="207">
        <f t="shared" si="4"/>
        <v>0</v>
      </c>
      <c r="BF235" s="207">
        <f t="shared" si="5"/>
        <v>0</v>
      </c>
      <c r="BG235" s="207">
        <f t="shared" si="6"/>
        <v>0</v>
      </c>
      <c r="BH235" s="207">
        <f t="shared" si="7"/>
        <v>0</v>
      </c>
      <c r="BI235" s="207">
        <f t="shared" si="8"/>
        <v>0</v>
      </c>
      <c r="BJ235" s="18" t="s">
        <v>84</v>
      </c>
      <c r="BK235" s="207">
        <f t="shared" si="9"/>
        <v>0</v>
      </c>
      <c r="BL235" s="18" t="s">
        <v>191</v>
      </c>
      <c r="BM235" s="206" t="s">
        <v>414</v>
      </c>
    </row>
    <row r="236" spans="1:65" s="2" customFormat="1" ht="24.2" customHeight="1">
      <c r="A236" s="35"/>
      <c r="B236" s="36"/>
      <c r="C236" s="241" t="s">
        <v>420</v>
      </c>
      <c r="D236" s="241" t="s">
        <v>267</v>
      </c>
      <c r="E236" s="242" t="s">
        <v>416</v>
      </c>
      <c r="F236" s="243" t="s">
        <v>417</v>
      </c>
      <c r="G236" s="244" t="s">
        <v>190</v>
      </c>
      <c r="H236" s="245">
        <v>11</v>
      </c>
      <c r="I236" s="246"/>
      <c r="J236" s="247">
        <f t="shared" si="0"/>
        <v>0</v>
      </c>
      <c r="K236" s="248"/>
      <c r="L236" s="249"/>
      <c r="M236" s="250" t="s">
        <v>1</v>
      </c>
      <c r="N236" s="251" t="s">
        <v>41</v>
      </c>
      <c r="O236" s="72"/>
      <c r="P236" s="204">
        <f t="shared" si="1"/>
        <v>0</v>
      </c>
      <c r="Q236" s="204">
        <v>0.0958</v>
      </c>
      <c r="R236" s="204">
        <f t="shared" si="2"/>
        <v>1.0537999999999998</v>
      </c>
      <c r="S236" s="204">
        <v>0</v>
      </c>
      <c r="T236" s="205">
        <f t="shared" si="3"/>
        <v>0</v>
      </c>
      <c r="U236" s="35"/>
      <c r="V236" s="35"/>
      <c r="W236" s="35"/>
      <c r="X236" s="35"/>
      <c r="Y236" s="35"/>
      <c r="Z236" s="35"/>
      <c r="AA236" s="35"/>
      <c r="AB236" s="35"/>
      <c r="AC236" s="35"/>
      <c r="AD236" s="35"/>
      <c r="AE236" s="35"/>
      <c r="AR236" s="206" t="s">
        <v>223</v>
      </c>
      <c r="AT236" s="206" t="s">
        <v>267</v>
      </c>
      <c r="AU236" s="206" t="s">
        <v>86</v>
      </c>
      <c r="AY236" s="18" t="s">
        <v>185</v>
      </c>
      <c r="BE236" s="207">
        <f t="shared" si="4"/>
        <v>0</v>
      </c>
      <c r="BF236" s="207">
        <f t="shared" si="5"/>
        <v>0</v>
      </c>
      <c r="BG236" s="207">
        <f t="shared" si="6"/>
        <v>0</v>
      </c>
      <c r="BH236" s="207">
        <f t="shared" si="7"/>
        <v>0</v>
      </c>
      <c r="BI236" s="207">
        <f t="shared" si="8"/>
        <v>0</v>
      </c>
      <c r="BJ236" s="18" t="s">
        <v>84</v>
      </c>
      <c r="BK236" s="207">
        <f t="shared" si="9"/>
        <v>0</v>
      </c>
      <c r="BL236" s="18" t="s">
        <v>191</v>
      </c>
      <c r="BM236" s="206" t="s">
        <v>418</v>
      </c>
    </row>
    <row r="237" spans="2:63" s="12" customFormat="1" ht="22.9" customHeight="1">
      <c r="B237" s="178"/>
      <c r="C237" s="179"/>
      <c r="D237" s="180" t="s">
        <v>75</v>
      </c>
      <c r="E237" s="192" t="s">
        <v>227</v>
      </c>
      <c r="F237" s="192" t="s">
        <v>419</v>
      </c>
      <c r="G237" s="179"/>
      <c r="H237" s="179"/>
      <c r="I237" s="182"/>
      <c r="J237" s="193">
        <f>BK237</f>
        <v>0</v>
      </c>
      <c r="K237" s="179"/>
      <c r="L237" s="184"/>
      <c r="M237" s="185"/>
      <c r="N237" s="186"/>
      <c r="O237" s="186"/>
      <c r="P237" s="187">
        <f>SUM(P238:P291)</f>
        <v>0</v>
      </c>
      <c r="Q237" s="186"/>
      <c r="R237" s="187">
        <f>SUM(R238:R291)</f>
        <v>405.92600889</v>
      </c>
      <c r="S237" s="186"/>
      <c r="T237" s="188">
        <f>SUM(T238:T291)</f>
        <v>0</v>
      </c>
      <c r="AR237" s="189" t="s">
        <v>84</v>
      </c>
      <c r="AT237" s="190" t="s">
        <v>75</v>
      </c>
      <c r="AU237" s="190" t="s">
        <v>84</v>
      </c>
      <c r="AY237" s="189" t="s">
        <v>185</v>
      </c>
      <c r="BK237" s="191">
        <f>SUM(BK238:BK291)</f>
        <v>0</v>
      </c>
    </row>
    <row r="238" spans="1:65" s="2" customFormat="1" ht="24.2" customHeight="1">
      <c r="A238" s="35"/>
      <c r="B238" s="36"/>
      <c r="C238" s="194" t="s">
        <v>424</v>
      </c>
      <c r="D238" s="194" t="s">
        <v>187</v>
      </c>
      <c r="E238" s="195" t="s">
        <v>421</v>
      </c>
      <c r="F238" s="196" t="s">
        <v>422</v>
      </c>
      <c r="G238" s="197" t="s">
        <v>190</v>
      </c>
      <c r="H238" s="198">
        <v>10</v>
      </c>
      <c r="I238" s="199"/>
      <c r="J238" s="200">
        <f aca="true" t="shared" si="10" ref="J238:J247">ROUND(I238*H238,2)</f>
        <v>0</v>
      </c>
      <c r="K238" s="201"/>
      <c r="L238" s="40"/>
      <c r="M238" s="202" t="s">
        <v>1</v>
      </c>
      <c r="N238" s="203" t="s">
        <v>41</v>
      </c>
      <c r="O238" s="72"/>
      <c r="P238" s="204">
        <f aca="true" t="shared" si="11" ref="P238:P247">O238*H238</f>
        <v>0</v>
      </c>
      <c r="Q238" s="204">
        <v>0.0007</v>
      </c>
      <c r="R238" s="204">
        <f aca="true" t="shared" si="12" ref="R238:R247">Q238*H238</f>
        <v>0.007</v>
      </c>
      <c r="S238" s="204">
        <v>0</v>
      </c>
      <c r="T238" s="205">
        <f aca="true" t="shared" si="13" ref="T238:T247">S238*H238</f>
        <v>0</v>
      </c>
      <c r="U238" s="35"/>
      <c r="V238" s="35"/>
      <c r="W238" s="35"/>
      <c r="X238" s="35"/>
      <c r="Y238" s="35"/>
      <c r="Z238" s="35"/>
      <c r="AA238" s="35"/>
      <c r="AB238" s="35"/>
      <c r="AC238" s="35"/>
      <c r="AD238" s="35"/>
      <c r="AE238" s="35"/>
      <c r="AR238" s="206" t="s">
        <v>191</v>
      </c>
      <c r="AT238" s="206" t="s">
        <v>187</v>
      </c>
      <c r="AU238" s="206" t="s">
        <v>86</v>
      </c>
      <c r="AY238" s="18" t="s">
        <v>185</v>
      </c>
      <c r="BE238" s="207">
        <f aca="true" t="shared" si="14" ref="BE238:BE247">IF(N238="základní",J238,0)</f>
        <v>0</v>
      </c>
      <c r="BF238" s="207">
        <f aca="true" t="shared" si="15" ref="BF238:BF247">IF(N238="snížená",J238,0)</f>
        <v>0</v>
      </c>
      <c r="BG238" s="207">
        <f aca="true" t="shared" si="16" ref="BG238:BG247">IF(N238="zákl. přenesená",J238,0)</f>
        <v>0</v>
      </c>
      <c r="BH238" s="207">
        <f aca="true" t="shared" si="17" ref="BH238:BH247">IF(N238="sníž. přenesená",J238,0)</f>
        <v>0</v>
      </c>
      <c r="BI238" s="207">
        <f aca="true" t="shared" si="18" ref="BI238:BI247">IF(N238="nulová",J238,0)</f>
        <v>0</v>
      </c>
      <c r="BJ238" s="18" t="s">
        <v>84</v>
      </c>
      <c r="BK238" s="207">
        <f aca="true" t="shared" si="19" ref="BK238:BK247">ROUND(I238*H238,2)</f>
        <v>0</v>
      </c>
      <c r="BL238" s="18" t="s">
        <v>191</v>
      </c>
      <c r="BM238" s="206" t="s">
        <v>423</v>
      </c>
    </row>
    <row r="239" spans="1:65" s="2" customFormat="1" ht="16.5" customHeight="1">
      <c r="A239" s="35"/>
      <c r="B239" s="36"/>
      <c r="C239" s="241" t="s">
        <v>428</v>
      </c>
      <c r="D239" s="241" t="s">
        <v>267</v>
      </c>
      <c r="E239" s="242" t="s">
        <v>425</v>
      </c>
      <c r="F239" s="243" t="s">
        <v>426</v>
      </c>
      <c r="G239" s="244" t="s">
        <v>190</v>
      </c>
      <c r="H239" s="245">
        <v>2</v>
      </c>
      <c r="I239" s="246"/>
      <c r="J239" s="247">
        <f t="shared" si="10"/>
        <v>0</v>
      </c>
      <c r="K239" s="248"/>
      <c r="L239" s="249"/>
      <c r="M239" s="250" t="s">
        <v>1</v>
      </c>
      <c r="N239" s="251" t="s">
        <v>41</v>
      </c>
      <c r="O239" s="72"/>
      <c r="P239" s="204">
        <f t="shared" si="11"/>
        <v>0</v>
      </c>
      <c r="Q239" s="204">
        <v>0.0077</v>
      </c>
      <c r="R239" s="204">
        <f t="shared" si="12"/>
        <v>0.0154</v>
      </c>
      <c r="S239" s="204">
        <v>0</v>
      </c>
      <c r="T239" s="205">
        <f t="shared" si="13"/>
        <v>0</v>
      </c>
      <c r="U239" s="35"/>
      <c r="V239" s="35"/>
      <c r="W239" s="35"/>
      <c r="X239" s="35"/>
      <c r="Y239" s="35"/>
      <c r="Z239" s="35"/>
      <c r="AA239" s="35"/>
      <c r="AB239" s="35"/>
      <c r="AC239" s="35"/>
      <c r="AD239" s="35"/>
      <c r="AE239" s="35"/>
      <c r="AR239" s="206" t="s">
        <v>223</v>
      </c>
      <c r="AT239" s="206" t="s">
        <v>267</v>
      </c>
      <c r="AU239" s="206" t="s">
        <v>86</v>
      </c>
      <c r="AY239" s="18" t="s">
        <v>185</v>
      </c>
      <c r="BE239" s="207">
        <f t="shared" si="14"/>
        <v>0</v>
      </c>
      <c r="BF239" s="207">
        <f t="shared" si="15"/>
        <v>0</v>
      </c>
      <c r="BG239" s="207">
        <f t="shared" si="16"/>
        <v>0</v>
      </c>
      <c r="BH239" s="207">
        <f t="shared" si="17"/>
        <v>0</v>
      </c>
      <c r="BI239" s="207">
        <f t="shared" si="18"/>
        <v>0</v>
      </c>
      <c r="BJ239" s="18" t="s">
        <v>84</v>
      </c>
      <c r="BK239" s="207">
        <f t="shared" si="19"/>
        <v>0</v>
      </c>
      <c r="BL239" s="18" t="s">
        <v>191</v>
      </c>
      <c r="BM239" s="206" t="s">
        <v>427</v>
      </c>
    </row>
    <row r="240" spans="1:65" s="2" customFormat="1" ht="24.2" customHeight="1">
      <c r="A240" s="35"/>
      <c r="B240" s="36"/>
      <c r="C240" s="241" t="s">
        <v>432</v>
      </c>
      <c r="D240" s="241" t="s">
        <v>267</v>
      </c>
      <c r="E240" s="242" t="s">
        <v>558</v>
      </c>
      <c r="F240" s="243" t="s">
        <v>559</v>
      </c>
      <c r="G240" s="244" t="s">
        <v>190</v>
      </c>
      <c r="H240" s="245">
        <v>2</v>
      </c>
      <c r="I240" s="246"/>
      <c r="J240" s="247">
        <f t="shared" si="10"/>
        <v>0</v>
      </c>
      <c r="K240" s="248"/>
      <c r="L240" s="249"/>
      <c r="M240" s="250" t="s">
        <v>1</v>
      </c>
      <c r="N240" s="251" t="s">
        <v>41</v>
      </c>
      <c r="O240" s="72"/>
      <c r="P240" s="204">
        <f t="shared" si="11"/>
        <v>0</v>
      </c>
      <c r="Q240" s="204">
        <v>0.0026</v>
      </c>
      <c r="R240" s="204">
        <f t="shared" si="12"/>
        <v>0.0052</v>
      </c>
      <c r="S240" s="204">
        <v>0</v>
      </c>
      <c r="T240" s="205">
        <f t="shared" si="13"/>
        <v>0</v>
      </c>
      <c r="U240" s="35"/>
      <c r="V240" s="35"/>
      <c r="W240" s="35"/>
      <c r="X240" s="35"/>
      <c r="Y240" s="35"/>
      <c r="Z240" s="35"/>
      <c r="AA240" s="35"/>
      <c r="AB240" s="35"/>
      <c r="AC240" s="35"/>
      <c r="AD240" s="35"/>
      <c r="AE240" s="35"/>
      <c r="AR240" s="206" t="s">
        <v>223</v>
      </c>
      <c r="AT240" s="206" t="s">
        <v>267</v>
      </c>
      <c r="AU240" s="206" t="s">
        <v>86</v>
      </c>
      <c r="AY240" s="18" t="s">
        <v>185</v>
      </c>
      <c r="BE240" s="207">
        <f t="shared" si="14"/>
        <v>0</v>
      </c>
      <c r="BF240" s="207">
        <f t="shared" si="15"/>
        <v>0</v>
      </c>
      <c r="BG240" s="207">
        <f t="shared" si="16"/>
        <v>0</v>
      </c>
      <c r="BH240" s="207">
        <f t="shared" si="17"/>
        <v>0</v>
      </c>
      <c r="BI240" s="207">
        <f t="shared" si="18"/>
        <v>0</v>
      </c>
      <c r="BJ240" s="18" t="s">
        <v>84</v>
      </c>
      <c r="BK240" s="207">
        <f t="shared" si="19"/>
        <v>0</v>
      </c>
      <c r="BL240" s="18" t="s">
        <v>191</v>
      </c>
      <c r="BM240" s="206" t="s">
        <v>560</v>
      </c>
    </row>
    <row r="241" spans="1:65" s="2" customFormat="1" ht="24.2" customHeight="1">
      <c r="A241" s="35"/>
      <c r="B241" s="36"/>
      <c r="C241" s="241" t="s">
        <v>436</v>
      </c>
      <c r="D241" s="241" t="s">
        <v>267</v>
      </c>
      <c r="E241" s="242" t="s">
        <v>561</v>
      </c>
      <c r="F241" s="243" t="s">
        <v>562</v>
      </c>
      <c r="G241" s="244" t="s">
        <v>190</v>
      </c>
      <c r="H241" s="245">
        <v>2</v>
      </c>
      <c r="I241" s="246"/>
      <c r="J241" s="247">
        <f t="shared" si="10"/>
        <v>0</v>
      </c>
      <c r="K241" s="248"/>
      <c r="L241" s="249"/>
      <c r="M241" s="250" t="s">
        <v>1</v>
      </c>
      <c r="N241" s="251" t="s">
        <v>41</v>
      </c>
      <c r="O241" s="72"/>
      <c r="P241" s="204">
        <f t="shared" si="11"/>
        <v>0</v>
      </c>
      <c r="Q241" s="204">
        <v>0.0035</v>
      </c>
      <c r="R241" s="204">
        <f t="shared" si="12"/>
        <v>0.007</v>
      </c>
      <c r="S241" s="204">
        <v>0</v>
      </c>
      <c r="T241" s="205">
        <f t="shared" si="13"/>
        <v>0</v>
      </c>
      <c r="U241" s="35"/>
      <c r="V241" s="35"/>
      <c r="W241" s="35"/>
      <c r="X241" s="35"/>
      <c r="Y241" s="35"/>
      <c r="Z241" s="35"/>
      <c r="AA241" s="35"/>
      <c r="AB241" s="35"/>
      <c r="AC241" s="35"/>
      <c r="AD241" s="35"/>
      <c r="AE241" s="35"/>
      <c r="AR241" s="206" t="s">
        <v>223</v>
      </c>
      <c r="AT241" s="206" t="s">
        <v>267</v>
      </c>
      <c r="AU241" s="206" t="s">
        <v>86</v>
      </c>
      <c r="AY241" s="18" t="s">
        <v>185</v>
      </c>
      <c r="BE241" s="207">
        <f t="shared" si="14"/>
        <v>0</v>
      </c>
      <c r="BF241" s="207">
        <f t="shared" si="15"/>
        <v>0</v>
      </c>
      <c r="BG241" s="207">
        <f t="shared" si="16"/>
        <v>0</v>
      </c>
      <c r="BH241" s="207">
        <f t="shared" si="17"/>
        <v>0</v>
      </c>
      <c r="BI241" s="207">
        <f t="shared" si="18"/>
        <v>0</v>
      </c>
      <c r="BJ241" s="18" t="s">
        <v>84</v>
      </c>
      <c r="BK241" s="207">
        <f t="shared" si="19"/>
        <v>0</v>
      </c>
      <c r="BL241" s="18" t="s">
        <v>191</v>
      </c>
      <c r="BM241" s="206" t="s">
        <v>563</v>
      </c>
    </row>
    <row r="242" spans="1:65" s="2" customFormat="1" ht="21.75" customHeight="1">
      <c r="A242" s="35"/>
      <c r="B242" s="36"/>
      <c r="C242" s="241" t="s">
        <v>443</v>
      </c>
      <c r="D242" s="241" t="s">
        <v>267</v>
      </c>
      <c r="E242" s="242" t="s">
        <v>564</v>
      </c>
      <c r="F242" s="243" t="s">
        <v>565</v>
      </c>
      <c r="G242" s="244" t="s">
        <v>190</v>
      </c>
      <c r="H242" s="245">
        <v>1</v>
      </c>
      <c r="I242" s="246"/>
      <c r="J242" s="247">
        <f t="shared" si="10"/>
        <v>0</v>
      </c>
      <c r="K242" s="248"/>
      <c r="L242" s="249"/>
      <c r="M242" s="250" t="s">
        <v>1</v>
      </c>
      <c r="N242" s="251" t="s">
        <v>41</v>
      </c>
      <c r="O242" s="72"/>
      <c r="P242" s="204">
        <f t="shared" si="11"/>
        <v>0</v>
      </c>
      <c r="Q242" s="204">
        <v>0.0009</v>
      </c>
      <c r="R242" s="204">
        <f t="shared" si="12"/>
        <v>0.0009</v>
      </c>
      <c r="S242" s="204">
        <v>0</v>
      </c>
      <c r="T242" s="205">
        <f t="shared" si="13"/>
        <v>0</v>
      </c>
      <c r="U242" s="35"/>
      <c r="V242" s="35"/>
      <c r="W242" s="35"/>
      <c r="X242" s="35"/>
      <c r="Y242" s="35"/>
      <c r="Z242" s="35"/>
      <c r="AA242" s="35"/>
      <c r="AB242" s="35"/>
      <c r="AC242" s="35"/>
      <c r="AD242" s="35"/>
      <c r="AE242" s="35"/>
      <c r="AR242" s="206" t="s">
        <v>223</v>
      </c>
      <c r="AT242" s="206" t="s">
        <v>267</v>
      </c>
      <c r="AU242" s="206" t="s">
        <v>86</v>
      </c>
      <c r="AY242" s="18" t="s">
        <v>185</v>
      </c>
      <c r="BE242" s="207">
        <f t="shared" si="14"/>
        <v>0</v>
      </c>
      <c r="BF242" s="207">
        <f t="shared" si="15"/>
        <v>0</v>
      </c>
      <c r="BG242" s="207">
        <f t="shared" si="16"/>
        <v>0</v>
      </c>
      <c r="BH242" s="207">
        <f t="shared" si="17"/>
        <v>0</v>
      </c>
      <c r="BI242" s="207">
        <f t="shared" si="18"/>
        <v>0</v>
      </c>
      <c r="BJ242" s="18" t="s">
        <v>84</v>
      </c>
      <c r="BK242" s="207">
        <f t="shared" si="19"/>
        <v>0</v>
      </c>
      <c r="BL242" s="18" t="s">
        <v>191</v>
      </c>
      <c r="BM242" s="206" t="s">
        <v>566</v>
      </c>
    </row>
    <row r="243" spans="1:65" s="2" customFormat="1" ht="16.5" customHeight="1">
      <c r="A243" s="35"/>
      <c r="B243" s="36"/>
      <c r="C243" s="241" t="s">
        <v>449</v>
      </c>
      <c r="D243" s="241" t="s">
        <v>267</v>
      </c>
      <c r="E243" s="242" t="s">
        <v>567</v>
      </c>
      <c r="F243" s="243" t="s">
        <v>568</v>
      </c>
      <c r="G243" s="244" t="s">
        <v>190</v>
      </c>
      <c r="H243" s="245">
        <v>1</v>
      </c>
      <c r="I243" s="246"/>
      <c r="J243" s="247">
        <f t="shared" si="10"/>
        <v>0</v>
      </c>
      <c r="K243" s="248"/>
      <c r="L243" s="249"/>
      <c r="M243" s="250" t="s">
        <v>1</v>
      </c>
      <c r="N243" s="251" t="s">
        <v>41</v>
      </c>
      <c r="O243" s="72"/>
      <c r="P243" s="204">
        <f t="shared" si="11"/>
        <v>0</v>
      </c>
      <c r="Q243" s="204">
        <v>0.005</v>
      </c>
      <c r="R243" s="204">
        <f t="shared" si="12"/>
        <v>0.005</v>
      </c>
      <c r="S243" s="204">
        <v>0</v>
      </c>
      <c r="T243" s="205">
        <f t="shared" si="13"/>
        <v>0</v>
      </c>
      <c r="U243" s="35"/>
      <c r="V243" s="35"/>
      <c r="W243" s="35"/>
      <c r="X243" s="35"/>
      <c r="Y243" s="35"/>
      <c r="Z243" s="35"/>
      <c r="AA243" s="35"/>
      <c r="AB243" s="35"/>
      <c r="AC243" s="35"/>
      <c r="AD243" s="35"/>
      <c r="AE243" s="35"/>
      <c r="AR243" s="206" t="s">
        <v>223</v>
      </c>
      <c r="AT243" s="206" t="s">
        <v>267</v>
      </c>
      <c r="AU243" s="206" t="s">
        <v>86</v>
      </c>
      <c r="AY243" s="18" t="s">
        <v>185</v>
      </c>
      <c r="BE243" s="207">
        <f t="shared" si="14"/>
        <v>0</v>
      </c>
      <c r="BF243" s="207">
        <f t="shared" si="15"/>
        <v>0</v>
      </c>
      <c r="BG243" s="207">
        <f t="shared" si="16"/>
        <v>0</v>
      </c>
      <c r="BH243" s="207">
        <f t="shared" si="17"/>
        <v>0</v>
      </c>
      <c r="BI243" s="207">
        <f t="shared" si="18"/>
        <v>0</v>
      </c>
      <c r="BJ243" s="18" t="s">
        <v>84</v>
      </c>
      <c r="BK243" s="207">
        <f t="shared" si="19"/>
        <v>0</v>
      </c>
      <c r="BL243" s="18" t="s">
        <v>191</v>
      </c>
      <c r="BM243" s="206" t="s">
        <v>569</v>
      </c>
    </row>
    <row r="244" spans="1:65" s="2" customFormat="1" ht="24.2" customHeight="1">
      <c r="A244" s="35"/>
      <c r="B244" s="36"/>
      <c r="C244" s="241" t="s">
        <v>455</v>
      </c>
      <c r="D244" s="241" t="s">
        <v>267</v>
      </c>
      <c r="E244" s="242" t="s">
        <v>570</v>
      </c>
      <c r="F244" s="243" t="s">
        <v>571</v>
      </c>
      <c r="G244" s="244" t="s">
        <v>190</v>
      </c>
      <c r="H244" s="245">
        <v>2</v>
      </c>
      <c r="I244" s="246"/>
      <c r="J244" s="247">
        <f t="shared" si="10"/>
        <v>0</v>
      </c>
      <c r="K244" s="248"/>
      <c r="L244" s="249"/>
      <c r="M244" s="250" t="s">
        <v>1</v>
      </c>
      <c r="N244" s="251" t="s">
        <v>41</v>
      </c>
      <c r="O244" s="72"/>
      <c r="P244" s="204">
        <f t="shared" si="11"/>
        <v>0</v>
      </c>
      <c r="Q244" s="204">
        <v>0.0013</v>
      </c>
      <c r="R244" s="204">
        <f t="shared" si="12"/>
        <v>0.0026</v>
      </c>
      <c r="S244" s="204">
        <v>0</v>
      </c>
      <c r="T244" s="205">
        <f t="shared" si="13"/>
        <v>0</v>
      </c>
      <c r="U244" s="35"/>
      <c r="V244" s="35"/>
      <c r="W244" s="35"/>
      <c r="X244" s="35"/>
      <c r="Y244" s="35"/>
      <c r="Z244" s="35"/>
      <c r="AA244" s="35"/>
      <c r="AB244" s="35"/>
      <c r="AC244" s="35"/>
      <c r="AD244" s="35"/>
      <c r="AE244" s="35"/>
      <c r="AR244" s="206" t="s">
        <v>223</v>
      </c>
      <c r="AT244" s="206" t="s">
        <v>267</v>
      </c>
      <c r="AU244" s="206" t="s">
        <v>86</v>
      </c>
      <c r="AY244" s="18" t="s">
        <v>185</v>
      </c>
      <c r="BE244" s="207">
        <f t="shared" si="14"/>
        <v>0</v>
      </c>
      <c r="BF244" s="207">
        <f t="shared" si="15"/>
        <v>0</v>
      </c>
      <c r="BG244" s="207">
        <f t="shared" si="16"/>
        <v>0</v>
      </c>
      <c r="BH244" s="207">
        <f t="shared" si="17"/>
        <v>0</v>
      </c>
      <c r="BI244" s="207">
        <f t="shared" si="18"/>
        <v>0</v>
      </c>
      <c r="BJ244" s="18" t="s">
        <v>84</v>
      </c>
      <c r="BK244" s="207">
        <f t="shared" si="19"/>
        <v>0</v>
      </c>
      <c r="BL244" s="18" t="s">
        <v>191</v>
      </c>
      <c r="BM244" s="206" t="s">
        <v>572</v>
      </c>
    </row>
    <row r="245" spans="1:65" s="2" customFormat="1" ht="24.2" customHeight="1">
      <c r="A245" s="35"/>
      <c r="B245" s="36"/>
      <c r="C245" s="194" t="s">
        <v>461</v>
      </c>
      <c r="D245" s="194" t="s">
        <v>187</v>
      </c>
      <c r="E245" s="195" t="s">
        <v>429</v>
      </c>
      <c r="F245" s="196" t="s">
        <v>430</v>
      </c>
      <c r="G245" s="197" t="s">
        <v>190</v>
      </c>
      <c r="H245" s="198">
        <v>9</v>
      </c>
      <c r="I245" s="199"/>
      <c r="J245" s="200">
        <f t="shared" si="10"/>
        <v>0</v>
      </c>
      <c r="K245" s="201"/>
      <c r="L245" s="40"/>
      <c r="M245" s="202" t="s">
        <v>1</v>
      </c>
      <c r="N245" s="203" t="s">
        <v>41</v>
      </c>
      <c r="O245" s="72"/>
      <c r="P245" s="204">
        <f t="shared" si="11"/>
        <v>0</v>
      </c>
      <c r="Q245" s="204">
        <v>0.11241</v>
      </c>
      <c r="R245" s="204">
        <f t="shared" si="12"/>
        <v>1.01169</v>
      </c>
      <c r="S245" s="204">
        <v>0</v>
      </c>
      <c r="T245" s="205">
        <f t="shared" si="13"/>
        <v>0</v>
      </c>
      <c r="U245" s="35"/>
      <c r="V245" s="35"/>
      <c r="W245" s="35"/>
      <c r="X245" s="35"/>
      <c r="Y245" s="35"/>
      <c r="Z245" s="35"/>
      <c r="AA245" s="35"/>
      <c r="AB245" s="35"/>
      <c r="AC245" s="35"/>
      <c r="AD245" s="35"/>
      <c r="AE245" s="35"/>
      <c r="AR245" s="206" t="s">
        <v>191</v>
      </c>
      <c r="AT245" s="206" t="s">
        <v>187</v>
      </c>
      <c r="AU245" s="206" t="s">
        <v>86</v>
      </c>
      <c r="AY245" s="18" t="s">
        <v>185</v>
      </c>
      <c r="BE245" s="207">
        <f t="shared" si="14"/>
        <v>0</v>
      </c>
      <c r="BF245" s="207">
        <f t="shared" si="15"/>
        <v>0</v>
      </c>
      <c r="BG245" s="207">
        <f t="shared" si="16"/>
        <v>0</v>
      </c>
      <c r="BH245" s="207">
        <f t="shared" si="17"/>
        <v>0</v>
      </c>
      <c r="BI245" s="207">
        <f t="shared" si="18"/>
        <v>0</v>
      </c>
      <c r="BJ245" s="18" t="s">
        <v>84</v>
      </c>
      <c r="BK245" s="207">
        <f t="shared" si="19"/>
        <v>0</v>
      </c>
      <c r="BL245" s="18" t="s">
        <v>191</v>
      </c>
      <c r="BM245" s="206" t="s">
        <v>431</v>
      </c>
    </row>
    <row r="246" spans="1:65" s="2" customFormat="1" ht="21.75" customHeight="1">
      <c r="A246" s="35"/>
      <c r="B246" s="36"/>
      <c r="C246" s="241" t="s">
        <v>467</v>
      </c>
      <c r="D246" s="241" t="s">
        <v>267</v>
      </c>
      <c r="E246" s="242" t="s">
        <v>433</v>
      </c>
      <c r="F246" s="243" t="s">
        <v>434</v>
      </c>
      <c r="G246" s="244" t="s">
        <v>190</v>
      </c>
      <c r="H246" s="245">
        <v>9</v>
      </c>
      <c r="I246" s="246"/>
      <c r="J246" s="247">
        <f t="shared" si="10"/>
        <v>0</v>
      </c>
      <c r="K246" s="248"/>
      <c r="L246" s="249"/>
      <c r="M246" s="250" t="s">
        <v>1</v>
      </c>
      <c r="N246" s="251" t="s">
        <v>41</v>
      </c>
      <c r="O246" s="72"/>
      <c r="P246" s="204">
        <f t="shared" si="11"/>
        <v>0</v>
      </c>
      <c r="Q246" s="204">
        <v>0.0061</v>
      </c>
      <c r="R246" s="204">
        <f t="shared" si="12"/>
        <v>0.054900000000000004</v>
      </c>
      <c r="S246" s="204">
        <v>0</v>
      </c>
      <c r="T246" s="205">
        <f t="shared" si="13"/>
        <v>0</v>
      </c>
      <c r="U246" s="35"/>
      <c r="V246" s="35"/>
      <c r="W246" s="35"/>
      <c r="X246" s="35"/>
      <c r="Y246" s="35"/>
      <c r="Z246" s="35"/>
      <c r="AA246" s="35"/>
      <c r="AB246" s="35"/>
      <c r="AC246" s="35"/>
      <c r="AD246" s="35"/>
      <c r="AE246" s="35"/>
      <c r="AR246" s="206" t="s">
        <v>223</v>
      </c>
      <c r="AT246" s="206" t="s">
        <v>267</v>
      </c>
      <c r="AU246" s="206" t="s">
        <v>86</v>
      </c>
      <c r="AY246" s="18" t="s">
        <v>185</v>
      </c>
      <c r="BE246" s="207">
        <f t="shared" si="14"/>
        <v>0</v>
      </c>
      <c r="BF246" s="207">
        <f t="shared" si="15"/>
        <v>0</v>
      </c>
      <c r="BG246" s="207">
        <f t="shared" si="16"/>
        <v>0</v>
      </c>
      <c r="BH246" s="207">
        <f t="shared" si="17"/>
        <v>0</v>
      </c>
      <c r="BI246" s="207">
        <f t="shared" si="18"/>
        <v>0</v>
      </c>
      <c r="BJ246" s="18" t="s">
        <v>84</v>
      </c>
      <c r="BK246" s="207">
        <f t="shared" si="19"/>
        <v>0</v>
      </c>
      <c r="BL246" s="18" t="s">
        <v>191</v>
      </c>
      <c r="BM246" s="206" t="s">
        <v>435</v>
      </c>
    </row>
    <row r="247" spans="1:65" s="2" customFormat="1" ht="33" customHeight="1">
      <c r="A247" s="35"/>
      <c r="B247" s="36"/>
      <c r="C247" s="194" t="s">
        <v>475</v>
      </c>
      <c r="D247" s="194" t="s">
        <v>187</v>
      </c>
      <c r="E247" s="195" t="s">
        <v>437</v>
      </c>
      <c r="F247" s="196" t="s">
        <v>438</v>
      </c>
      <c r="G247" s="197" t="s">
        <v>439</v>
      </c>
      <c r="H247" s="198">
        <v>160.215</v>
      </c>
      <c r="I247" s="199"/>
      <c r="J247" s="200">
        <f t="shared" si="10"/>
        <v>0</v>
      </c>
      <c r="K247" s="201"/>
      <c r="L247" s="40"/>
      <c r="M247" s="202" t="s">
        <v>1</v>
      </c>
      <c r="N247" s="203" t="s">
        <v>41</v>
      </c>
      <c r="O247" s="72"/>
      <c r="P247" s="204">
        <f t="shared" si="11"/>
        <v>0</v>
      </c>
      <c r="Q247" s="204">
        <v>0.08978</v>
      </c>
      <c r="R247" s="204">
        <f t="shared" si="12"/>
        <v>14.3841027</v>
      </c>
      <c r="S247" s="204">
        <v>0</v>
      </c>
      <c r="T247" s="205">
        <f t="shared" si="13"/>
        <v>0</v>
      </c>
      <c r="U247" s="35"/>
      <c r="V247" s="35"/>
      <c r="W247" s="35"/>
      <c r="X247" s="35"/>
      <c r="Y247" s="35"/>
      <c r="Z247" s="35"/>
      <c r="AA247" s="35"/>
      <c r="AB247" s="35"/>
      <c r="AC247" s="35"/>
      <c r="AD247" s="35"/>
      <c r="AE247" s="35"/>
      <c r="AR247" s="206" t="s">
        <v>191</v>
      </c>
      <c r="AT247" s="206" t="s">
        <v>187</v>
      </c>
      <c r="AU247" s="206" t="s">
        <v>86</v>
      </c>
      <c r="AY247" s="18" t="s">
        <v>185</v>
      </c>
      <c r="BE247" s="207">
        <f t="shared" si="14"/>
        <v>0</v>
      </c>
      <c r="BF247" s="207">
        <f t="shared" si="15"/>
        <v>0</v>
      </c>
      <c r="BG247" s="207">
        <f t="shared" si="16"/>
        <v>0</v>
      </c>
      <c r="BH247" s="207">
        <f t="shared" si="17"/>
        <v>0</v>
      </c>
      <c r="BI247" s="207">
        <f t="shared" si="18"/>
        <v>0</v>
      </c>
      <c r="BJ247" s="18" t="s">
        <v>84</v>
      </c>
      <c r="BK247" s="207">
        <f t="shared" si="19"/>
        <v>0</v>
      </c>
      <c r="BL247" s="18" t="s">
        <v>191</v>
      </c>
      <c r="BM247" s="206" t="s">
        <v>440</v>
      </c>
    </row>
    <row r="248" spans="2:51" s="13" customFormat="1" ht="11.25">
      <c r="B248" s="208"/>
      <c r="C248" s="209"/>
      <c r="D248" s="210" t="s">
        <v>193</v>
      </c>
      <c r="E248" s="211" t="s">
        <v>1</v>
      </c>
      <c r="F248" s="212" t="s">
        <v>573</v>
      </c>
      <c r="G248" s="209"/>
      <c r="H248" s="213">
        <v>145.65</v>
      </c>
      <c r="I248" s="214"/>
      <c r="J248" s="209"/>
      <c r="K248" s="209"/>
      <c r="L248" s="215"/>
      <c r="M248" s="216"/>
      <c r="N248" s="217"/>
      <c r="O248" s="217"/>
      <c r="P248" s="217"/>
      <c r="Q248" s="217"/>
      <c r="R248" s="217"/>
      <c r="S248" s="217"/>
      <c r="T248" s="218"/>
      <c r="AT248" s="219" t="s">
        <v>193</v>
      </c>
      <c r="AU248" s="219" t="s">
        <v>86</v>
      </c>
      <c r="AV248" s="13" t="s">
        <v>86</v>
      </c>
      <c r="AW248" s="13" t="s">
        <v>32</v>
      </c>
      <c r="AX248" s="13" t="s">
        <v>84</v>
      </c>
      <c r="AY248" s="219" t="s">
        <v>185</v>
      </c>
    </row>
    <row r="249" spans="2:51" s="13" customFormat="1" ht="11.25">
      <c r="B249" s="208"/>
      <c r="C249" s="209"/>
      <c r="D249" s="210" t="s">
        <v>193</v>
      </c>
      <c r="E249" s="209"/>
      <c r="F249" s="212" t="s">
        <v>574</v>
      </c>
      <c r="G249" s="209"/>
      <c r="H249" s="213">
        <v>160.215</v>
      </c>
      <c r="I249" s="214"/>
      <c r="J249" s="209"/>
      <c r="K249" s="209"/>
      <c r="L249" s="215"/>
      <c r="M249" s="216"/>
      <c r="N249" s="217"/>
      <c r="O249" s="217"/>
      <c r="P249" s="217"/>
      <c r="Q249" s="217"/>
      <c r="R249" s="217"/>
      <c r="S249" s="217"/>
      <c r="T249" s="218"/>
      <c r="AT249" s="219" t="s">
        <v>193</v>
      </c>
      <c r="AU249" s="219" t="s">
        <v>86</v>
      </c>
      <c r="AV249" s="13" t="s">
        <v>86</v>
      </c>
      <c r="AW249" s="13" t="s">
        <v>4</v>
      </c>
      <c r="AX249" s="13" t="s">
        <v>84</v>
      </c>
      <c r="AY249" s="219" t="s">
        <v>185</v>
      </c>
    </row>
    <row r="250" spans="1:65" s="2" customFormat="1" ht="16.5" customHeight="1">
      <c r="A250" s="35"/>
      <c r="B250" s="36"/>
      <c r="C250" s="241" t="s">
        <v>481</v>
      </c>
      <c r="D250" s="241" t="s">
        <v>267</v>
      </c>
      <c r="E250" s="242" t="s">
        <v>444</v>
      </c>
      <c r="F250" s="243" t="s">
        <v>445</v>
      </c>
      <c r="G250" s="244" t="s">
        <v>201</v>
      </c>
      <c r="H250" s="245">
        <v>32.684</v>
      </c>
      <c r="I250" s="246"/>
      <c r="J250" s="247">
        <f>ROUND(I250*H250,2)</f>
        <v>0</v>
      </c>
      <c r="K250" s="248"/>
      <c r="L250" s="249"/>
      <c r="M250" s="250" t="s">
        <v>1</v>
      </c>
      <c r="N250" s="251" t="s">
        <v>41</v>
      </c>
      <c r="O250" s="72"/>
      <c r="P250" s="204">
        <f>O250*H250</f>
        <v>0</v>
      </c>
      <c r="Q250" s="204">
        <v>0.222</v>
      </c>
      <c r="R250" s="204">
        <f>Q250*H250</f>
        <v>7.255847999999999</v>
      </c>
      <c r="S250" s="204">
        <v>0</v>
      </c>
      <c r="T250" s="205">
        <f>S250*H250</f>
        <v>0</v>
      </c>
      <c r="U250" s="35"/>
      <c r="V250" s="35"/>
      <c r="W250" s="35"/>
      <c r="X250" s="35"/>
      <c r="Y250" s="35"/>
      <c r="Z250" s="35"/>
      <c r="AA250" s="35"/>
      <c r="AB250" s="35"/>
      <c r="AC250" s="35"/>
      <c r="AD250" s="35"/>
      <c r="AE250" s="35"/>
      <c r="AR250" s="206" t="s">
        <v>223</v>
      </c>
      <c r="AT250" s="206" t="s">
        <v>267</v>
      </c>
      <c r="AU250" s="206" t="s">
        <v>86</v>
      </c>
      <c r="AY250" s="18" t="s">
        <v>185</v>
      </c>
      <c r="BE250" s="207">
        <f>IF(N250="základní",J250,0)</f>
        <v>0</v>
      </c>
      <c r="BF250" s="207">
        <f>IF(N250="snížená",J250,0)</f>
        <v>0</v>
      </c>
      <c r="BG250" s="207">
        <f>IF(N250="zákl. přenesená",J250,0)</f>
        <v>0</v>
      </c>
      <c r="BH250" s="207">
        <f>IF(N250="sníž. přenesená",J250,0)</f>
        <v>0</v>
      </c>
      <c r="BI250" s="207">
        <f>IF(N250="nulová",J250,0)</f>
        <v>0</v>
      </c>
      <c r="BJ250" s="18" t="s">
        <v>84</v>
      </c>
      <c r="BK250" s="207">
        <f>ROUND(I250*H250,2)</f>
        <v>0</v>
      </c>
      <c r="BL250" s="18" t="s">
        <v>191</v>
      </c>
      <c r="BM250" s="206" t="s">
        <v>446</v>
      </c>
    </row>
    <row r="251" spans="2:51" s="13" customFormat="1" ht="11.25">
      <c r="B251" s="208"/>
      <c r="C251" s="209"/>
      <c r="D251" s="210" t="s">
        <v>193</v>
      </c>
      <c r="E251" s="211" t="s">
        <v>145</v>
      </c>
      <c r="F251" s="212" t="s">
        <v>575</v>
      </c>
      <c r="G251" s="209"/>
      <c r="H251" s="213">
        <v>32.043</v>
      </c>
      <c r="I251" s="214"/>
      <c r="J251" s="209"/>
      <c r="K251" s="209"/>
      <c r="L251" s="215"/>
      <c r="M251" s="216"/>
      <c r="N251" s="217"/>
      <c r="O251" s="217"/>
      <c r="P251" s="217"/>
      <c r="Q251" s="217"/>
      <c r="R251" s="217"/>
      <c r="S251" s="217"/>
      <c r="T251" s="218"/>
      <c r="AT251" s="219" t="s">
        <v>193</v>
      </c>
      <c r="AU251" s="219" t="s">
        <v>86</v>
      </c>
      <c r="AV251" s="13" t="s">
        <v>86</v>
      </c>
      <c r="AW251" s="13" t="s">
        <v>32</v>
      </c>
      <c r="AX251" s="13" t="s">
        <v>84</v>
      </c>
      <c r="AY251" s="219" t="s">
        <v>185</v>
      </c>
    </row>
    <row r="252" spans="2:51" s="13" customFormat="1" ht="11.25">
      <c r="B252" s="208"/>
      <c r="C252" s="209"/>
      <c r="D252" s="210" t="s">
        <v>193</v>
      </c>
      <c r="E252" s="209"/>
      <c r="F252" s="212" t="s">
        <v>576</v>
      </c>
      <c r="G252" s="209"/>
      <c r="H252" s="213">
        <v>32.684</v>
      </c>
      <c r="I252" s="214"/>
      <c r="J252" s="209"/>
      <c r="K252" s="209"/>
      <c r="L252" s="215"/>
      <c r="M252" s="216"/>
      <c r="N252" s="217"/>
      <c r="O252" s="217"/>
      <c r="P252" s="217"/>
      <c r="Q252" s="217"/>
      <c r="R252" s="217"/>
      <c r="S252" s="217"/>
      <c r="T252" s="218"/>
      <c r="AT252" s="219" t="s">
        <v>193</v>
      </c>
      <c r="AU252" s="219" t="s">
        <v>86</v>
      </c>
      <c r="AV252" s="13" t="s">
        <v>86</v>
      </c>
      <c r="AW252" s="13" t="s">
        <v>4</v>
      </c>
      <c r="AX252" s="13" t="s">
        <v>84</v>
      </c>
      <c r="AY252" s="219" t="s">
        <v>185</v>
      </c>
    </row>
    <row r="253" spans="1:65" s="2" customFormat="1" ht="24.2" customHeight="1">
      <c r="A253" s="35"/>
      <c r="B253" s="36"/>
      <c r="C253" s="194" t="s">
        <v>487</v>
      </c>
      <c r="D253" s="194" t="s">
        <v>187</v>
      </c>
      <c r="E253" s="195" t="s">
        <v>450</v>
      </c>
      <c r="F253" s="196" t="s">
        <v>451</v>
      </c>
      <c r="G253" s="197" t="s">
        <v>439</v>
      </c>
      <c r="H253" s="198">
        <v>223.509</v>
      </c>
      <c r="I253" s="199"/>
      <c r="J253" s="200">
        <f>ROUND(I253*H253,2)</f>
        <v>0</v>
      </c>
      <c r="K253" s="201"/>
      <c r="L253" s="40"/>
      <c r="M253" s="202" t="s">
        <v>1</v>
      </c>
      <c r="N253" s="203" t="s">
        <v>41</v>
      </c>
      <c r="O253" s="72"/>
      <c r="P253" s="204">
        <f>O253*H253</f>
        <v>0</v>
      </c>
      <c r="Q253" s="204">
        <v>0.20219</v>
      </c>
      <c r="R253" s="204">
        <f>Q253*H253</f>
        <v>45.19128471</v>
      </c>
      <c r="S253" s="204">
        <v>0</v>
      </c>
      <c r="T253" s="205">
        <f>S253*H253</f>
        <v>0</v>
      </c>
      <c r="U253" s="35"/>
      <c r="V253" s="35"/>
      <c r="W253" s="35"/>
      <c r="X253" s="35"/>
      <c r="Y253" s="35"/>
      <c r="Z253" s="35"/>
      <c r="AA253" s="35"/>
      <c r="AB253" s="35"/>
      <c r="AC253" s="35"/>
      <c r="AD253" s="35"/>
      <c r="AE253" s="35"/>
      <c r="AR253" s="206" t="s">
        <v>191</v>
      </c>
      <c r="AT253" s="206" t="s">
        <v>187</v>
      </c>
      <c r="AU253" s="206" t="s">
        <v>86</v>
      </c>
      <c r="AY253" s="18" t="s">
        <v>185</v>
      </c>
      <c r="BE253" s="207">
        <f>IF(N253="základní",J253,0)</f>
        <v>0</v>
      </c>
      <c r="BF253" s="207">
        <f>IF(N253="snížená",J253,0)</f>
        <v>0</v>
      </c>
      <c r="BG253" s="207">
        <f>IF(N253="zákl. přenesená",J253,0)</f>
        <v>0</v>
      </c>
      <c r="BH253" s="207">
        <f>IF(N253="sníž. přenesená",J253,0)</f>
        <v>0</v>
      </c>
      <c r="BI253" s="207">
        <f>IF(N253="nulová",J253,0)</f>
        <v>0</v>
      </c>
      <c r="BJ253" s="18" t="s">
        <v>84</v>
      </c>
      <c r="BK253" s="207">
        <f>ROUND(I253*H253,2)</f>
        <v>0</v>
      </c>
      <c r="BL253" s="18" t="s">
        <v>191</v>
      </c>
      <c r="BM253" s="206" t="s">
        <v>452</v>
      </c>
    </row>
    <row r="254" spans="2:51" s="13" customFormat="1" ht="11.25">
      <c r="B254" s="208"/>
      <c r="C254" s="209"/>
      <c r="D254" s="210" t="s">
        <v>193</v>
      </c>
      <c r="E254" s="211" t="s">
        <v>1</v>
      </c>
      <c r="F254" s="212" t="s">
        <v>577</v>
      </c>
      <c r="G254" s="209"/>
      <c r="H254" s="213">
        <v>203.19</v>
      </c>
      <c r="I254" s="214"/>
      <c r="J254" s="209"/>
      <c r="K254" s="209"/>
      <c r="L254" s="215"/>
      <c r="M254" s="216"/>
      <c r="N254" s="217"/>
      <c r="O254" s="217"/>
      <c r="P254" s="217"/>
      <c r="Q254" s="217"/>
      <c r="R254" s="217"/>
      <c r="S254" s="217"/>
      <c r="T254" s="218"/>
      <c r="AT254" s="219" t="s">
        <v>193</v>
      </c>
      <c r="AU254" s="219" t="s">
        <v>86</v>
      </c>
      <c r="AV254" s="13" t="s">
        <v>86</v>
      </c>
      <c r="AW254" s="13" t="s">
        <v>32</v>
      </c>
      <c r="AX254" s="13" t="s">
        <v>84</v>
      </c>
      <c r="AY254" s="219" t="s">
        <v>185</v>
      </c>
    </row>
    <row r="255" spans="2:51" s="13" customFormat="1" ht="11.25">
      <c r="B255" s="208"/>
      <c r="C255" s="209"/>
      <c r="D255" s="210" t="s">
        <v>193</v>
      </c>
      <c r="E255" s="209"/>
      <c r="F255" s="212" t="s">
        <v>578</v>
      </c>
      <c r="G255" s="209"/>
      <c r="H255" s="213">
        <v>223.509</v>
      </c>
      <c r="I255" s="214"/>
      <c r="J255" s="209"/>
      <c r="K255" s="209"/>
      <c r="L255" s="215"/>
      <c r="M255" s="216"/>
      <c r="N255" s="217"/>
      <c r="O255" s="217"/>
      <c r="P255" s="217"/>
      <c r="Q255" s="217"/>
      <c r="R255" s="217"/>
      <c r="S255" s="217"/>
      <c r="T255" s="218"/>
      <c r="AT255" s="219" t="s">
        <v>193</v>
      </c>
      <c r="AU255" s="219" t="s">
        <v>86</v>
      </c>
      <c r="AV255" s="13" t="s">
        <v>86</v>
      </c>
      <c r="AW255" s="13" t="s">
        <v>4</v>
      </c>
      <c r="AX255" s="13" t="s">
        <v>84</v>
      </c>
      <c r="AY255" s="219" t="s">
        <v>185</v>
      </c>
    </row>
    <row r="256" spans="1:65" s="2" customFormat="1" ht="24.2" customHeight="1">
      <c r="A256" s="35"/>
      <c r="B256" s="36"/>
      <c r="C256" s="241" t="s">
        <v>492</v>
      </c>
      <c r="D256" s="241" t="s">
        <v>267</v>
      </c>
      <c r="E256" s="242" t="s">
        <v>456</v>
      </c>
      <c r="F256" s="243" t="s">
        <v>457</v>
      </c>
      <c r="G256" s="244" t="s">
        <v>439</v>
      </c>
      <c r="H256" s="245">
        <v>202.173</v>
      </c>
      <c r="I256" s="246"/>
      <c r="J256" s="247">
        <f>ROUND(I256*H256,2)</f>
        <v>0</v>
      </c>
      <c r="K256" s="248"/>
      <c r="L256" s="249"/>
      <c r="M256" s="250" t="s">
        <v>1</v>
      </c>
      <c r="N256" s="251" t="s">
        <v>41</v>
      </c>
      <c r="O256" s="72"/>
      <c r="P256" s="204">
        <f>O256*H256</f>
        <v>0</v>
      </c>
      <c r="Q256" s="204">
        <v>0.0483</v>
      </c>
      <c r="R256" s="204">
        <f>Q256*H256</f>
        <v>9.7649559</v>
      </c>
      <c r="S256" s="204">
        <v>0</v>
      </c>
      <c r="T256" s="205">
        <f>S256*H256</f>
        <v>0</v>
      </c>
      <c r="U256" s="35"/>
      <c r="V256" s="35"/>
      <c r="W256" s="35"/>
      <c r="X256" s="35"/>
      <c r="Y256" s="35"/>
      <c r="Z256" s="35"/>
      <c r="AA256" s="35"/>
      <c r="AB256" s="35"/>
      <c r="AC256" s="35"/>
      <c r="AD256" s="35"/>
      <c r="AE256" s="35"/>
      <c r="AR256" s="206" t="s">
        <v>223</v>
      </c>
      <c r="AT256" s="206" t="s">
        <v>267</v>
      </c>
      <c r="AU256" s="206" t="s">
        <v>86</v>
      </c>
      <c r="AY256" s="18" t="s">
        <v>185</v>
      </c>
      <c r="BE256" s="207">
        <f>IF(N256="základní",J256,0)</f>
        <v>0</v>
      </c>
      <c r="BF256" s="207">
        <f>IF(N256="snížená",J256,0)</f>
        <v>0</v>
      </c>
      <c r="BG256" s="207">
        <f>IF(N256="zákl. přenesená",J256,0)</f>
        <v>0</v>
      </c>
      <c r="BH256" s="207">
        <f>IF(N256="sníž. přenesená",J256,0)</f>
        <v>0</v>
      </c>
      <c r="BI256" s="207">
        <f>IF(N256="nulová",J256,0)</f>
        <v>0</v>
      </c>
      <c r="BJ256" s="18" t="s">
        <v>84</v>
      </c>
      <c r="BK256" s="207">
        <f>ROUND(I256*H256,2)</f>
        <v>0</v>
      </c>
      <c r="BL256" s="18" t="s">
        <v>191</v>
      </c>
      <c r="BM256" s="206" t="s">
        <v>458</v>
      </c>
    </row>
    <row r="257" spans="2:51" s="13" customFormat="1" ht="11.25">
      <c r="B257" s="208"/>
      <c r="C257" s="209"/>
      <c r="D257" s="210" t="s">
        <v>193</v>
      </c>
      <c r="E257" s="211" t="s">
        <v>1</v>
      </c>
      <c r="F257" s="212" t="s">
        <v>579</v>
      </c>
      <c r="G257" s="209"/>
      <c r="H257" s="213">
        <v>198.209</v>
      </c>
      <c r="I257" s="214"/>
      <c r="J257" s="209"/>
      <c r="K257" s="209"/>
      <c r="L257" s="215"/>
      <c r="M257" s="216"/>
      <c r="N257" s="217"/>
      <c r="O257" s="217"/>
      <c r="P257" s="217"/>
      <c r="Q257" s="217"/>
      <c r="R257" s="217"/>
      <c r="S257" s="217"/>
      <c r="T257" s="218"/>
      <c r="AT257" s="219" t="s">
        <v>193</v>
      </c>
      <c r="AU257" s="219" t="s">
        <v>86</v>
      </c>
      <c r="AV257" s="13" t="s">
        <v>86</v>
      </c>
      <c r="AW257" s="13" t="s">
        <v>32</v>
      </c>
      <c r="AX257" s="13" t="s">
        <v>84</v>
      </c>
      <c r="AY257" s="219" t="s">
        <v>185</v>
      </c>
    </row>
    <row r="258" spans="2:51" s="13" customFormat="1" ht="11.25">
      <c r="B258" s="208"/>
      <c r="C258" s="209"/>
      <c r="D258" s="210" t="s">
        <v>193</v>
      </c>
      <c r="E258" s="209"/>
      <c r="F258" s="212" t="s">
        <v>580</v>
      </c>
      <c r="G258" s="209"/>
      <c r="H258" s="213">
        <v>202.173</v>
      </c>
      <c r="I258" s="214"/>
      <c r="J258" s="209"/>
      <c r="K258" s="209"/>
      <c r="L258" s="215"/>
      <c r="M258" s="216"/>
      <c r="N258" s="217"/>
      <c r="O258" s="217"/>
      <c r="P258" s="217"/>
      <c r="Q258" s="217"/>
      <c r="R258" s="217"/>
      <c r="S258" s="217"/>
      <c r="T258" s="218"/>
      <c r="AT258" s="219" t="s">
        <v>193</v>
      </c>
      <c r="AU258" s="219" t="s">
        <v>86</v>
      </c>
      <c r="AV258" s="13" t="s">
        <v>86</v>
      </c>
      <c r="AW258" s="13" t="s">
        <v>4</v>
      </c>
      <c r="AX258" s="13" t="s">
        <v>84</v>
      </c>
      <c r="AY258" s="219" t="s">
        <v>185</v>
      </c>
    </row>
    <row r="259" spans="1:65" s="2" customFormat="1" ht="24.2" customHeight="1">
      <c r="A259" s="35"/>
      <c r="B259" s="36"/>
      <c r="C259" s="241" t="s">
        <v>498</v>
      </c>
      <c r="D259" s="241" t="s">
        <v>267</v>
      </c>
      <c r="E259" s="242" t="s">
        <v>462</v>
      </c>
      <c r="F259" s="243" t="s">
        <v>463</v>
      </c>
      <c r="G259" s="244" t="s">
        <v>439</v>
      </c>
      <c r="H259" s="245">
        <v>25.806</v>
      </c>
      <c r="I259" s="246"/>
      <c r="J259" s="247">
        <f>ROUND(I259*H259,2)</f>
        <v>0</v>
      </c>
      <c r="K259" s="248"/>
      <c r="L259" s="249"/>
      <c r="M259" s="250" t="s">
        <v>1</v>
      </c>
      <c r="N259" s="251" t="s">
        <v>41</v>
      </c>
      <c r="O259" s="72"/>
      <c r="P259" s="204">
        <f>O259*H259</f>
        <v>0</v>
      </c>
      <c r="Q259" s="204">
        <v>0.06567</v>
      </c>
      <c r="R259" s="204">
        <f>Q259*H259</f>
        <v>1.6946800200000003</v>
      </c>
      <c r="S259" s="204">
        <v>0</v>
      </c>
      <c r="T259" s="205">
        <f>S259*H259</f>
        <v>0</v>
      </c>
      <c r="U259" s="35"/>
      <c r="V259" s="35"/>
      <c r="W259" s="35"/>
      <c r="X259" s="35"/>
      <c r="Y259" s="35"/>
      <c r="Z259" s="35"/>
      <c r="AA259" s="35"/>
      <c r="AB259" s="35"/>
      <c r="AC259" s="35"/>
      <c r="AD259" s="35"/>
      <c r="AE259" s="35"/>
      <c r="AR259" s="206" t="s">
        <v>223</v>
      </c>
      <c r="AT259" s="206" t="s">
        <v>267</v>
      </c>
      <c r="AU259" s="206" t="s">
        <v>86</v>
      </c>
      <c r="AY259" s="18" t="s">
        <v>185</v>
      </c>
      <c r="BE259" s="207">
        <f>IF(N259="základní",J259,0)</f>
        <v>0</v>
      </c>
      <c r="BF259" s="207">
        <f>IF(N259="snížená",J259,0)</f>
        <v>0</v>
      </c>
      <c r="BG259" s="207">
        <f>IF(N259="zákl. přenesená",J259,0)</f>
        <v>0</v>
      </c>
      <c r="BH259" s="207">
        <f>IF(N259="sníž. přenesená",J259,0)</f>
        <v>0</v>
      </c>
      <c r="BI259" s="207">
        <f>IF(N259="nulová",J259,0)</f>
        <v>0</v>
      </c>
      <c r="BJ259" s="18" t="s">
        <v>84</v>
      </c>
      <c r="BK259" s="207">
        <f>ROUND(I259*H259,2)</f>
        <v>0</v>
      </c>
      <c r="BL259" s="18" t="s">
        <v>191</v>
      </c>
      <c r="BM259" s="206" t="s">
        <v>464</v>
      </c>
    </row>
    <row r="260" spans="2:51" s="13" customFormat="1" ht="11.25">
      <c r="B260" s="208"/>
      <c r="C260" s="209"/>
      <c r="D260" s="210" t="s">
        <v>193</v>
      </c>
      <c r="E260" s="211" t="s">
        <v>1</v>
      </c>
      <c r="F260" s="212" t="s">
        <v>581</v>
      </c>
      <c r="G260" s="209"/>
      <c r="H260" s="213">
        <v>25.3</v>
      </c>
      <c r="I260" s="214"/>
      <c r="J260" s="209"/>
      <c r="K260" s="209"/>
      <c r="L260" s="215"/>
      <c r="M260" s="216"/>
      <c r="N260" s="217"/>
      <c r="O260" s="217"/>
      <c r="P260" s="217"/>
      <c r="Q260" s="217"/>
      <c r="R260" s="217"/>
      <c r="S260" s="217"/>
      <c r="T260" s="218"/>
      <c r="AT260" s="219" t="s">
        <v>193</v>
      </c>
      <c r="AU260" s="219" t="s">
        <v>86</v>
      </c>
      <c r="AV260" s="13" t="s">
        <v>86</v>
      </c>
      <c r="AW260" s="13" t="s">
        <v>32</v>
      </c>
      <c r="AX260" s="13" t="s">
        <v>84</v>
      </c>
      <c r="AY260" s="219" t="s">
        <v>185</v>
      </c>
    </row>
    <row r="261" spans="2:51" s="13" customFormat="1" ht="11.25">
      <c r="B261" s="208"/>
      <c r="C261" s="209"/>
      <c r="D261" s="210" t="s">
        <v>193</v>
      </c>
      <c r="E261" s="209"/>
      <c r="F261" s="212" t="s">
        <v>582</v>
      </c>
      <c r="G261" s="209"/>
      <c r="H261" s="213">
        <v>25.806</v>
      </c>
      <c r="I261" s="214"/>
      <c r="J261" s="209"/>
      <c r="K261" s="209"/>
      <c r="L261" s="215"/>
      <c r="M261" s="216"/>
      <c r="N261" s="217"/>
      <c r="O261" s="217"/>
      <c r="P261" s="217"/>
      <c r="Q261" s="217"/>
      <c r="R261" s="217"/>
      <c r="S261" s="217"/>
      <c r="T261" s="218"/>
      <c r="AT261" s="219" t="s">
        <v>193</v>
      </c>
      <c r="AU261" s="219" t="s">
        <v>86</v>
      </c>
      <c r="AV261" s="13" t="s">
        <v>86</v>
      </c>
      <c r="AW261" s="13" t="s">
        <v>4</v>
      </c>
      <c r="AX261" s="13" t="s">
        <v>84</v>
      </c>
      <c r="AY261" s="219" t="s">
        <v>185</v>
      </c>
    </row>
    <row r="262" spans="1:65" s="2" customFormat="1" ht="33" customHeight="1">
      <c r="A262" s="35"/>
      <c r="B262" s="36"/>
      <c r="C262" s="194" t="s">
        <v>503</v>
      </c>
      <c r="D262" s="194" t="s">
        <v>187</v>
      </c>
      <c r="E262" s="195" t="s">
        <v>468</v>
      </c>
      <c r="F262" s="196" t="s">
        <v>469</v>
      </c>
      <c r="G262" s="197" t="s">
        <v>439</v>
      </c>
      <c r="H262" s="198">
        <v>1060.939</v>
      </c>
      <c r="I262" s="199"/>
      <c r="J262" s="200">
        <f>ROUND(I262*H262,2)</f>
        <v>0</v>
      </c>
      <c r="K262" s="201"/>
      <c r="L262" s="40"/>
      <c r="M262" s="202" t="s">
        <v>1</v>
      </c>
      <c r="N262" s="203" t="s">
        <v>41</v>
      </c>
      <c r="O262" s="72"/>
      <c r="P262" s="204">
        <f>O262*H262</f>
        <v>0</v>
      </c>
      <c r="Q262" s="204">
        <v>0.1295</v>
      </c>
      <c r="R262" s="204">
        <f>Q262*H262</f>
        <v>137.3916005</v>
      </c>
      <c r="S262" s="204">
        <v>0</v>
      </c>
      <c r="T262" s="205">
        <f>S262*H262</f>
        <v>0</v>
      </c>
      <c r="U262" s="35"/>
      <c r="V262" s="35"/>
      <c r="W262" s="35"/>
      <c r="X262" s="35"/>
      <c r="Y262" s="35"/>
      <c r="Z262" s="35"/>
      <c r="AA262" s="35"/>
      <c r="AB262" s="35"/>
      <c r="AC262" s="35"/>
      <c r="AD262" s="35"/>
      <c r="AE262" s="35"/>
      <c r="AR262" s="206" t="s">
        <v>191</v>
      </c>
      <c r="AT262" s="206" t="s">
        <v>187</v>
      </c>
      <c r="AU262" s="206" t="s">
        <v>86</v>
      </c>
      <c r="AY262" s="18" t="s">
        <v>185</v>
      </c>
      <c r="BE262" s="207">
        <f>IF(N262="základní",J262,0)</f>
        <v>0</v>
      </c>
      <c r="BF262" s="207">
        <f>IF(N262="snížená",J262,0)</f>
        <v>0</v>
      </c>
      <c r="BG262" s="207">
        <f>IF(N262="zákl. přenesená",J262,0)</f>
        <v>0</v>
      </c>
      <c r="BH262" s="207">
        <f>IF(N262="sníž. přenesená",J262,0)</f>
        <v>0</v>
      </c>
      <c r="BI262" s="207">
        <f>IF(N262="nulová",J262,0)</f>
        <v>0</v>
      </c>
      <c r="BJ262" s="18" t="s">
        <v>84</v>
      </c>
      <c r="BK262" s="207">
        <f>ROUND(I262*H262,2)</f>
        <v>0</v>
      </c>
      <c r="BL262" s="18" t="s">
        <v>191</v>
      </c>
      <c r="BM262" s="206" t="s">
        <v>470</v>
      </c>
    </row>
    <row r="263" spans="2:51" s="13" customFormat="1" ht="11.25">
      <c r="B263" s="208"/>
      <c r="C263" s="209"/>
      <c r="D263" s="210" t="s">
        <v>193</v>
      </c>
      <c r="E263" s="211" t="s">
        <v>1</v>
      </c>
      <c r="F263" s="212" t="s">
        <v>583</v>
      </c>
      <c r="G263" s="209"/>
      <c r="H263" s="213">
        <v>807.61</v>
      </c>
      <c r="I263" s="214"/>
      <c r="J263" s="209"/>
      <c r="K263" s="209"/>
      <c r="L263" s="215"/>
      <c r="M263" s="216"/>
      <c r="N263" s="217"/>
      <c r="O263" s="217"/>
      <c r="P263" s="217"/>
      <c r="Q263" s="217"/>
      <c r="R263" s="217"/>
      <c r="S263" s="217"/>
      <c r="T263" s="218"/>
      <c r="AT263" s="219" t="s">
        <v>193</v>
      </c>
      <c r="AU263" s="219" t="s">
        <v>86</v>
      </c>
      <c r="AV263" s="13" t="s">
        <v>86</v>
      </c>
      <c r="AW263" s="13" t="s">
        <v>32</v>
      </c>
      <c r="AX263" s="13" t="s">
        <v>76</v>
      </c>
      <c r="AY263" s="219" t="s">
        <v>185</v>
      </c>
    </row>
    <row r="264" spans="2:51" s="13" customFormat="1" ht="11.25">
      <c r="B264" s="208"/>
      <c r="C264" s="209"/>
      <c r="D264" s="210" t="s">
        <v>193</v>
      </c>
      <c r="E264" s="211" t="s">
        <v>1</v>
      </c>
      <c r="F264" s="212" t="s">
        <v>584</v>
      </c>
      <c r="G264" s="209"/>
      <c r="H264" s="213">
        <v>86.8</v>
      </c>
      <c r="I264" s="214"/>
      <c r="J264" s="209"/>
      <c r="K264" s="209"/>
      <c r="L264" s="215"/>
      <c r="M264" s="216"/>
      <c r="N264" s="217"/>
      <c r="O264" s="217"/>
      <c r="P264" s="217"/>
      <c r="Q264" s="217"/>
      <c r="R264" s="217"/>
      <c r="S264" s="217"/>
      <c r="T264" s="218"/>
      <c r="AT264" s="219" t="s">
        <v>193</v>
      </c>
      <c r="AU264" s="219" t="s">
        <v>86</v>
      </c>
      <c r="AV264" s="13" t="s">
        <v>86</v>
      </c>
      <c r="AW264" s="13" t="s">
        <v>32</v>
      </c>
      <c r="AX264" s="13" t="s">
        <v>76</v>
      </c>
      <c r="AY264" s="219" t="s">
        <v>185</v>
      </c>
    </row>
    <row r="265" spans="2:51" s="13" customFormat="1" ht="11.25">
      <c r="B265" s="208"/>
      <c r="C265" s="209"/>
      <c r="D265" s="210" t="s">
        <v>193</v>
      </c>
      <c r="E265" s="211" t="s">
        <v>1</v>
      </c>
      <c r="F265" s="212" t="s">
        <v>585</v>
      </c>
      <c r="G265" s="209"/>
      <c r="H265" s="213">
        <v>70.08</v>
      </c>
      <c r="I265" s="214"/>
      <c r="J265" s="209"/>
      <c r="K265" s="209"/>
      <c r="L265" s="215"/>
      <c r="M265" s="216"/>
      <c r="N265" s="217"/>
      <c r="O265" s="217"/>
      <c r="P265" s="217"/>
      <c r="Q265" s="217"/>
      <c r="R265" s="217"/>
      <c r="S265" s="217"/>
      <c r="T265" s="218"/>
      <c r="AT265" s="219" t="s">
        <v>193</v>
      </c>
      <c r="AU265" s="219" t="s">
        <v>86</v>
      </c>
      <c r="AV265" s="13" t="s">
        <v>86</v>
      </c>
      <c r="AW265" s="13" t="s">
        <v>32</v>
      </c>
      <c r="AX265" s="13" t="s">
        <v>76</v>
      </c>
      <c r="AY265" s="219" t="s">
        <v>185</v>
      </c>
    </row>
    <row r="266" spans="2:51" s="15" customFormat="1" ht="11.25">
      <c r="B266" s="230"/>
      <c r="C266" s="231"/>
      <c r="D266" s="210" t="s">
        <v>193</v>
      </c>
      <c r="E266" s="232" t="s">
        <v>1</v>
      </c>
      <c r="F266" s="233" t="s">
        <v>256</v>
      </c>
      <c r="G266" s="231"/>
      <c r="H266" s="234">
        <v>964.49</v>
      </c>
      <c r="I266" s="235"/>
      <c r="J266" s="231"/>
      <c r="K266" s="231"/>
      <c r="L266" s="236"/>
      <c r="M266" s="237"/>
      <c r="N266" s="238"/>
      <c r="O266" s="238"/>
      <c r="P266" s="238"/>
      <c r="Q266" s="238"/>
      <c r="R266" s="238"/>
      <c r="S266" s="238"/>
      <c r="T266" s="239"/>
      <c r="AT266" s="240" t="s">
        <v>193</v>
      </c>
      <c r="AU266" s="240" t="s">
        <v>86</v>
      </c>
      <c r="AV266" s="15" t="s">
        <v>191</v>
      </c>
      <c r="AW266" s="15" t="s">
        <v>32</v>
      </c>
      <c r="AX266" s="15" t="s">
        <v>84</v>
      </c>
      <c r="AY266" s="240" t="s">
        <v>185</v>
      </c>
    </row>
    <row r="267" spans="2:51" s="13" customFormat="1" ht="11.25">
      <c r="B267" s="208"/>
      <c r="C267" s="209"/>
      <c r="D267" s="210" t="s">
        <v>193</v>
      </c>
      <c r="E267" s="209"/>
      <c r="F267" s="212" t="s">
        <v>586</v>
      </c>
      <c r="G267" s="209"/>
      <c r="H267" s="213">
        <v>1060.939</v>
      </c>
      <c r="I267" s="214"/>
      <c r="J267" s="209"/>
      <c r="K267" s="209"/>
      <c r="L267" s="215"/>
      <c r="M267" s="216"/>
      <c r="N267" s="217"/>
      <c r="O267" s="217"/>
      <c r="P267" s="217"/>
      <c r="Q267" s="217"/>
      <c r="R267" s="217"/>
      <c r="S267" s="217"/>
      <c r="T267" s="218"/>
      <c r="AT267" s="219" t="s">
        <v>193</v>
      </c>
      <c r="AU267" s="219" t="s">
        <v>86</v>
      </c>
      <c r="AV267" s="13" t="s">
        <v>86</v>
      </c>
      <c r="AW267" s="13" t="s">
        <v>4</v>
      </c>
      <c r="AX267" s="13" t="s">
        <v>84</v>
      </c>
      <c r="AY267" s="219" t="s">
        <v>185</v>
      </c>
    </row>
    <row r="268" spans="1:65" s="2" customFormat="1" ht="16.5" customHeight="1">
      <c r="A268" s="35"/>
      <c r="B268" s="36"/>
      <c r="C268" s="241" t="s">
        <v>507</v>
      </c>
      <c r="D268" s="241" t="s">
        <v>267</v>
      </c>
      <c r="E268" s="242" t="s">
        <v>476</v>
      </c>
      <c r="F268" s="243" t="s">
        <v>477</v>
      </c>
      <c r="G268" s="244" t="s">
        <v>439</v>
      </c>
      <c r="H268" s="245">
        <v>176.019</v>
      </c>
      <c r="I268" s="246"/>
      <c r="J268" s="247">
        <f>ROUND(I268*H268,2)</f>
        <v>0</v>
      </c>
      <c r="K268" s="248"/>
      <c r="L268" s="249"/>
      <c r="M268" s="250" t="s">
        <v>1</v>
      </c>
      <c r="N268" s="251" t="s">
        <v>41</v>
      </c>
      <c r="O268" s="72"/>
      <c r="P268" s="204">
        <f>O268*H268</f>
        <v>0</v>
      </c>
      <c r="Q268" s="204">
        <v>0.05612</v>
      </c>
      <c r="R268" s="204">
        <f>Q268*H268</f>
        <v>9.878186280000001</v>
      </c>
      <c r="S268" s="204">
        <v>0</v>
      </c>
      <c r="T268" s="205">
        <f>S268*H268</f>
        <v>0</v>
      </c>
      <c r="U268" s="35"/>
      <c r="V268" s="35"/>
      <c r="W268" s="35"/>
      <c r="X268" s="35"/>
      <c r="Y268" s="35"/>
      <c r="Z268" s="35"/>
      <c r="AA268" s="35"/>
      <c r="AB268" s="35"/>
      <c r="AC268" s="35"/>
      <c r="AD268" s="35"/>
      <c r="AE268" s="35"/>
      <c r="AR268" s="206" t="s">
        <v>223</v>
      </c>
      <c r="AT268" s="206" t="s">
        <v>267</v>
      </c>
      <c r="AU268" s="206" t="s">
        <v>86</v>
      </c>
      <c r="AY268" s="18" t="s">
        <v>185</v>
      </c>
      <c r="BE268" s="207">
        <f>IF(N268="základní",J268,0)</f>
        <v>0</v>
      </c>
      <c r="BF268" s="207">
        <f>IF(N268="snížená",J268,0)</f>
        <v>0</v>
      </c>
      <c r="BG268" s="207">
        <f>IF(N268="zákl. přenesená",J268,0)</f>
        <v>0</v>
      </c>
      <c r="BH268" s="207">
        <f>IF(N268="sníž. přenesená",J268,0)</f>
        <v>0</v>
      </c>
      <c r="BI268" s="207">
        <f>IF(N268="nulová",J268,0)</f>
        <v>0</v>
      </c>
      <c r="BJ268" s="18" t="s">
        <v>84</v>
      </c>
      <c r="BK268" s="207">
        <f>ROUND(I268*H268,2)</f>
        <v>0</v>
      </c>
      <c r="BL268" s="18" t="s">
        <v>191</v>
      </c>
      <c r="BM268" s="206" t="s">
        <v>478</v>
      </c>
    </row>
    <row r="269" spans="2:51" s="13" customFormat="1" ht="11.25">
      <c r="B269" s="208"/>
      <c r="C269" s="209"/>
      <c r="D269" s="210" t="s">
        <v>193</v>
      </c>
      <c r="E269" s="211" t="s">
        <v>1</v>
      </c>
      <c r="F269" s="212" t="s">
        <v>587</v>
      </c>
      <c r="G269" s="209"/>
      <c r="H269" s="213">
        <v>172.568</v>
      </c>
      <c r="I269" s="214"/>
      <c r="J269" s="209"/>
      <c r="K269" s="209"/>
      <c r="L269" s="215"/>
      <c r="M269" s="216"/>
      <c r="N269" s="217"/>
      <c r="O269" s="217"/>
      <c r="P269" s="217"/>
      <c r="Q269" s="217"/>
      <c r="R269" s="217"/>
      <c r="S269" s="217"/>
      <c r="T269" s="218"/>
      <c r="AT269" s="219" t="s">
        <v>193</v>
      </c>
      <c r="AU269" s="219" t="s">
        <v>86</v>
      </c>
      <c r="AV269" s="13" t="s">
        <v>86</v>
      </c>
      <c r="AW269" s="13" t="s">
        <v>32</v>
      </c>
      <c r="AX269" s="13" t="s">
        <v>84</v>
      </c>
      <c r="AY269" s="219" t="s">
        <v>185</v>
      </c>
    </row>
    <row r="270" spans="2:51" s="13" customFormat="1" ht="11.25">
      <c r="B270" s="208"/>
      <c r="C270" s="209"/>
      <c r="D270" s="210" t="s">
        <v>193</v>
      </c>
      <c r="E270" s="209"/>
      <c r="F270" s="212" t="s">
        <v>588</v>
      </c>
      <c r="G270" s="209"/>
      <c r="H270" s="213">
        <v>176.019</v>
      </c>
      <c r="I270" s="214"/>
      <c r="J270" s="209"/>
      <c r="K270" s="209"/>
      <c r="L270" s="215"/>
      <c r="M270" s="216"/>
      <c r="N270" s="217"/>
      <c r="O270" s="217"/>
      <c r="P270" s="217"/>
      <c r="Q270" s="217"/>
      <c r="R270" s="217"/>
      <c r="S270" s="217"/>
      <c r="T270" s="218"/>
      <c r="AT270" s="219" t="s">
        <v>193</v>
      </c>
      <c r="AU270" s="219" t="s">
        <v>86</v>
      </c>
      <c r="AV270" s="13" t="s">
        <v>86</v>
      </c>
      <c r="AW270" s="13" t="s">
        <v>4</v>
      </c>
      <c r="AX270" s="13" t="s">
        <v>84</v>
      </c>
      <c r="AY270" s="219" t="s">
        <v>185</v>
      </c>
    </row>
    <row r="271" spans="1:65" s="2" customFormat="1" ht="16.5" customHeight="1">
      <c r="A271" s="35"/>
      <c r="B271" s="36"/>
      <c r="C271" s="241" t="s">
        <v>513</v>
      </c>
      <c r="D271" s="241" t="s">
        <v>267</v>
      </c>
      <c r="E271" s="242" t="s">
        <v>482</v>
      </c>
      <c r="F271" s="243" t="s">
        <v>483</v>
      </c>
      <c r="G271" s="244" t="s">
        <v>439</v>
      </c>
      <c r="H271" s="245">
        <v>906.138</v>
      </c>
      <c r="I271" s="246"/>
      <c r="J271" s="247">
        <f>ROUND(I271*H271,2)</f>
        <v>0</v>
      </c>
      <c r="K271" s="248"/>
      <c r="L271" s="249"/>
      <c r="M271" s="250" t="s">
        <v>1</v>
      </c>
      <c r="N271" s="251" t="s">
        <v>41</v>
      </c>
      <c r="O271" s="72"/>
      <c r="P271" s="204">
        <f>O271*H271</f>
        <v>0</v>
      </c>
      <c r="Q271" s="204">
        <v>0.085</v>
      </c>
      <c r="R271" s="204">
        <f>Q271*H271</f>
        <v>77.02173</v>
      </c>
      <c r="S271" s="204">
        <v>0</v>
      </c>
      <c r="T271" s="205">
        <f>S271*H271</f>
        <v>0</v>
      </c>
      <c r="U271" s="35"/>
      <c r="V271" s="35"/>
      <c r="W271" s="35"/>
      <c r="X271" s="35"/>
      <c r="Y271" s="35"/>
      <c r="Z271" s="35"/>
      <c r="AA271" s="35"/>
      <c r="AB271" s="35"/>
      <c r="AC271" s="35"/>
      <c r="AD271" s="35"/>
      <c r="AE271" s="35"/>
      <c r="AR271" s="206" t="s">
        <v>223</v>
      </c>
      <c r="AT271" s="206" t="s">
        <v>267</v>
      </c>
      <c r="AU271" s="206" t="s">
        <v>86</v>
      </c>
      <c r="AY271" s="18" t="s">
        <v>185</v>
      </c>
      <c r="BE271" s="207">
        <f>IF(N271="základní",J271,0)</f>
        <v>0</v>
      </c>
      <c r="BF271" s="207">
        <f>IF(N271="snížená",J271,0)</f>
        <v>0</v>
      </c>
      <c r="BG271" s="207">
        <f>IF(N271="zákl. přenesená",J271,0)</f>
        <v>0</v>
      </c>
      <c r="BH271" s="207">
        <f>IF(N271="sníž. přenesená",J271,0)</f>
        <v>0</v>
      </c>
      <c r="BI271" s="207">
        <f>IF(N271="nulová",J271,0)</f>
        <v>0</v>
      </c>
      <c r="BJ271" s="18" t="s">
        <v>84</v>
      </c>
      <c r="BK271" s="207">
        <f>ROUND(I271*H271,2)</f>
        <v>0</v>
      </c>
      <c r="BL271" s="18" t="s">
        <v>191</v>
      </c>
      <c r="BM271" s="206" t="s">
        <v>484</v>
      </c>
    </row>
    <row r="272" spans="2:51" s="13" customFormat="1" ht="11.25">
      <c r="B272" s="208"/>
      <c r="C272" s="209"/>
      <c r="D272" s="210" t="s">
        <v>193</v>
      </c>
      <c r="E272" s="211" t="s">
        <v>1</v>
      </c>
      <c r="F272" s="212" t="s">
        <v>589</v>
      </c>
      <c r="G272" s="209"/>
      <c r="H272" s="213">
        <v>888.371</v>
      </c>
      <c r="I272" s="214"/>
      <c r="J272" s="209"/>
      <c r="K272" s="209"/>
      <c r="L272" s="215"/>
      <c r="M272" s="216"/>
      <c r="N272" s="217"/>
      <c r="O272" s="217"/>
      <c r="P272" s="217"/>
      <c r="Q272" s="217"/>
      <c r="R272" s="217"/>
      <c r="S272" s="217"/>
      <c r="T272" s="218"/>
      <c r="AT272" s="219" t="s">
        <v>193</v>
      </c>
      <c r="AU272" s="219" t="s">
        <v>86</v>
      </c>
      <c r="AV272" s="13" t="s">
        <v>86</v>
      </c>
      <c r="AW272" s="13" t="s">
        <v>32</v>
      </c>
      <c r="AX272" s="13" t="s">
        <v>84</v>
      </c>
      <c r="AY272" s="219" t="s">
        <v>185</v>
      </c>
    </row>
    <row r="273" spans="2:51" s="13" customFormat="1" ht="11.25">
      <c r="B273" s="208"/>
      <c r="C273" s="209"/>
      <c r="D273" s="210" t="s">
        <v>193</v>
      </c>
      <c r="E273" s="209"/>
      <c r="F273" s="212" t="s">
        <v>590</v>
      </c>
      <c r="G273" s="209"/>
      <c r="H273" s="213">
        <v>906.138</v>
      </c>
      <c r="I273" s="214"/>
      <c r="J273" s="209"/>
      <c r="K273" s="209"/>
      <c r="L273" s="215"/>
      <c r="M273" s="216"/>
      <c r="N273" s="217"/>
      <c r="O273" s="217"/>
      <c r="P273" s="217"/>
      <c r="Q273" s="217"/>
      <c r="R273" s="217"/>
      <c r="S273" s="217"/>
      <c r="T273" s="218"/>
      <c r="AT273" s="219" t="s">
        <v>193</v>
      </c>
      <c r="AU273" s="219" t="s">
        <v>86</v>
      </c>
      <c r="AV273" s="13" t="s">
        <v>86</v>
      </c>
      <c r="AW273" s="13" t="s">
        <v>4</v>
      </c>
      <c r="AX273" s="13" t="s">
        <v>84</v>
      </c>
      <c r="AY273" s="219" t="s">
        <v>185</v>
      </c>
    </row>
    <row r="274" spans="1:65" s="2" customFormat="1" ht="37.9" customHeight="1">
      <c r="A274" s="35"/>
      <c r="B274" s="36"/>
      <c r="C274" s="194" t="s">
        <v>591</v>
      </c>
      <c r="D274" s="194" t="s">
        <v>187</v>
      </c>
      <c r="E274" s="195" t="s">
        <v>488</v>
      </c>
      <c r="F274" s="196" t="s">
        <v>489</v>
      </c>
      <c r="G274" s="197" t="s">
        <v>439</v>
      </c>
      <c r="H274" s="198">
        <v>51</v>
      </c>
      <c r="I274" s="199"/>
      <c r="J274" s="200">
        <f>ROUND(I274*H274,2)</f>
        <v>0</v>
      </c>
      <c r="K274" s="201"/>
      <c r="L274" s="40"/>
      <c r="M274" s="202" t="s">
        <v>1</v>
      </c>
      <c r="N274" s="203" t="s">
        <v>41</v>
      </c>
      <c r="O274" s="72"/>
      <c r="P274" s="204">
        <f>O274*H274</f>
        <v>0</v>
      </c>
      <c r="Q274" s="204">
        <v>0.03541</v>
      </c>
      <c r="R274" s="204">
        <f>Q274*H274</f>
        <v>1.80591</v>
      </c>
      <c r="S274" s="204">
        <v>0</v>
      </c>
      <c r="T274" s="205">
        <f>S274*H274</f>
        <v>0</v>
      </c>
      <c r="U274" s="35"/>
      <c r="V274" s="35"/>
      <c r="W274" s="35"/>
      <c r="X274" s="35"/>
      <c r="Y274" s="35"/>
      <c r="Z274" s="35"/>
      <c r="AA274" s="35"/>
      <c r="AB274" s="35"/>
      <c r="AC274" s="35"/>
      <c r="AD274" s="35"/>
      <c r="AE274" s="35"/>
      <c r="AR274" s="206" t="s">
        <v>191</v>
      </c>
      <c r="AT274" s="206" t="s">
        <v>187</v>
      </c>
      <c r="AU274" s="206" t="s">
        <v>86</v>
      </c>
      <c r="AY274" s="18" t="s">
        <v>185</v>
      </c>
      <c r="BE274" s="207">
        <f>IF(N274="základní",J274,0)</f>
        <v>0</v>
      </c>
      <c r="BF274" s="207">
        <f>IF(N274="snížená",J274,0)</f>
        <v>0</v>
      </c>
      <c r="BG274" s="207">
        <f>IF(N274="zákl. přenesená",J274,0)</f>
        <v>0</v>
      </c>
      <c r="BH274" s="207">
        <f>IF(N274="sníž. přenesená",J274,0)</f>
        <v>0</v>
      </c>
      <c r="BI274" s="207">
        <f>IF(N274="nulová",J274,0)</f>
        <v>0</v>
      </c>
      <c r="BJ274" s="18" t="s">
        <v>84</v>
      </c>
      <c r="BK274" s="207">
        <f>ROUND(I274*H274,2)</f>
        <v>0</v>
      </c>
      <c r="BL274" s="18" t="s">
        <v>191</v>
      </c>
      <c r="BM274" s="206" t="s">
        <v>490</v>
      </c>
    </row>
    <row r="275" spans="2:51" s="13" customFormat="1" ht="11.25">
      <c r="B275" s="208"/>
      <c r="C275" s="209"/>
      <c r="D275" s="210" t="s">
        <v>193</v>
      </c>
      <c r="E275" s="211" t="s">
        <v>1</v>
      </c>
      <c r="F275" s="212" t="s">
        <v>592</v>
      </c>
      <c r="G275" s="209"/>
      <c r="H275" s="213">
        <v>51</v>
      </c>
      <c r="I275" s="214"/>
      <c r="J275" s="209"/>
      <c r="K275" s="209"/>
      <c r="L275" s="215"/>
      <c r="M275" s="216"/>
      <c r="N275" s="217"/>
      <c r="O275" s="217"/>
      <c r="P275" s="217"/>
      <c r="Q275" s="217"/>
      <c r="R275" s="217"/>
      <c r="S275" s="217"/>
      <c r="T275" s="218"/>
      <c r="AT275" s="219" t="s">
        <v>193</v>
      </c>
      <c r="AU275" s="219" t="s">
        <v>86</v>
      </c>
      <c r="AV275" s="13" t="s">
        <v>86</v>
      </c>
      <c r="AW275" s="13" t="s">
        <v>32</v>
      </c>
      <c r="AX275" s="13" t="s">
        <v>84</v>
      </c>
      <c r="AY275" s="219" t="s">
        <v>185</v>
      </c>
    </row>
    <row r="276" spans="1:65" s="2" customFormat="1" ht="24.2" customHeight="1">
      <c r="A276" s="35"/>
      <c r="B276" s="36"/>
      <c r="C276" s="194" t="s">
        <v>593</v>
      </c>
      <c r="D276" s="194" t="s">
        <v>187</v>
      </c>
      <c r="E276" s="195" t="s">
        <v>493</v>
      </c>
      <c r="F276" s="196" t="s">
        <v>494</v>
      </c>
      <c r="G276" s="197" t="s">
        <v>214</v>
      </c>
      <c r="H276" s="198">
        <v>43.34</v>
      </c>
      <c r="I276" s="199"/>
      <c r="J276" s="200">
        <f>ROUND(I276*H276,2)</f>
        <v>0</v>
      </c>
      <c r="K276" s="201"/>
      <c r="L276" s="40"/>
      <c r="M276" s="202" t="s">
        <v>1</v>
      </c>
      <c r="N276" s="203" t="s">
        <v>41</v>
      </c>
      <c r="O276" s="72"/>
      <c r="P276" s="204">
        <f>O276*H276</f>
        <v>0</v>
      </c>
      <c r="Q276" s="204">
        <v>2.25634</v>
      </c>
      <c r="R276" s="204">
        <f>Q276*H276</f>
        <v>97.7897756</v>
      </c>
      <c r="S276" s="204">
        <v>0</v>
      </c>
      <c r="T276" s="205">
        <f>S276*H276</f>
        <v>0</v>
      </c>
      <c r="U276" s="35"/>
      <c r="V276" s="35"/>
      <c r="W276" s="35"/>
      <c r="X276" s="35"/>
      <c r="Y276" s="35"/>
      <c r="Z276" s="35"/>
      <c r="AA276" s="35"/>
      <c r="AB276" s="35"/>
      <c r="AC276" s="35"/>
      <c r="AD276" s="35"/>
      <c r="AE276" s="35"/>
      <c r="AR276" s="206" t="s">
        <v>191</v>
      </c>
      <c r="AT276" s="206" t="s">
        <v>187</v>
      </c>
      <c r="AU276" s="206" t="s">
        <v>86</v>
      </c>
      <c r="AY276" s="18" t="s">
        <v>185</v>
      </c>
      <c r="BE276" s="207">
        <f>IF(N276="základní",J276,0)</f>
        <v>0</v>
      </c>
      <c r="BF276" s="207">
        <f>IF(N276="snížená",J276,0)</f>
        <v>0</v>
      </c>
      <c r="BG276" s="207">
        <f>IF(N276="zákl. přenesená",J276,0)</f>
        <v>0</v>
      </c>
      <c r="BH276" s="207">
        <f>IF(N276="sníž. přenesená",J276,0)</f>
        <v>0</v>
      </c>
      <c r="BI276" s="207">
        <f>IF(N276="nulová",J276,0)</f>
        <v>0</v>
      </c>
      <c r="BJ276" s="18" t="s">
        <v>84</v>
      </c>
      <c r="BK276" s="207">
        <f>ROUND(I276*H276,2)</f>
        <v>0</v>
      </c>
      <c r="BL276" s="18" t="s">
        <v>191</v>
      </c>
      <c r="BM276" s="206" t="s">
        <v>594</v>
      </c>
    </row>
    <row r="277" spans="2:51" s="13" customFormat="1" ht="11.25">
      <c r="B277" s="208"/>
      <c r="C277" s="209"/>
      <c r="D277" s="210" t="s">
        <v>193</v>
      </c>
      <c r="E277" s="211" t="s">
        <v>1</v>
      </c>
      <c r="F277" s="212" t="s">
        <v>595</v>
      </c>
      <c r="G277" s="209"/>
      <c r="H277" s="213">
        <v>1313.33</v>
      </c>
      <c r="I277" s="214"/>
      <c r="J277" s="209"/>
      <c r="K277" s="209"/>
      <c r="L277" s="215"/>
      <c r="M277" s="216"/>
      <c r="N277" s="217"/>
      <c r="O277" s="217"/>
      <c r="P277" s="217"/>
      <c r="Q277" s="217"/>
      <c r="R277" s="217"/>
      <c r="S277" s="217"/>
      <c r="T277" s="218"/>
      <c r="AT277" s="219" t="s">
        <v>193</v>
      </c>
      <c r="AU277" s="219" t="s">
        <v>86</v>
      </c>
      <c r="AV277" s="13" t="s">
        <v>86</v>
      </c>
      <c r="AW277" s="13" t="s">
        <v>32</v>
      </c>
      <c r="AX277" s="13" t="s">
        <v>84</v>
      </c>
      <c r="AY277" s="219" t="s">
        <v>185</v>
      </c>
    </row>
    <row r="278" spans="2:51" s="13" customFormat="1" ht="11.25">
      <c r="B278" s="208"/>
      <c r="C278" s="209"/>
      <c r="D278" s="210" t="s">
        <v>193</v>
      </c>
      <c r="E278" s="209"/>
      <c r="F278" s="212" t="s">
        <v>596</v>
      </c>
      <c r="G278" s="209"/>
      <c r="H278" s="213">
        <v>43.34</v>
      </c>
      <c r="I278" s="214"/>
      <c r="J278" s="209"/>
      <c r="K278" s="209"/>
      <c r="L278" s="215"/>
      <c r="M278" s="216"/>
      <c r="N278" s="217"/>
      <c r="O278" s="217"/>
      <c r="P278" s="217"/>
      <c r="Q278" s="217"/>
      <c r="R278" s="217"/>
      <c r="S278" s="217"/>
      <c r="T278" s="218"/>
      <c r="AT278" s="219" t="s">
        <v>193</v>
      </c>
      <c r="AU278" s="219" t="s">
        <v>86</v>
      </c>
      <c r="AV278" s="13" t="s">
        <v>86</v>
      </c>
      <c r="AW278" s="13" t="s">
        <v>4</v>
      </c>
      <c r="AX278" s="13" t="s">
        <v>84</v>
      </c>
      <c r="AY278" s="219" t="s">
        <v>185</v>
      </c>
    </row>
    <row r="279" spans="1:65" s="2" customFormat="1" ht="24.2" customHeight="1">
      <c r="A279" s="35"/>
      <c r="B279" s="36"/>
      <c r="C279" s="194" t="s">
        <v>597</v>
      </c>
      <c r="D279" s="194" t="s">
        <v>187</v>
      </c>
      <c r="E279" s="195" t="s">
        <v>499</v>
      </c>
      <c r="F279" s="196" t="s">
        <v>500</v>
      </c>
      <c r="G279" s="197" t="s">
        <v>201</v>
      </c>
      <c r="H279" s="198">
        <v>3803.022</v>
      </c>
      <c r="I279" s="199"/>
      <c r="J279" s="200">
        <f>ROUND(I279*H279,2)</f>
        <v>0</v>
      </c>
      <c r="K279" s="201"/>
      <c r="L279" s="40"/>
      <c r="M279" s="202" t="s">
        <v>1</v>
      </c>
      <c r="N279" s="203" t="s">
        <v>41</v>
      </c>
      <c r="O279" s="72"/>
      <c r="P279" s="204">
        <f>O279*H279</f>
        <v>0</v>
      </c>
      <c r="Q279" s="204">
        <v>0.00069</v>
      </c>
      <c r="R279" s="204">
        <f>Q279*H279</f>
        <v>2.62408518</v>
      </c>
      <c r="S279" s="204">
        <v>0</v>
      </c>
      <c r="T279" s="205">
        <f>S279*H279</f>
        <v>0</v>
      </c>
      <c r="U279" s="35"/>
      <c r="V279" s="35"/>
      <c r="W279" s="35"/>
      <c r="X279" s="35"/>
      <c r="Y279" s="35"/>
      <c r="Z279" s="35"/>
      <c r="AA279" s="35"/>
      <c r="AB279" s="35"/>
      <c r="AC279" s="35"/>
      <c r="AD279" s="35"/>
      <c r="AE279" s="35"/>
      <c r="AR279" s="206" t="s">
        <v>191</v>
      </c>
      <c r="AT279" s="206" t="s">
        <v>187</v>
      </c>
      <c r="AU279" s="206" t="s">
        <v>86</v>
      </c>
      <c r="AY279" s="18" t="s">
        <v>185</v>
      </c>
      <c r="BE279" s="207">
        <f>IF(N279="základní",J279,0)</f>
        <v>0</v>
      </c>
      <c r="BF279" s="207">
        <f>IF(N279="snížená",J279,0)</f>
        <v>0</v>
      </c>
      <c r="BG279" s="207">
        <f>IF(N279="zákl. přenesená",J279,0)</f>
        <v>0</v>
      </c>
      <c r="BH279" s="207">
        <f>IF(N279="sníž. přenesená",J279,0)</f>
        <v>0</v>
      </c>
      <c r="BI279" s="207">
        <f>IF(N279="nulová",J279,0)</f>
        <v>0</v>
      </c>
      <c r="BJ279" s="18" t="s">
        <v>84</v>
      </c>
      <c r="BK279" s="207">
        <f>ROUND(I279*H279,2)</f>
        <v>0</v>
      </c>
      <c r="BL279" s="18" t="s">
        <v>191</v>
      </c>
      <c r="BM279" s="206" t="s">
        <v>501</v>
      </c>
    </row>
    <row r="280" spans="2:51" s="13" customFormat="1" ht="11.25">
      <c r="B280" s="208"/>
      <c r="C280" s="209"/>
      <c r="D280" s="210" t="s">
        <v>193</v>
      </c>
      <c r="E280" s="211" t="s">
        <v>1</v>
      </c>
      <c r="F280" s="212" t="s">
        <v>307</v>
      </c>
      <c r="G280" s="209"/>
      <c r="H280" s="213">
        <v>2516.074</v>
      </c>
      <c r="I280" s="214"/>
      <c r="J280" s="209"/>
      <c r="K280" s="209"/>
      <c r="L280" s="215"/>
      <c r="M280" s="216"/>
      <c r="N280" s="217"/>
      <c r="O280" s="217"/>
      <c r="P280" s="217"/>
      <c r="Q280" s="217"/>
      <c r="R280" s="217"/>
      <c r="S280" s="217"/>
      <c r="T280" s="218"/>
      <c r="AT280" s="219" t="s">
        <v>193</v>
      </c>
      <c r="AU280" s="219" t="s">
        <v>86</v>
      </c>
      <c r="AV280" s="13" t="s">
        <v>86</v>
      </c>
      <c r="AW280" s="13" t="s">
        <v>32</v>
      </c>
      <c r="AX280" s="13" t="s">
        <v>76</v>
      </c>
      <c r="AY280" s="219" t="s">
        <v>185</v>
      </c>
    </row>
    <row r="281" spans="2:51" s="13" customFormat="1" ht="11.25">
      <c r="B281" s="208"/>
      <c r="C281" s="209"/>
      <c r="D281" s="210" t="s">
        <v>193</v>
      </c>
      <c r="E281" s="211" t="s">
        <v>1</v>
      </c>
      <c r="F281" s="212" t="s">
        <v>540</v>
      </c>
      <c r="G281" s="209"/>
      <c r="H281" s="213">
        <v>77.374</v>
      </c>
      <c r="I281" s="214"/>
      <c r="J281" s="209"/>
      <c r="K281" s="209"/>
      <c r="L281" s="215"/>
      <c r="M281" s="216"/>
      <c r="N281" s="217"/>
      <c r="O281" s="217"/>
      <c r="P281" s="217"/>
      <c r="Q281" s="217"/>
      <c r="R281" s="217"/>
      <c r="S281" s="217"/>
      <c r="T281" s="218"/>
      <c r="AT281" s="219" t="s">
        <v>193</v>
      </c>
      <c r="AU281" s="219" t="s">
        <v>86</v>
      </c>
      <c r="AV281" s="13" t="s">
        <v>86</v>
      </c>
      <c r="AW281" s="13" t="s">
        <v>32</v>
      </c>
      <c r="AX281" s="13" t="s">
        <v>76</v>
      </c>
      <c r="AY281" s="219" t="s">
        <v>185</v>
      </c>
    </row>
    <row r="282" spans="2:51" s="13" customFormat="1" ht="11.25">
      <c r="B282" s="208"/>
      <c r="C282" s="209"/>
      <c r="D282" s="210" t="s">
        <v>193</v>
      </c>
      <c r="E282" s="211" t="s">
        <v>1</v>
      </c>
      <c r="F282" s="212" t="s">
        <v>311</v>
      </c>
      <c r="G282" s="209"/>
      <c r="H282" s="213">
        <v>78.364</v>
      </c>
      <c r="I282" s="214"/>
      <c r="J282" s="209"/>
      <c r="K282" s="209"/>
      <c r="L282" s="215"/>
      <c r="M282" s="216"/>
      <c r="N282" s="217"/>
      <c r="O282" s="217"/>
      <c r="P282" s="217"/>
      <c r="Q282" s="217"/>
      <c r="R282" s="217"/>
      <c r="S282" s="217"/>
      <c r="T282" s="218"/>
      <c r="AT282" s="219" t="s">
        <v>193</v>
      </c>
      <c r="AU282" s="219" t="s">
        <v>86</v>
      </c>
      <c r="AV282" s="13" t="s">
        <v>86</v>
      </c>
      <c r="AW282" s="13" t="s">
        <v>32</v>
      </c>
      <c r="AX282" s="13" t="s">
        <v>76</v>
      </c>
      <c r="AY282" s="219" t="s">
        <v>185</v>
      </c>
    </row>
    <row r="283" spans="2:51" s="13" customFormat="1" ht="11.25">
      <c r="B283" s="208"/>
      <c r="C283" s="209"/>
      <c r="D283" s="210" t="s">
        <v>193</v>
      </c>
      <c r="E283" s="211" t="s">
        <v>1</v>
      </c>
      <c r="F283" s="212" t="s">
        <v>312</v>
      </c>
      <c r="G283" s="209"/>
      <c r="H283" s="213">
        <v>2.64</v>
      </c>
      <c r="I283" s="214"/>
      <c r="J283" s="209"/>
      <c r="K283" s="209"/>
      <c r="L283" s="215"/>
      <c r="M283" s="216"/>
      <c r="N283" s="217"/>
      <c r="O283" s="217"/>
      <c r="P283" s="217"/>
      <c r="Q283" s="217"/>
      <c r="R283" s="217"/>
      <c r="S283" s="217"/>
      <c r="T283" s="218"/>
      <c r="AT283" s="219" t="s">
        <v>193</v>
      </c>
      <c r="AU283" s="219" t="s">
        <v>86</v>
      </c>
      <c r="AV283" s="13" t="s">
        <v>86</v>
      </c>
      <c r="AW283" s="13" t="s">
        <v>32</v>
      </c>
      <c r="AX283" s="13" t="s">
        <v>76</v>
      </c>
      <c r="AY283" s="219" t="s">
        <v>185</v>
      </c>
    </row>
    <row r="284" spans="2:51" s="13" customFormat="1" ht="11.25">
      <c r="B284" s="208"/>
      <c r="C284" s="209"/>
      <c r="D284" s="210" t="s">
        <v>193</v>
      </c>
      <c r="E284" s="211" t="s">
        <v>1</v>
      </c>
      <c r="F284" s="212" t="s">
        <v>301</v>
      </c>
      <c r="G284" s="209"/>
      <c r="H284" s="213">
        <v>723.712</v>
      </c>
      <c r="I284" s="214"/>
      <c r="J284" s="209"/>
      <c r="K284" s="209"/>
      <c r="L284" s="215"/>
      <c r="M284" s="216"/>
      <c r="N284" s="217"/>
      <c r="O284" s="217"/>
      <c r="P284" s="217"/>
      <c r="Q284" s="217"/>
      <c r="R284" s="217"/>
      <c r="S284" s="217"/>
      <c r="T284" s="218"/>
      <c r="AT284" s="219" t="s">
        <v>193</v>
      </c>
      <c r="AU284" s="219" t="s">
        <v>86</v>
      </c>
      <c r="AV284" s="13" t="s">
        <v>86</v>
      </c>
      <c r="AW284" s="13" t="s">
        <v>32</v>
      </c>
      <c r="AX284" s="13" t="s">
        <v>76</v>
      </c>
      <c r="AY284" s="219" t="s">
        <v>185</v>
      </c>
    </row>
    <row r="285" spans="2:51" s="13" customFormat="1" ht="11.25">
      <c r="B285" s="208"/>
      <c r="C285" s="209"/>
      <c r="D285" s="210" t="s">
        <v>193</v>
      </c>
      <c r="E285" s="211" t="s">
        <v>1</v>
      </c>
      <c r="F285" s="212" t="s">
        <v>308</v>
      </c>
      <c r="G285" s="209"/>
      <c r="H285" s="213">
        <v>35.247</v>
      </c>
      <c r="I285" s="214"/>
      <c r="J285" s="209"/>
      <c r="K285" s="209"/>
      <c r="L285" s="215"/>
      <c r="M285" s="216"/>
      <c r="N285" s="217"/>
      <c r="O285" s="217"/>
      <c r="P285" s="217"/>
      <c r="Q285" s="217"/>
      <c r="R285" s="217"/>
      <c r="S285" s="217"/>
      <c r="T285" s="218"/>
      <c r="AT285" s="219" t="s">
        <v>193</v>
      </c>
      <c r="AU285" s="219" t="s">
        <v>86</v>
      </c>
      <c r="AV285" s="13" t="s">
        <v>86</v>
      </c>
      <c r="AW285" s="13" t="s">
        <v>32</v>
      </c>
      <c r="AX285" s="13" t="s">
        <v>76</v>
      </c>
      <c r="AY285" s="219" t="s">
        <v>185</v>
      </c>
    </row>
    <row r="286" spans="2:51" s="13" customFormat="1" ht="11.25">
      <c r="B286" s="208"/>
      <c r="C286" s="209"/>
      <c r="D286" s="210" t="s">
        <v>193</v>
      </c>
      <c r="E286" s="211" t="s">
        <v>1</v>
      </c>
      <c r="F286" s="212" t="s">
        <v>309</v>
      </c>
      <c r="G286" s="209"/>
      <c r="H286" s="213">
        <v>23.881</v>
      </c>
      <c r="I286" s="214"/>
      <c r="J286" s="209"/>
      <c r="K286" s="209"/>
      <c r="L286" s="215"/>
      <c r="M286" s="216"/>
      <c r="N286" s="217"/>
      <c r="O286" s="217"/>
      <c r="P286" s="217"/>
      <c r="Q286" s="217"/>
      <c r="R286" s="217"/>
      <c r="S286" s="217"/>
      <c r="T286" s="218"/>
      <c r="AT286" s="219" t="s">
        <v>193</v>
      </c>
      <c r="AU286" s="219" t="s">
        <v>86</v>
      </c>
      <c r="AV286" s="13" t="s">
        <v>86</v>
      </c>
      <c r="AW286" s="13" t="s">
        <v>32</v>
      </c>
      <c r="AX286" s="13" t="s">
        <v>76</v>
      </c>
      <c r="AY286" s="219" t="s">
        <v>185</v>
      </c>
    </row>
    <row r="287" spans="2:51" s="16" customFormat="1" ht="11.25">
      <c r="B287" s="252"/>
      <c r="C287" s="253"/>
      <c r="D287" s="210" t="s">
        <v>193</v>
      </c>
      <c r="E287" s="254" t="s">
        <v>1</v>
      </c>
      <c r="F287" s="255" t="s">
        <v>310</v>
      </c>
      <c r="G287" s="253"/>
      <c r="H287" s="256">
        <v>3457.292</v>
      </c>
      <c r="I287" s="257"/>
      <c r="J287" s="253"/>
      <c r="K287" s="253"/>
      <c r="L287" s="258"/>
      <c r="M287" s="259"/>
      <c r="N287" s="260"/>
      <c r="O287" s="260"/>
      <c r="P287" s="260"/>
      <c r="Q287" s="260"/>
      <c r="R287" s="260"/>
      <c r="S287" s="260"/>
      <c r="T287" s="261"/>
      <c r="AT287" s="262" t="s">
        <v>193</v>
      </c>
      <c r="AU287" s="262" t="s">
        <v>86</v>
      </c>
      <c r="AV287" s="16" t="s">
        <v>198</v>
      </c>
      <c r="AW287" s="16" t="s">
        <v>32</v>
      </c>
      <c r="AX287" s="16" t="s">
        <v>76</v>
      </c>
      <c r="AY287" s="262" t="s">
        <v>185</v>
      </c>
    </row>
    <row r="288" spans="2:51" s="13" customFormat="1" ht="11.25">
      <c r="B288" s="208"/>
      <c r="C288" s="209"/>
      <c r="D288" s="210" t="s">
        <v>193</v>
      </c>
      <c r="E288" s="211" t="s">
        <v>1</v>
      </c>
      <c r="F288" s="212" t="s">
        <v>598</v>
      </c>
      <c r="G288" s="209"/>
      <c r="H288" s="213">
        <v>345.73</v>
      </c>
      <c r="I288" s="214"/>
      <c r="J288" s="209"/>
      <c r="K288" s="209"/>
      <c r="L288" s="215"/>
      <c r="M288" s="216"/>
      <c r="N288" s="217"/>
      <c r="O288" s="217"/>
      <c r="P288" s="217"/>
      <c r="Q288" s="217"/>
      <c r="R288" s="217"/>
      <c r="S288" s="217"/>
      <c r="T288" s="218"/>
      <c r="AT288" s="219" t="s">
        <v>193</v>
      </c>
      <c r="AU288" s="219" t="s">
        <v>86</v>
      </c>
      <c r="AV288" s="13" t="s">
        <v>86</v>
      </c>
      <c r="AW288" s="13" t="s">
        <v>32</v>
      </c>
      <c r="AX288" s="13" t="s">
        <v>76</v>
      </c>
      <c r="AY288" s="219" t="s">
        <v>185</v>
      </c>
    </row>
    <row r="289" spans="2:51" s="15" customFormat="1" ht="11.25">
      <c r="B289" s="230"/>
      <c r="C289" s="231"/>
      <c r="D289" s="210" t="s">
        <v>193</v>
      </c>
      <c r="E289" s="232" t="s">
        <v>142</v>
      </c>
      <c r="F289" s="233" t="s">
        <v>256</v>
      </c>
      <c r="G289" s="231"/>
      <c r="H289" s="234">
        <v>3803.022</v>
      </c>
      <c r="I289" s="235"/>
      <c r="J289" s="231"/>
      <c r="K289" s="231"/>
      <c r="L289" s="236"/>
      <c r="M289" s="237"/>
      <c r="N289" s="238"/>
      <c r="O289" s="238"/>
      <c r="P289" s="238"/>
      <c r="Q289" s="238"/>
      <c r="R289" s="238"/>
      <c r="S289" s="238"/>
      <c r="T289" s="239"/>
      <c r="AT289" s="240" t="s">
        <v>193</v>
      </c>
      <c r="AU289" s="240" t="s">
        <v>86</v>
      </c>
      <c r="AV289" s="15" t="s">
        <v>191</v>
      </c>
      <c r="AW289" s="15" t="s">
        <v>32</v>
      </c>
      <c r="AX289" s="15" t="s">
        <v>84</v>
      </c>
      <c r="AY289" s="240" t="s">
        <v>185</v>
      </c>
    </row>
    <row r="290" spans="1:65" s="2" customFormat="1" ht="33" customHeight="1">
      <c r="A290" s="35"/>
      <c r="B290" s="36"/>
      <c r="C290" s="194" t="s">
        <v>599</v>
      </c>
      <c r="D290" s="194" t="s">
        <v>187</v>
      </c>
      <c r="E290" s="195" t="s">
        <v>504</v>
      </c>
      <c r="F290" s="196" t="s">
        <v>505</v>
      </c>
      <c r="G290" s="197" t="s">
        <v>439</v>
      </c>
      <c r="H290" s="198">
        <v>23.6</v>
      </c>
      <c r="I290" s="199"/>
      <c r="J290" s="200">
        <f>ROUND(I290*H290,2)</f>
        <v>0</v>
      </c>
      <c r="K290" s="201"/>
      <c r="L290" s="40"/>
      <c r="M290" s="202" t="s">
        <v>1</v>
      </c>
      <c r="N290" s="203" t="s">
        <v>41</v>
      </c>
      <c r="O290" s="72"/>
      <c r="P290" s="204">
        <f>O290*H290</f>
        <v>0</v>
      </c>
      <c r="Q290" s="204">
        <v>0.0006</v>
      </c>
      <c r="R290" s="204">
        <f>Q290*H290</f>
        <v>0.014159999999999999</v>
      </c>
      <c r="S290" s="204">
        <v>0</v>
      </c>
      <c r="T290" s="205">
        <f>S290*H290</f>
        <v>0</v>
      </c>
      <c r="U290" s="35"/>
      <c r="V290" s="35"/>
      <c r="W290" s="35"/>
      <c r="X290" s="35"/>
      <c r="Y290" s="35"/>
      <c r="Z290" s="35"/>
      <c r="AA290" s="35"/>
      <c r="AB290" s="35"/>
      <c r="AC290" s="35"/>
      <c r="AD290" s="35"/>
      <c r="AE290" s="35"/>
      <c r="AR290" s="206" t="s">
        <v>191</v>
      </c>
      <c r="AT290" s="206" t="s">
        <v>187</v>
      </c>
      <c r="AU290" s="206" t="s">
        <v>86</v>
      </c>
      <c r="AY290" s="18" t="s">
        <v>185</v>
      </c>
      <c r="BE290" s="207">
        <f>IF(N290="základní",J290,0)</f>
        <v>0</v>
      </c>
      <c r="BF290" s="207">
        <f>IF(N290="snížená",J290,0)</f>
        <v>0</v>
      </c>
      <c r="BG290" s="207">
        <f>IF(N290="zákl. přenesená",J290,0)</f>
        <v>0</v>
      </c>
      <c r="BH290" s="207">
        <f>IF(N290="sníž. přenesená",J290,0)</f>
        <v>0</v>
      </c>
      <c r="BI290" s="207">
        <f>IF(N290="nulová",J290,0)</f>
        <v>0</v>
      </c>
      <c r="BJ290" s="18" t="s">
        <v>84</v>
      </c>
      <c r="BK290" s="207">
        <f>ROUND(I290*H290,2)</f>
        <v>0</v>
      </c>
      <c r="BL290" s="18" t="s">
        <v>191</v>
      </c>
      <c r="BM290" s="206" t="s">
        <v>506</v>
      </c>
    </row>
    <row r="291" spans="1:65" s="2" customFormat="1" ht="24.2" customHeight="1">
      <c r="A291" s="35"/>
      <c r="B291" s="36"/>
      <c r="C291" s="194" t="s">
        <v>600</v>
      </c>
      <c r="D291" s="194" t="s">
        <v>187</v>
      </c>
      <c r="E291" s="195" t="s">
        <v>508</v>
      </c>
      <c r="F291" s="196" t="s">
        <v>509</v>
      </c>
      <c r="G291" s="197" t="s">
        <v>439</v>
      </c>
      <c r="H291" s="198">
        <v>23.6</v>
      </c>
      <c r="I291" s="199"/>
      <c r="J291" s="200">
        <f>ROUND(I291*H291,2)</f>
        <v>0</v>
      </c>
      <c r="K291" s="201"/>
      <c r="L291" s="40"/>
      <c r="M291" s="202" t="s">
        <v>1</v>
      </c>
      <c r="N291" s="203" t="s">
        <v>41</v>
      </c>
      <c r="O291" s="72"/>
      <c r="P291" s="204">
        <f>O291*H291</f>
        <v>0</v>
      </c>
      <c r="Q291" s="204">
        <v>0</v>
      </c>
      <c r="R291" s="204">
        <f>Q291*H291</f>
        <v>0</v>
      </c>
      <c r="S291" s="204">
        <v>0</v>
      </c>
      <c r="T291" s="205">
        <f>S291*H291</f>
        <v>0</v>
      </c>
      <c r="U291" s="35"/>
      <c r="V291" s="35"/>
      <c r="W291" s="35"/>
      <c r="X291" s="35"/>
      <c r="Y291" s="35"/>
      <c r="Z291" s="35"/>
      <c r="AA291" s="35"/>
      <c r="AB291" s="35"/>
      <c r="AC291" s="35"/>
      <c r="AD291" s="35"/>
      <c r="AE291" s="35"/>
      <c r="AR291" s="206" t="s">
        <v>191</v>
      </c>
      <c r="AT291" s="206" t="s">
        <v>187</v>
      </c>
      <c r="AU291" s="206" t="s">
        <v>86</v>
      </c>
      <c r="AY291" s="18" t="s">
        <v>185</v>
      </c>
      <c r="BE291" s="207">
        <f>IF(N291="základní",J291,0)</f>
        <v>0</v>
      </c>
      <c r="BF291" s="207">
        <f>IF(N291="snížená",J291,0)</f>
        <v>0</v>
      </c>
      <c r="BG291" s="207">
        <f>IF(N291="zákl. přenesená",J291,0)</f>
        <v>0</v>
      </c>
      <c r="BH291" s="207">
        <f>IF(N291="sníž. přenesená",J291,0)</f>
        <v>0</v>
      </c>
      <c r="BI291" s="207">
        <f>IF(N291="nulová",J291,0)</f>
        <v>0</v>
      </c>
      <c r="BJ291" s="18" t="s">
        <v>84</v>
      </c>
      <c r="BK291" s="207">
        <f>ROUND(I291*H291,2)</f>
        <v>0</v>
      </c>
      <c r="BL291" s="18" t="s">
        <v>191</v>
      </c>
      <c r="BM291" s="206" t="s">
        <v>510</v>
      </c>
    </row>
    <row r="292" spans="2:63" s="12" customFormat="1" ht="22.9" customHeight="1">
      <c r="B292" s="178"/>
      <c r="C292" s="179"/>
      <c r="D292" s="180" t="s">
        <v>75</v>
      </c>
      <c r="E292" s="192" t="s">
        <v>511</v>
      </c>
      <c r="F292" s="192" t="s">
        <v>512</v>
      </c>
      <c r="G292" s="179"/>
      <c r="H292" s="179"/>
      <c r="I292" s="182"/>
      <c r="J292" s="193">
        <f>BK292</f>
        <v>0</v>
      </c>
      <c r="K292" s="179"/>
      <c r="L292" s="184"/>
      <c r="M292" s="185"/>
      <c r="N292" s="186"/>
      <c r="O292" s="186"/>
      <c r="P292" s="187">
        <f>P293</f>
        <v>0</v>
      </c>
      <c r="Q292" s="186"/>
      <c r="R292" s="187">
        <f>R293</f>
        <v>0</v>
      </c>
      <c r="S292" s="186"/>
      <c r="T292" s="188">
        <f>T293</f>
        <v>0</v>
      </c>
      <c r="AR292" s="189" t="s">
        <v>84</v>
      </c>
      <c r="AT292" s="190" t="s">
        <v>75</v>
      </c>
      <c r="AU292" s="190" t="s">
        <v>84</v>
      </c>
      <c r="AY292" s="189" t="s">
        <v>185</v>
      </c>
      <c r="BK292" s="191">
        <f>BK293</f>
        <v>0</v>
      </c>
    </row>
    <row r="293" spans="1:65" s="2" customFormat="1" ht="33" customHeight="1">
      <c r="A293" s="35"/>
      <c r="B293" s="36"/>
      <c r="C293" s="194" t="s">
        <v>601</v>
      </c>
      <c r="D293" s="194" t="s">
        <v>187</v>
      </c>
      <c r="E293" s="195" t="s">
        <v>514</v>
      </c>
      <c r="F293" s="196" t="s">
        <v>515</v>
      </c>
      <c r="G293" s="197" t="s">
        <v>270</v>
      </c>
      <c r="H293" s="198">
        <v>2299.769</v>
      </c>
      <c r="I293" s="199"/>
      <c r="J293" s="200">
        <f>ROUND(I293*H293,2)</f>
        <v>0</v>
      </c>
      <c r="K293" s="201"/>
      <c r="L293" s="40"/>
      <c r="M293" s="263" t="s">
        <v>1</v>
      </c>
      <c r="N293" s="264" t="s">
        <v>41</v>
      </c>
      <c r="O293" s="265"/>
      <c r="P293" s="266">
        <f>O293*H293</f>
        <v>0</v>
      </c>
      <c r="Q293" s="266">
        <v>0</v>
      </c>
      <c r="R293" s="266">
        <f>Q293*H293</f>
        <v>0</v>
      </c>
      <c r="S293" s="266">
        <v>0</v>
      </c>
      <c r="T293" s="267">
        <f>S293*H293</f>
        <v>0</v>
      </c>
      <c r="U293" s="35"/>
      <c r="V293" s="35"/>
      <c r="W293" s="35"/>
      <c r="X293" s="35"/>
      <c r="Y293" s="35"/>
      <c r="Z293" s="35"/>
      <c r="AA293" s="35"/>
      <c r="AB293" s="35"/>
      <c r="AC293" s="35"/>
      <c r="AD293" s="35"/>
      <c r="AE293" s="35"/>
      <c r="AR293" s="206" t="s">
        <v>191</v>
      </c>
      <c r="AT293" s="206" t="s">
        <v>187</v>
      </c>
      <c r="AU293" s="206" t="s">
        <v>86</v>
      </c>
      <c r="AY293" s="18" t="s">
        <v>185</v>
      </c>
      <c r="BE293" s="207">
        <f>IF(N293="základní",J293,0)</f>
        <v>0</v>
      </c>
      <c r="BF293" s="207">
        <f>IF(N293="snížená",J293,0)</f>
        <v>0</v>
      </c>
      <c r="BG293" s="207">
        <f>IF(N293="zákl. přenesená",J293,0)</f>
        <v>0</v>
      </c>
      <c r="BH293" s="207">
        <f>IF(N293="sníž. přenesená",J293,0)</f>
        <v>0</v>
      </c>
      <c r="BI293" s="207">
        <f>IF(N293="nulová",J293,0)</f>
        <v>0</v>
      </c>
      <c r="BJ293" s="18" t="s">
        <v>84</v>
      </c>
      <c r="BK293" s="207">
        <f>ROUND(I293*H293,2)</f>
        <v>0</v>
      </c>
      <c r="BL293" s="18" t="s">
        <v>191</v>
      </c>
      <c r="BM293" s="206" t="s">
        <v>516</v>
      </c>
    </row>
    <row r="294" spans="1:31" s="2" customFormat="1" ht="6.95" customHeight="1">
      <c r="A294" s="35"/>
      <c r="B294" s="55"/>
      <c r="C294" s="56"/>
      <c r="D294" s="56"/>
      <c r="E294" s="56"/>
      <c r="F294" s="56"/>
      <c r="G294" s="56"/>
      <c r="H294" s="56"/>
      <c r="I294" s="56"/>
      <c r="J294" s="56"/>
      <c r="K294" s="56"/>
      <c r="L294" s="40"/>
      <c r="M294" s="35"/>
      <c r="O294" s="35"/>
      <c r="P294" s="35"/>
      <c r="Q294" s="35"/>
      <c r="R294" s="35"/>
      <c r="S294" s="35"/>
      <c r="T294" s="35"/>
      <c r="U294" s="35"/>
      <c r="V294" s="35"/>
      <c r="W294" s="35"/>
      <c r="X294" s="35"/>
      <c r="Y294" s="35"/>
      <c r="Z294" s="35"/>
      <c r="AA294" s="35"/>
      <c r="AB294" s="35"/>
      <c r="AC294" s="35"/>
      <c r="AD294" s="35"/>
      <c r="AE294" s="35"/>
    </row>
  </sheetData>
  <sheetProtection algorithmName="SHA-512" hashValue="VRCErmx8p/tC40nehoeU2r186cc1Vo0lxppeP8eQ4wwZIdG0UfnRr6UEKkCyu2alQJyAWdDOb0fD9uxtUefjTA==" saltValue="xQhgSKQ3VYMdN7geS8yL/z6qf38ji/3xz5Dkw3oR7Sh2YwECKfYwSNDr6IijwMYavIATVQ3S/ySz5U9yYVRCbg==" spinCount="100000" sheet="1" objects="1" scenarios="1" formatColumns="0" formatRows="0" autoFilter="0"/>
  <autoFilter ref="C122:K29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95</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604</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ROUND((SUM(BE127:BE204)),2)</f>
        <v>0</v>
      </c>
      <c r="G35" s="35"/>
      <c r="H35" s="35"/>
      <c r="I35" s="132">
        <v>0.21</v>
      </c>
      <c r="J35" s="131">
        <f>ROUND(((SUM(BE127:BE204))*I35),2)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ROUND((SUM(BF127:BF204)),2)</f>
        <v>0</v>
      </c>
      <c r="G36" s="35"/>
      <c r="H36" s="35"/>
      <c r="I36" s="132">
        <v>0.12</v>
      </c>
      <c r="J36" s="131">
        <f>ROUND(((SUM(BF127:BF204))*I36),2)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ROUND((SUM(BG127:BG204)),2)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ROUND((SUM(BH127:BH204)),2)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ROUND((SUM(BI127:BI204)),2)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01 - Vodovodní řád</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J139</f>
        <v>0</v>
      </c>
      <c r="K100" s="156"/>
      <c r="L100" s="160"/>
    </row>
    <row r="101" spans="2:12" s="9" customFormat="1" ht="24.95" customHeight="1">
      <c r="B101" s="155"/>
      <c r="C101" s="156"/>
      <c r="D101" s="157" t="s">
        <v>607</v>
      </c>
      <c r="E101" s="158"/>
      <c r="F101" s="158"/>
      <c r="G101" s="158"/>
      <c r="H101" s="158"/>
      <c r="I101" s="158"/>
      <c r="J101" s="159">
        <f>J144</f>
        <v>0</v>
      </c>
      <c r="K101" s="156"/>
      <c r="L101" s="160"/>
    </row>
    <row r="102" spans="2:12" s="9" customFormat="1" ht="24.95" customHeight="1">
      <c r="B102" s="155"/>
      <c r="C102" s="156"/>
      <c r="D102" s="157" t="s">
        <v>608</v>
      </c>
      <c r="E102" s="158"/>
      <c r="F102" s="158"/>
      <c r="G102" s="158"/>
      <c r="H102" s="158"/>
      <c r="I102" s="158"/>
      <c r="J102" s="159">
        <f>J188</f>
        <v>0</v>
      </c>
      <c r="K102" s="156"/>
      <c r="L102" s="160"/>
    </row>
    <row r="103" spans="2:12" s="9" customFormat="1" ht="24.95" customHeight="1">
      <c r="B103" s="155"/>
      <c r="C103" s="156"/>
      <c r="D103" s="157" t="s">
        <v>609</v>
      </c>
      <c r="E103" s="158"/>
      <c r="F103" s="158"/>
      <c r="G103" s="158"/>
      <c r="H103" s="158"/>
      <c r="I103" s="158"/>
      <c r="J103" s="159">
        <f>J194</f>
        <v>0</v>
      </c>
      <c r="K103" s="156"/>
      <c r="L103" s="160"/>
    </row>
    <row r="104" spans="2:12" s="9" customFormat="1" ht="24.95" customHeight="1">
      <c r="B104" s="155"/>
      <c r="C104" s="156"/>
      <c r="D104" s="157" t="s">
        <v>610</v>
      </c>
      <c r="E104" s="158"/>
      <c r="F104" s="158"/>
      <c r="G104" s="158"/>
      <c r="H104" s="158"/>
      <c r="I104" s="158"/>
      <c r="J104" s="159">
        <f>J197</f>
        <v>0</v>
      </c>
      <c r="K104" s="156"/>
      <c r="L104" s="160"/>
    </row>
    <row r="105" spans="2:12" s="9" customFormat="1" ht="24.95" customHeight="1">
      <c r="B105" s="155"/>
      <c r="C105" s="156"/>
      <c r="D105" s="157" t="s">
        <v>611</v>
      </c>
      <c r="E105" s="158"/>
      <c r="F105" s="158"/>
      <c r="G105" s="158"/>
      <c r="H105" s="158"/>
      <c r="I105" s="158"/>
      <c r="J105" s="159">
        <f>J202</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44" t="str">
        <f>E7</f>
        <v>Malé Hoštice – IS lokality Sportovní</v>
      </c>
      <c r="F115" s="345"/>
      <c r="G115" s="345"/>
      <c r="H115" s="345"/>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44" t="s">
        <v>602</v>
      </c>
      <c r="F117" s="346"/>
      <c r="G117" s="346"/>
      <c r="H117" s="346"/>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297" t="str">
        <f>E11</f>
        <v>01 - Vodovodní řád</v>
      </c>
      <c r="F119" s="346"/>
      <c r="G119" s="346"/>
      <c r="H119" s="346"/>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11. 3. 2024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P128+P139+P144+P188+P194+P197+P202</f>
        <v>0</v>
      </c>
      <c r="Q127" s="80"/>
      <c r="R127" s="175">
        <f>R128+R139+R144+R188+R194+R197+R202</f>
        <v>0</v>
      </c>
      <c r="S127" s="80"/>
      <c r="T127" s="176">
        <f>T128+T139+T144+T188+T194+T197+T202</f>
        <v>0</v>
      </c>
      <c r="U127" s="35"/>
      <c r="V127" s="35"/>
      <c r="W127" s="35"/>
      <c r="X127" s="35"/>
      <c r="Y127" s="35"/>
      <c r="Z127" s="35"/>
      <c r="AA127" s="35"/>
      <c r="AB127" s="35"/>
      <c r="AC127" s="35"/>
      <c r="AD127" s="35"/>
      <c r="AE127" s="35"/>
      <c r="AT127" s="18" t="s">
        <v>75</v>
      </c>
      <c r="AU127" s="18" t="s">
        <v>163</v>
      </c>
      <c r="BK127" s="177">
        <f>BK128+BK139+BK144+BK188+BK194+BK197+BK202</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SUM(P129:P138)</f>
        <v>0</v>
      </c>
      <c r="Q128" s="186"/>
      <c r="R128" s="187">
        <f>SUM(R129:R138)</f>
        <v>0</v>
      </c>
      <c r="S128" s="186"/>
      <c r="T128" s="188">
        <f>SUM(T129:T138)</f>
        <v>0</v>
      </c>
      <c r="AR128" s="189" t="s">
        <v>84</v>
      </c>
      <c r="AT128" s="190" t="s">
        <v>75</v>
      </c>
      <c r="AU128" s="190" t="s">
        <v>76</v>
      </c>
      <c r="AY128" s="189" t="s">
        <v>185</v>
      </c>
      <c r="BK128" s="191">
        <f>SUM(BK129:BK138)</f>
        <v>0</v>
      </c>
    </row>
    <row r="129" spans="1:65" s="2" customFormat="1" ht="24.2" customHeight="1">
      <c r="A129" s="35"/>
      <c r="B129" s="36"/>
      <c r="C129" s="194" t="s">
        <v>84</v>
      </c>
      <c r="D129" s="194" t="s">
        <v>187</v>
      </c>
      <c r="E129" s="195" t="s">
        <v>612</v>
      </c>
      <c r="F129" s="196" t="s">
        <v>613</v>
      </c>
      <c r="G129" s="197" t="s">
        <v>214</v>
      </c>
      <c r="H129" s="198">
        <v>893.97</v>
      </c>
      <c r="I129" s="199"/>
      <c r="J129" s="200">
        <f aca="true" t="shared" si="0" ref="J129:J135">ROUND(I129*H129,2)</f>
        <v>0</v>
      </c>
      <c r="K129" s="201"/>
      <c r="L129" s="40"/>
      <c r="M129" s="202" t="s">
        <v>1</v>
      </c>
      <c r="N129" s="203" t="s">
        <v>41</v>
      </c>
      <c r="O129" s="72"/>
      <c r="P129" s="204">
        <f aca="true" t="shared" si="1" ref="P129:P135">O129*H129</f>
        <v>0</v>
      </c>
      <c r="Q129" s="204">
        <v>0</v>
      </c>
      <c r="R129" s="204">
        <f aca="true" t="shared" si="2" ref="R129:R135">Q129*H129</f>
        <v>0</v>
      </c>
      <c r="S129" s="204">
        <v>0</v>
      </c>
      <c r="T129" s="205">
        <f aca="true" t="shared" si="3" ref="T129:T135">S129*H129</f>
        <v>0</v>
      </c>
      <c r="U129" s="35"/>
      <c r="V129" s="35"/>
      <c r="W129" s="35"/>
      <c r="X129" s="35"/>
      <c r="Y129" s="35"/>
      <c r="Z129" s="35"/>
      <c r="AA129" s="35"/>
      <c r="AB129" s="35"/>
      <c r="AC129" s="35"/>
      <c r="AD129" s="35"/>
      <c r="AE129" s="35"/>
      <c r="AR129" s="206" t="s">
        <v>191</v>
      </c>
      <c r="AT129" s="206" t="s">
        <v>187</v>
      </c>
      <c r="AU129" s="206" t="s">
        <v>84</v>
      </c>
      <c r="AY129" s="18" t="s">
        <v>185</v>
      </c>
      <c r="BE129" s="207">
        <f aca="true" t="shared" si="4" ref="BE129:BE135">IF(N129="základní",J129,0)</f>
        <v>0</v>
      </c>
      <c r="BF129" s="207">
        <f aca="true" t="shared" si="5" ref="BF129:BF135">IF(N129="snížená",J129,0)</f>
        <v>0</v>
      </c>
      <c r="BG129" s="207">
        <f aca="true" t="shared" si="6" ref="BG129:BG135">IF(N129="zákl. přenesená",J129,0)</f>
        <v>0</v>
      </c>
      <c r="BH129" s="207">
        <f aca="true" t="shared" si="7" ref="BH129:BH135">IF(N129="sníž. přenesená",J129,0)</f>
        <v>0</v>
      </c>
      <c r="BI129" s="207">
        <f aca="true" t="shared" si="8" ref="BI129:BI135">IF(N129="nulová",J129,0)</f>
        <v>0</v>
      </c>
      <c r="BJ129" s="18" t="s">
        <v>84</v>
      </c>
      <c r="BK129" s="207">
        <f aca="true" t="shared" si="9" ref="BK129:BK135">ROUND(I129*H129,2)</f>
        <v>0</v>
      </c>
      <c r="BL129" s="18" t="s">
        <v>191</v>
      </c>
      <c r="BM129" s="206" t="s">
        <v>86</v>
      </c>
    </row>
    <row r="130" spans="1:65" s="2" customFormat="1" ht="16.5" customHeight="1">
      <c r="A130" s="35"/>
      <c r="B130" s="36"/>
      <c r="C130" s="194" t="s">
        <v>86</v>
      </c>
      <c r="D130" s="194" t="s">
        <v>187</v>
      </c>
      <c r="E130" s="195" t="s">
        <v>614</v>
      </c>
      <c r="F130" s="196" t="s">
        <v>615</v>
      </c>
      <c r="G130" s="197" t="s">
        <v>214</v>
      </c>
      <c r="H130" s="198">
        <v>1162.161</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191</v>
      </c>
    </row>
    <row r="131" spans="1:65" s="2" customFormat="1" ht="21.75" customHeight="1">
      <c r="A131" s="35"/>
      <c r="B131" s="36"/>
      <c r="C131" s="194" t="s">
        <v>198</v>
      </c>
      <c r="D131" s="194" t="s">
        <v>187</v>
      </c>
      <c r="E131" s="195" t="s">
        <v>616</v>
      </c>
      <c r="F131" s="196" t="s">
        <v>617</v>
      </c>
      <c r="G131" s="197" t="s">
        <v>214</v>
      </c>
      <c r="H131" s="198">
        <v>1162.161</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211</v>
      </c>
    </row>
    <row r="132" spans="1:65" s="2" customFormat="1" ht="21.75" customHeight="1">
      <c r="A132" s="35"/>
      <c r="B132" s="36"/>
      <c r="C132" s="194" t="s">
        <v>191</v>
      </c>
      <c r="D132" s="194" t="s">
        <v>187</v>
      </c>
      <c r="E132" s="195" t="s">
        <v>618</v>
      </c>
      <c r="F132" s="196" t="s">
        <v>619</v>
      </c>
      <c r="G132" s="197" t="s">
        <v>214</v>
      </c>
      <c r="H132" s="198">
        <v>298.841</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223</v>
      </c>
    </row>
    <row r="133" spans="1:65" s="2" customFormat="1" ht="21.75" customHeight="1">
      <c r="A133" s="35"/>
      <c r="B133" s="36"/>
      <c r="C133" s="194" t="s">
        <v>194</v>
      </c>
      <c r="D133" s="194" t="s">
        <v>187</v>
      </c>
      <c r="E133" s="195" t="s">
        <v>620</v>
      </c>
      <c r="F133" s="196" t="s">
        <v>621</v>
      </c>
      <c r="G133" s="197" t="s">
        <v>214</v>
      </c>
      <c r="H133" s="198">
        <v>298.841</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231</v>
      </c>
    </row>
    <row r="134" spans="1:65" s="2" customFormat="1" ht="21.75" customHeight="1">
      <c r="A134" s="35"/>
      <c r="B134" s="36"/>
      <c r="C134" s="194" t="s">
        <v>211</v>
      </c>
      <c r="D134" s="194" t="s">
        <v>187</v>
      </c>
      <c r="E134" s="195" t="s">
        <v>622</v>
      </c>
      <c r="F134" s="196" t="s">
        <v>623</v>
      </c>
      <c r="G134" s="197" t="s">
        <v>214</v>
      </c>
      <c r="H134" s="198">
        <v>1162.161</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8</v>
      </c>
    </row>
    <row r="135" spans="1:65" s="2" customFormat="1" ht="16.5" customHeight="1">
      <c r="A135" s="35"/>
      <c r="B135" s="36"/>
      <c r="C135" s="194" t="s">
        <v>217</v>
      </c>
      <c r="D135" s="194" t="s">
        <v>187</v>
      </c>
      <c r="E135" s="195" t="s">
        <v>624</v>
      </c>
      <c r="F135" s="196" t="s">
        <v>625</v>
      </c>
      <c r="G135" s="197" t="s">
        <v>214</v>
      </c>
      <c r="H135" s="198">
        <v>664.092</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245</v>
      </c>
    </row>
    <row r="136" spans="1:47" s="2" customFormat="1" ht="29.25">
      <c r="A136" s="35"/>
      <c r="B136" s="36"/>
      <c r="C136" s="37"/>
      <c r="D136" s="210" t="s">
        <v>142</v>
      </c>
      <c r="E136" s="37"/>
      <c r="F136" s="268" t="s">
        <v>626</v>
      </c>
      <c r="G136" s="37"/>
      <c r="H136" s="37"/>
      <c r="I136" s="269"/>
      <c r="J136" s="37"/>
      <c r="K136" s="37"/>
      <c r="L136" s="40"/>
      <c r="M136" s="270"/>
      <c r="N136" s="271"/>
      <c r="O136" s="72"/>
      <c r="P136" s="72"/>
      <c r="Q136" s="72"/>
      <c r="R136" s="72"/>
      <c r="S136" s="72"/>
      <c r="T136" s="73"/>
      <c r="U136" s="35"/>
      <c r="V136" s="35"/>
      <c r="W136" s="35"/>
      <c r="X136" s="35"/>
      <c r="Y136" s="35"/>
      <c r="Z136" s="35"/>
      <c r="AA136" s="35"/>
      <c r="AB136" s="35"/>
      <c r="AC136" s="35"/>
      <c r="AD136" s="35"/>
      <c r="AE136" s="35"/>
      <c r="AT136" s="18" t="s">
        <v>142</v>
      </c>
      <c r="AU136" s="18" t="s">
        <v>84</v>
      </c>
    </row>
    <row r="137" spans="1:65" s="2" customFormat="1" ht="24.2" customHeight="1">
      <c r="A137" s="35"/>
      <c r="B137" s="36"/>
      <c r="C137" s="194" t="s">
        <v>223</v>
      </c>
      <c r="D137" s="194" t="s">
        <v>187</v>
      </c>
      <c r="E137" s="195" t="s">
        <v>627</v>
      </c>
      <c r="F137" s="196" t="s">
        <v>628</v>
      </c>
      <c r="G137" s="197" t="s">
        <v>214</v>
      </c>
      <c r="H137" s="198">
        <v>229.878</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257</v>
      </c>
    </row>
    <row r="138" spans="1:65" s="2" customFormat="1" ht="24.2" customHeight="1">
      <c r="A138" s="35"/>
      <c r="B138" s="36"/>
      <c r="C138" s="194" t="s">
        <v>227</v>
      </c>
      <c r="D138" s="194" t="s">
        <v>187</v>
      </c>
      <c r="E138" s="195" t="s">
        <v>629</v>
      </c>
      <c r="F138" s="196" t="s">
        <v>630</v>
      </c>
      <c r="G138" s="197" t="s">
        <v>270</v>
      </c>
      <c r="H138" s="198">
        <v>508.03</v>
      </c>
      <c r="I138" s="199"/>
      <c r="J138" s="200">
        <f>ROUND(I138*H138,2)</f>
        <v>0</v>
      </c>
      <c r="K138" s="201"/>
      <c r="L138" s="40"/>
      <c r="M138" s="202" t="s">
        <v>1</v>
      </c>
      <c r="N138" s="203" t="s">
        <v>41</v>
      </c>
      <c r="O138" s="72"/>
      <c r="P138" s="204">
        <f>O138*H138</f>
        <v>0</v>
      </c>
      <c r="Q138" s="204">
        <v>0</v>
      </c>
      <c r="R138" s="204">
        <f>Q138*H138</f>
        <v>0</v>
      </c>
      <c r="S138" s="204">
        <v>0</v>
      </c>
      <c r="T138" s="205">
        <f>S138*H138</f>
        <v>0</v>
      </c>
      <c r="U138" s="35"/>
      <c r="V138" s="35"/>
      <c r="W138" s="35"/>
      <c r="X138" s="35"/>
      <c r="Y138" s="35"/>
      <c r="Z138" s="35"/>
      <c r="AA138" s="35"/>
      <c r="AB138" s="35"/>
      <c r="AC138" s="35"/>
      <c r="AD138" s="35"/>
      <c r="AE138" s="35"/>
      <c r="AR138" s="206" t="s">
        <v>191</v>
      </c>
      <c r="AT138" s="206" t="s">
        <v>187</v>
      </c>
      <c r="AU138" s="206" t="s">
        <v>84</v>
      </c>
      <c r="AY138" s="18" t="s">
        <v>185</v>
      </c>
      <c r="BE138" s="207">
        <f>IF(N138="základní",J138,0)</f>
        <v>0</v>
      </c>
      <c r="BF138" s="207">
        <f>IF(N138="snížená",J138,0)</f>
        <v>0</v>
      </c>
      <c r="BG138" s="207">
        <f>IF(N138="zákl. přenesená",J138,0)</f>
        <v>0</v>
      </c>
      <c r="BH138" s="207">
        <f>IF(N138="sníž. přenesená",J138,0)</f>
        <v>0</v>
      </c>
      <c r="BI138" s="207">
        <f>IF(N138="nulová",J138,0)</f>
        <v>0</v>
      </c>
      <c r="BJ138" s="18" t="s">
        <v>84</v>
      </c>
      <c r="BK138" s="207">
        <f>ROUND(I138*H138,2)</f>
        <v>0</v>
      </c>
      <c r="BL138" s="18" t="s">
        <v>191</v>
      </c>
      <c r="BM138" s="206" t="s">
        <v>266</v>
      </c>
    </row>
    <row r="139" spans="2:63" s="12" customFormat="1" ht="25.9" customHeight="1">
      <c r="B139" s="178"/>
      <c r="C139" s="179"/>
      <c r="D139" s="180" t="s">
        <v>75</v>
      </c>
      <c r="E139" s="181" t="s">
        <v>194</v>
      </c>
      <c r="F139" s="181" t="s">
        <v>631</v>
      </c>
      <c r="G139" s="179"/>
      <c r="H139" s="179"/>
      <c r="I139" s="182"/>
      <c r="J139" s="183">
        <f>BK139</f>
        <v>0</v>
      </c>
      <c r="K139" s="179"/>
      <c r="L139" s="184"/>
      <c r="M139" s="185"/>
      <c r="N139" s="186"/>
      <c r="O139" s="186"/>
      <c r="P139" s="187">
        <f>SUM(P140:P143)</f>
        <v>0</v>
      </c>
      <c r="Q139" s="186"/>
      <c r="R139" s="187">
        <f>SUM(R140:R143)</f>
        <v>0</v>
      </c>
      <c r="S139" s="186"/>
      <c r="T139" s="188">
        <f>SUM(T140:T143)</f>
        <v>0</v>
      </c>
      <c r="AR139" s="189" t="s">
        <v>84</v>
      </c>
      <c r="AT139" s="190" t="s">
        <v>75</v>
      </c>
      <c r="AU139" s="190" t="s">
        <v>76</v>
      </c>
      <c r="AY139" s="189" t="s">
        <v>185</v>
      </c>
      <c r="BK139" s="191">
        <f>SUM(BK140:BK143)</f>
        <v>0</v>
      </c>
    </row>
    <row r="140" spans="1:65" s="2" customFormat="1" ht="16.5" customHeight="1">
      <c r="A140" s="35"/>
      <c r="B140" s="36"/>
      <c r="C140" s="194" t="s">
        <v>231</v>
      </c>
      <c r="D140" s="194" t="s">
        <v>187</v>
      </c>
      <c r="E140" s="195" t="s">
        <v>632</v>
      </c>
      <c r="F140" s="196" t="s">
        <v>633</v>
      </c>
      <c r="G140" s="197" t="s">
        <v>439</v>
      </c>
      <c r="H140" s="198">
        <v>43.5</v>
      </c>
      <c r="I140" s="199"/>
      <c r="J140" s="200">
        <f>ROUND(I140*H140,2)</f>
        <v>0</v>
      </c>
      <c r="K140" s="201"/>
      <c r="L140" s="40"/>
      <c r="M140" s="202" t="s">
        <v>1</v>
      </c>
      <c r="N140" s="203"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191</v>
      </c>
      <c r="AT140" s="206" t="s">
        <v>187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278</v>
      </c>
    </row>
    <row r="141" spans="1:65" s="2" customFormat="1" ht="24.2" customHeight="1">
      <c r="A141" s="35"/>
      <c r="B141" s="36"/>
      <c r="C141" s="194" t="s">
        <v>107</v>
      </c>
      <c r="D141" s="194" t="s">
        <v>187</v>
      </c>
      <c r="E141" s="195" t="s">
        <v>634</v>
      </c>
      <c r="F141" s="196" t="s">
        <v>635</v>
      </c>
      <c r="G141" s="197" t="s">
        <v>201</v>
      </c>
      <c r="H141" s="198">
        <v>29.25</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286</v>
      </c>
    </row>
    <row r="142" spans="1:47" s="2" customFormat="1" ht="68.25">
      <c r="A142" s="35"/>
      <c r="B142" s="36"/>
      <c r="C142" s="37"/>
      <c r="D142" s="210" t="s">
        <v>142</v>
      </c>
      <c r="E142" s="37"/>
      <c r="F142" s="268" t="s">
        <v>636</v>
      </c>
      <c r="G142" s="37"/>
      <c r="H142" s="37"/>
      <c r="I142" s="269"/>
      <c r="J142" s="37"/>
      <c r="K142" s="37"/>
      <c r="L142" s="40"/>
      <c r="M142" s="270"/>
      <c r="N142" s="271"/>
      <c r="O142" s="72"/>
      <c r="P142" s="72"/>
      <c r="Q142" s="72"/>
      <c r="R142" s="72"/>
      <c r="S142" s="72"/>
      <c r="T142" s="73"/>
      <c r="U142" s="35"/>
      <c r="V142" s="35"/>
      <c r="W142" s="35"/>
      <c r="X142" s="35"/>
      <c r="Y142" s="35"/>
      <c r="Z142" s="35"/>
      <c r="AA142" s="35"/>
      <c r="AB142" s="35"/>
      <c r="AC142" s="35"/>
      <c r="AD142" s="35"/>
      <c r="AE142" s="35"/>
      <c r="AT142" s="18" t="s">
        <v>142</v>
      </c>
      <c r="AU142" s="18" t="s">
        <v>84</v>
      </c>
    </row>
    <row r="143" spans="1:65" s="2" customFormat="1" ht="16.5" customHeight="1">
      <c r="A143" s="35"/>
      <c r="B143" s="36"/>
      <c r="C143" s="194" t="s">
        <v>8</v>
      </c>
      <c r="D143" s="194" t="s">
        <v>187</v>
      </c>
      <c r="E143" s="195" t="s">
        <v>637</v>
      </c>
      <c r="F143" s="196" t="s">
        <v>638</v>
      </c>
      <c r="G143" s="197" t="s">
        <v>201</v>
      </c>
      <c r="H143" s="198">
        <v>4.5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296</v>
      </c>
    </row>
    <row r="144" spans="2:63" s="12" customFormat="1" ht="25.9" customHeight="1">
      <c r="B144" s="178"/>
      <c r="C144" s="179"/>
      <c r="D144" s="180" t="s">
        <v>75</v>
      </c>
      <c r="E144" s="181" t="s">
        <v>223</v>
      </c>
      <c r="F144" s="181" t="s">
        <v>378</v>
      </c>
      <c r="G144" s="179"/>
      <c r="H144" s="179"/>
      <c r="I144" s="182"/>
      <c r="J144" s="183">
        <f>BK144</f>
        <v>0</v>
      </c>
      <c r="K144" s="179"/>
      <c r="L144" s="184"/>
      <c r="M144" s="185"/>
      <c r="N144" s="186"/>
      <c r="O144" s="186"/>
      <c r="P144" s="187">
        <f>SUM(P145:P187)</f>
        <v>0</v>
      </c>
      <c r="Q144" s="186"/>
      <c r="R144" s="187">
        <f>SUM(R145:R187)</f>
        <v>0</v>
      </c>
      <c r="S144" s="186"/>
      <c r="T144" s="188">
        <f>SUM(T145:T187)</f>
        <v>0</v>
      </c>
      <c r="AR144" s="189" t="s">
        <v>84</v>
      </c>
      <c r="AT144" s="190" t="s">
        <v>75</v>
      </c>
      <c r="AU144" s="190" t="s">
        <v>76</v>
      </c>
      <c r="AY144" s="189" t="s">
        <v>185</v>
      </c>
      <c r="BK144" s="191">
        <f>SUM(BK145:BK187)</f>
        <v>0</v>
      </c>
    </row>
    <row r="145" spans="1:65" s="2" customFormat="1" ht="16.5" customHeight="1">
      <c r="A145" s="35"/>
      <c r="B145" s="36"/>
      <c r="C145" s="194" t="s">
        <v>112</v>
      </c>
      <c r="D145" s="194" t="s">
        <v>187</v>
      </c>
      <c r="E145" s="195" t="s">
        <v>639</v>
      </c>
      <c r="F145" s="196" t="s">
        <v>640</v>
      </c>
      <c r="G145" s="197" t="s">
        <v>190</v>
      </c>
      <c r="H145" s="198">
        <v>9</v>
      </c>
      <c r="I145" s="199"/>
      <c r="J145" s="200">
        <f aca="true" t="shared" si="10" ref="J145:J152">ROUND(I145*H145,2)</f>
        <v>0</v>
      </c>
      <c r="K145" s="201"/>
      <c r="L145" s="40"/>
      <c r="M145" s="202" t="s">
        <v>1</v>
      </c>
      <c r="N145" s="203" t="s">
        <v>41</v>
      </c>
      <c r="O145" s="72"/>
      <c r="P145" s="204">
        <f aca="true" t="shared" si="11" ref="P145:P152">O145*H145</f>
        <v>0</v>
      </c>
      <c r="Q145" s="204">
        <v>0</v>
      </c>
      <c r="R145" s="204">
        <f aca="true" t="shared" si="12" ref="R145:R152">Q145*H145</f>
        <v>0</v>
      </c>
      <c r="S145" s="204">
        <v>0</v>
      </c>
      <c r="T145" s="205">
        <f aca="true" t="shared" si="13" ref="T145:T152">S145*H145</f>
        <v>0</v>
      </c>
      <c r="U145" s="35"/>
      <c r="V145" s="35"/>
      <c r="W145" s="35"/>
      <c r="X145" s="35"/>
      <c r="Y145" s="35"/>
      <c r="Z145" s="35"/>
      <c r="AA145" s="35"/>
      <c r="AB145" s="35"/>
      <c r="AC145" s="35"/>
      <c r="AD145" s="35"/>
      <c r="AE145" s="35"/>
      <c r="AR145" s="206" t="s">
        <v>191</v>
      </c>
      <c r="AT145" s="206" t="s">
        <v>187</v>
      </c>
      <c r="AU145" s="206" t="s">
        <v>84</v>
      </c>
      <c r="AY145" s="18" t="s">
        <v>185</v>
      </c>
      <c r="BE145" s="207">
        <f aca="true" t="shared" si="14" ref="BE145:BE152">IF(N145="základní",J145,0)</f>
        <v>0</v>
      </c>
      <c r="BF145" s="207">
        <f aca="true" t="shared" si="15" ref="BF145:BF152">IF(N145="snížená",J145,0)</f>
        <v>0</v>
      </c>
      <c r="BG145" s="207">
        <f aca="true" t="shared" si="16" ref="BG145:BG152">IF(N145="zákl. přenesená",J145,0)</f>
        <v>0</v>
      </c>
      <c r="BH145" s="207">
        <f aca="true" t="shared" si="17" ref="BH145:BH152">IF(N145="sníž. přenesená",J145,0)</f>
        <v>0</v>
      </c>
      <c r="BI145" s="207">
        <f aca="true" t="shared" si="18" ref="BI145:BI152">IF(N145="nulová",J145,0)</f>
        <v>0</v>
      </c>
      <c r="BJ145" s="18" t="s">
        <v>84</v>
      </c>
      <c r="BK145" s="207">
        <f aca="true" t="shared" si="19" ref="BK145:BK152">ROUND(I145*H145,2)</f>
        <v>0</v>
      </c>
      <c r="BL145" s="18" t="s">
        <v>191</v>
      </c>
      <c r="BM145" s="206" t="s">
        <v>313</v>
      </c>
    </row>
    <row r="146" spans="1:65" s="2" customFormat="1" ht="16.5" customHeight="1">
      <c r="A146" s="35"/>
      <c r="B146" s="36"/>
      <c r="C146" s="194" t="s">
        <v>245</v>
      </c>
      <c r="D146" s="194" t="s">
        <v>187</v>
      </c>
      <c r="E146" s="195" t="s">
        <v>641</v>
      </c>
      <c r="F146" s="196" t="s">
        <v>642</v>
      </c>
      <c r="G146" s="197" t="s">
        <v>190</v>
      </c>
      <c r="H146" s="198">
        <v>6</v>
      </c>
      <c r="I146" s="199"/>
      <c r="J146" s="200">
        <f t="shared" si="10"/>
        <v>0</v>
      </c>
      <c r="K146" s="201"/>
      <c r="L146" s="40"/>
      <c r="M146" s="202" t="s">
        <v>1</v>
      </c>
      <c r="N146" s="203" t="s">
        <v>41</v>
      </c>
      <c r="O146" s="72"/>
      <c r="P146" s="204">
        <f t="shared" si="11"/>
        <v>0</v>
      </c>
      <c r="Q146" s="204">
        <v>0</v>
      </c>
      <c r="R146" s="204">
        <f t="shared" si="12"/>
        <v>0</v>
      </c>
      <c r="S146" s="204">
        <v>0</v>
      </c>
      <c r="T146" s="205">
        <f t="shared" si="13"/>
        <v>0</v>
      </c>
      <c r="U146" s="35"/>
      <c r="V146" s="35"/>
      <c r="W146" s="35"/>
      <c r="X146" s="35"/>
      <c r="Y146" s="35"/>
      <c r="Z146" s="35"/>
      <c r="AA146" s="35"/>
      <c r="AB146" s="35"/>
      <c r="AC146" s="35"/>
      <c r="AD146" s="35"/>
      <c r="AE146" s="35"/>
      <c r="AR146" s="206" t="s">
        <v>191</v>
      </c>
      <c r="AT146" s="206" t="s">
        <v>187</v>
      </c>
      <c r="AU146" s="206" t="s">
        <v>84</v>
      </c>
      <c r="AY146" s="18" t="s">
        <v>185</v>
      </c>
      <c r="BE146" s="207">
        <f t="shared" si="14"/>
        <v>0</v>
      </c>
      <c r="BF146" s="207">
        <f t="shared" si="15"/>
        <v>0</v>
      </c>
      <c r="BG146" s="207">
        <f t="shared" si="16"/>
        <v>0</v>
      </c>
      <c r="BH146" s="207">
        <f t="shared" si="17"/>
        <v>0</v>
      </c>
      <c r="BI146" s="207">
        <f t="shared" si="18"/>
        <v>0</v>
      </c>
      <c r="BJ146" s="18" t="s">
        <v>84</v>
      </c>
      <c r="BK146" s="207">
        <f t="shared" si="19"/>
        <v>0</v>
      </c>
      <c r="BL146" s="18" t="s">
        <v>191</v>
      </c>
      <c r="BM146" s="206" t="s">
        <v>321</v>
      </c>
    </row>
    <row r="147" spans="1:65" s="2" customFormat="1" ht="16.5" customHeight="1">
      <c r="A147" s="35"/>
      <c r="B147" s="36"/>
      <c r="C147" s="194" t="s">
        <v>250</v>
      </c>
      <c r="D147" s="194" t="s">
        <v>187</v>
      </c>
      <c r="E147" s="195" t="s">
        <v>643</v>
      </c>
      <c r="F147" s="196" t="s">
        <v>644</v>
      </c>
      <c r="G147" s="197" t="s">
        <v>439</v>
      </c>
      <c r="H147" s="198">
        <v>638.55</v>
      </c>
      <c r="I147" s="199"/>
      <c r="J147" s="200">
        <f t="shared" si="10"/>
        <v>0</v>
      </c>
      <c r="K147" s="201"/>
      <c r="L147" s="40"/>
      <c r="M147" s="202" t="s">
        <v>1</v>
      </c>
      <c r="N147" s="203" t="s">
        <v>41</v>
      </c>
      <c r="O147" s="72"/>
      <c r="P147" s="204">
        <f t="shared" si="11"/>
        <v>0</v>
      </c>
      <c r="Q147" s="204">
        <v>0</v>
      </c>
      <c r="R147" s="204">
        <f t="shared" si="12"/>
        <v>0</v>
      </c>
      <c r="S147" s="204">
        <v>0</v>
      </c>
      <c r="T147" s="205">
        <f t="shared" si="13"/>
        <v>0</v>
      </c>
      <c r="U147" s="35"/>
      <c r="V147" s="35"/>
      <c r="W147" s="35"/>
      <c r="X147" s="35"/>
      <c r="Y147" s="35"/>
      <c r="Z147" s="35"/>
      <c r="AA147" s="35"/>
      <c r="AB147" s="35"/>
      <c r="AC147" s="35"/>
      <c r="AD147" s="35"/>
      <c r="AE147" s="35"/>
      <c r="AR147" s="206" t="s">
        <v>191</v>
      </c>
      <c r="AT147" s="206" t="s">
        <v>187</v>
      </c>
      <c r="AU147" s="206" t="s">
        <v>84</v>
      </c>
      <c r="AY147" s="18" t="s">
        <v>185</v>
      </c>
      <c r="BE147" s="207">
        <f t="shared" si="14"/>
        <v>0</v>
      </c>
      <c r="BF147" s="207">
        <f t="shared" si="15"/>
        <v>0</v>
      </c>
      <c r="BG147" s="207">
        <f t="shared" si="16"/>
        <v>0</v>
      </c>
      <c r="BH147" s="207">
        <f t="shared" si="17"/>
        <v>0</v>
      </c>
      <c r="BI147" s="207">
        <f t="shared" si="18"/>
        <v>0</v>
      </c>
      <c r="BJ147" s="18" t="s">
        <v>84</v>
      </c>
      <c r="BK147" s="207">
        <f t="shared" si="19"/>
        <v>0</v>
      </c>
      <c r="BL147" s="18" t="s">
        <v>191</v>
      </c>
      <c r="BM147" s="206" t="s">
        <v>333</v>
      </c>
    </row>
    <row r="148" spans="1:65" s="2" customFormat="1" ht="16.5" customHeight="1">
      <c r="A148" s="35"/>
      <c r="B148" s="36"/>
      <c r="C148" s="194" t="s">
        <v>257</v>
      </c>
      <c r="D148" s="194" t="s">
        <v>187</v>
      </c>
      <c r="E148" s="195" t="s">
        <v>645</v>
      </c>
      <c r="F148" s="196" t="s">
        <v>646</v>
      </c>
      <c r="G148" s="197" t="s">
        <v>439</v>
      </c>
      <c r="H148" s="198">
        <v>638.55</v>
      </c>
      <c r="I148" s="199"/>
      <c r="J148" s="200">
        <f t="shared" si="10"/>
        <v>0</v>
      </c>
      <c r="K148" s="201"/>
      <c r="L148" s="40"/>
      <c r="M148" s="202" t="s">
        <v>1</v>
      </c>
      <c r="N148" s="203" t="s">
        <v>41</v>
      </c>
      <c r="O148" s="72"/>
      <c r="P148" s="204">
        <f t="shared" si="11"/>
        <v>0</v>
      </c>
      <c r="Q148" s="204">
        <v>0</v>
      </c>
      <c r="R148" s="204">
        <f t="shared" si="12"/>
        <v>0</v>
      </c>
      <c r="S148" s="204">
        <v>0</v>
      </c>
      <c r="T148" s="205">
        <f t="shared" si="13"/>
        <v>0</v>
      </c>
      <c r="U148" s="35"/>
      <c r="V148" s="35"/>
      <c r="W148" s="35"/>
      <c r="X148" s="35"/>
      <c r="Y148" s="35"/>
      <c r="Z148" s="35"/>
      <c r="AA148" s="35"/>
      <c r="AB148" s="35"/>
      <c r="AC148" s="35"/>
      <c r="AD148" s="35"/>
      <c r="AE148" s="35"/>
      <c r="AR148" s="206" t="s">
        <v>191</v>
      </c>
      <c r="AT148" s="206" t="s">
        <v>187</v>
      </c>
      <c r="AU148" s="206" t="s">
        <v>84</v>
      </c>
      <c r="AY148" s="18" t="s">
        <v>185</v>
      </c>
      <c r="BE148" s="207">
        <f t="shared" si="14"/>
        <v>0</v>
      </c>
      <c r="BF148" s="207">
        <f t="shared" si="15"/>
        <v>0</v>
      </c>
      <c r="BG148" s="207">
        <f t="shared" si="16"/>
        <v>0</v>
      </c>
      <c r="BH148" s="207">
        <f t="shared" si="17"/>
        <v>0</v>
      </c>
      <c r="BI148" s="207">
        <f t="shared" si="18"/>
        <v>0</v>
      </c>
      <c r="BJ148" s="18" t="s">
        <v>84</v>
      </c>
      <c r="BK148" s="207">
        <f t="shared" si="19"/>
        <v>0</v>
      </c>
      <c r="BL148" s="18" t="s">
        <v>191</v>
      </c>
      <c r="BM148" s="206" t="s">
        <v>346</v>
      </c>
    </row>
    <row r="149" spans="1:65" s="2" customFormat="1" ht="24.2" customHeight="1">
      <c r="A149" s="35"/>
      <c r="B149" s="36"/>
      <c r="C149" s="194" t="s">
        <v>261</v>
      </c>
      <c r="D149" s="194" t="s">
        <v>187</v>
      </c>
      <c r="E149" s="195" t="s">
        <v>647</v>
      </c>
      <c r="F149" s="196" t="s">
        <v>648</v>
      </c>
      <c r="G149" s="197" t="s">
        <v>190</v>
      </c>
      <c r="H149" s="198">
        <v>24</v>
      </c>
      <c r="I149" s="199"/>
      <c r="J149" s="200">
        <f t="shared" si="10"/>
        <v>0</v>
      </c>
      <c r="K149" s="201"/>
      <c r="L149" s="40"/>
      <c r="M149" s="202" t="s">
        <v>1</v>
      </c>
      <c r="N149" s="203" t="s">
        <v>41</v>
      </c>
      <c r="O149" s="72"/>
      <c r="P149" s="204">
        <f t="shared" si="11"/>
        <v>0</v>
      </c>
      <c r="Q149" s="204">
        <v>0</v>
      </c>
      <c r="R149" s="204">
        <f t="shared" si="12"/>
        <v>0</v>
      </c>
      <c r="S149" s="204">
        <v>0</v>
      </c>
      <c r="T149" s="205">
        <f t="shared" si="13"/>
        <v>0</v>
      </c>
      <c r="U149" s="35"/>
      <c r="V149" s="35"/>
      <c r="W149" s="35"/>
      <c r="X149" s="35"/>
      <c r="Y149" s="35"/>
      <c r="Z149" s="35"/>
      <c r="AA149" s="35"/>
      <c r="AB149" s="35"/>
      <c r="AC149" s="35"/>
      <c r="AD149" s="35"/>
      <c r="AE149" s="35"/>
      <c r="AR149" s="206" t="s">
        <v>191</v>
      </c>
      <c r="AT149" s="206" t="s">
        <v>187</v>
      </c>
      <c r="AU149" s="206" t="s">
        <v>84</v>
      </c>
      <c r="AY149" s="18" t="s">
        <v>185</v>
      </c>
      <c r="BE149" s="207">
        <f t="shared" si="14"/>
        <v>0</v>
      </c>
      <c r="BF149" s="207">
        <f t="shared" si="15"/>
        <v>0</v>
      </c>
      <c r="BG149" s="207">
        <f t="shared" si="16"/>
        <v>0</v>
      </c>
      <c r="BH149" s="207">
        <f t="shared" si="17"/>
        <v>0</v>
      </c>
      <c r="BI149" s="207">
        <f t="shared" si="18"/>
        <v>0</v>
      </c>
      <c r="BJ149" s="18" t="s">
        <v>84</v>
      </c>
      <c r="BK149" s="207">
        <f t="shared" si="19"/>
        <v>0</v>
      </c>
      <c r="BL149" s="18" t="s">
        <v>191</v>
      </c>
      <c r="BM149" s="206" t="s">
        <v>356</v>
      </c>
    </row>
    <row r="150" spans="1:65" s="2" customFormat="1" ht="21.75" customHeight="1">
      <c r="A150" s="35"/>
      <c r="B150" s="36"/>
      <c r="C150" s="194" t="s">
        <v>266</v>
      </c>
      <c r="D150" s="194" t="s">
        <v>187</v>
      </c>
      <c r="E150" s="195" t="s">
        <v>649</v>
      </c>
      <c r="F150" s="196" t="s">
        <v>650</v>
      </c>
      <c r="G150" s="197" t="s">
        <v>190</v>
      </c>
      <c r="H150" s="198">
        <v>30</v>
      </c>
      <c r="I150" s="199"/>
      <c r="J150" s="200">
        <f t="shared" si="10"/>
        <v>0</v>
      </c>
      <c r="K150" s="201"/>
      <c r="L150" s="40"/>
      <c r="M150" s="202" t="s">
        <v>1</v>
      </c>
      <c r="N150" s="203" t="s">
        <v>41</v>
      </c>
      <c r="O150" s="72"/>
      <c r="P150" s="204">
        <f t="shared" si="11"/>
        <v>0</v>
      </c>
      <c r="Q150" s="204">
        <v>0</v>
      </c>
      <c r="R150" s="204">
        <f t="shared" si="12"/>
        <v>0</v>
      </c>
      <c r="S150" s="204">
        <v>0</v>
      </c>
      <c r="T150" s="205">
        <f t="shared" si="13"/>
        <v>0</v>
      </c>
      <c r="U150" s="35"/>
      <c r="V150" s="35"/>
      <c r="W150" s="35"/>
      <c r="X150" s="35"/>
      <c r="Y150" s="35"/>
      <c r="Z150" s="35"/>
      <c r="AA150" s="35"/>
      <c r="AB150" s="35"/>
      <c r="AC150" s="35"/>
      <c r="AD150" s="35"/>
      <c r="AE150" s="35"/>
      <c r="AR150" s="206" t="s">
        <v>191</v>
      </c>
      <c r="AT150" s="206" t="s">
        <v>187</v>
      </c>
      <c r="AU150" s="206" t="s">
        <v>84</v>
      </c>
      <c r="AY150" s="18" t="s">
        <v>185</v>
      </c>
      <c r="BE150" s="207">
        <f t="shared" si="14"/>
        <v>0</v>
      </c>
      <c r="BF150" s="207">
        <f t="shared" si="15"/>
        <v>0</v>
      </c>
      <c r="BG150" s="207">
        <f t="shared" si="16"/>
        <v>0</v>
      </c>
      <c r="BH150" s="207">
        <f t="shared" si="17"/>
        <v>0</v>
      </c>
      <c r="BI150" s="207">
        <f t="shared" si="18"/>
        <v>0</v>
      </c>
      <c r="BJ150" s="18" t="s">
        <v>84</v>
      </c>
      <c r="BK150" s="207">
        <f t="shared" si="19"/>
        <v>0</v>
      </c>
      <c r="BL150" s="18" t="s">
        <v>191</v>
      </c>
      <c r="BM150" s="206" t="s">
        <v>367</v>
      </c>
    </row>
    <row r="151" spans="1:65" s="2" customFormat="1" ht="16.5" customHeight="1">
      <c r="A151" s="35"/>
      <c r="B151" s="36"/>
      <c r="C151" s="194" t="s">
        <v>273</v>
      </c>
      <c r="D151" s="194" t="s">
        <v>187</v>
      </c>
      <c r="E151" s="195" t="s">
        <v>651</v>
      </c>
      <c r="F151" s="196" t="s">
        <v>652</v>
      </c>
      <c r="G151" s="197" t="s">
        <v>190</v>
      </c>
      <c r="H151" s="198">
        <v>9</v>
      </c>
      <c r="I151" s="199"/>
      <c r="J151" s="200">
        <f t="shared" si="10"/>
        <v>0</v>
      </c>
      <c r="K151" s="201"/>
      <c r="L151" s="40"/>
      <c r="M151" s="202" t="s">
        <v>1</v>
      </c>
      <c r="N151" s="203" t="s">
        <v>41</v>
      </c>
      <c r="O151" s="72"/>
      <c r="P151" s="204">
        <f t="shared" si="11"/>
        <v>0</v>
      </c>
      <c r="Q151" s="204">
        <v>0</v>
      </c>
      <c r="R151" s="204">
        <f t="shared" si="12"/>
        <v>0</v>
      </c>
      <c r="S151" s="204">
        <v>0</v>
      </c>
      <c r="T151" s="205">
        <f t="shared" si="13"/>
        <v>0</v>
      </c>
      <c r="U151" s="35"/>
      <c r="V151" s="35"/>
      <c r="W151" s="35"/>
      <c r="X151" s="35"/>
      <c r="Y151" s="35"/>
      <c r="Z151" s="35"/>
      <c r="AA151" s="35"/>
      <c r="AB151" s="35"/>
      <c r="AC151" s="35"/>
      <c r="AD151" s="35"/>
      <c r="AE151" s="35"/>
      <c r="AR151" s="206" t="s">
        <v>191</v>
      </c>
      <c r="AT151" s="206" t="s">
        <v>187</v>
      </c>
      <c r="AU151" s="206" t="s">
        <v>84</v>
      </c>
      <c r="AY151" s="18" t="s">
        <v>185</v>
      </c>
      <c r="BE151" s="207">
        <f t="shared" si="14"/>
        <v>0</v>
      </c>
      <c r="BF151" s="207">
        <f t="shared" si="15"/>
        <v>0</v>
      </c>
      <c r="BG151" s="207">
        <f t="shared" si="16"/>
        <v>0</v>
      </c>
      <c r="BH151" s="207">
        <f t="shared" si="17"/>
        <v>0</v>
      </c>
      <c r="BI151" s="207">
        <f t="shared" si="18"/>
        <v>0</v>
      </c>
      <c r="BJ151" s="18" t="s">
        <v>84</v>
      </c>
      <c r="BK151" s="207">
        <f t="shared" si="19"/>
        <v>0</v>
      </c>
      <c r="BL151" s="18" t="s">
        <v>191</v>
      </c>
      <c r="BM151" s="206" t="s">
        <v>379</v>
      </c>
    </row>
    <row r="152" spans="1:65" s="2" customFormat="1" ht="21.75" customHeight="1">
      <c r="A152" s="35"/>
      <c r="B152" s="36"/>
      <c r="C152" s="194" t="s">
        <v>278</v>
      </c>
      <c r="D152" s="194" t="s">
        <v>187</v>
      </c>
      <c r="E152" s="195" t="s">
        <v>653</v>
      </c>
      <c r="F152" s="196" t="s">
        <v>654</v>
      </c>
      <c r="G152" s="197" t="s">
        <v>439</v>
      </c>
      <c r="H152" s="198">
        <v>638.55</v>
      </c>
      <c r="I152" s="199"/>
      <c r="J152" s="200">
        <f t="shared" si="10"/>
        <v>0</v>
      </c>
      <c r="K152" s="201"/>
      <c r="L152" s="40"/>
      <c r="M152" s="202" t="s">
        <v>1</v>
      </c>
      <c r="N152" s="203" t="s">
        <v>41</v>
      </c>
      <c r="O152" s="72"/>
      <c r="P152" s="204">
        <f t="shared" si="11"/>
        <v>0</v>
      </c>
      <c r="Q152" s="204">
        <v>0</v>
      </c>
      <c r="R152" s="204">
        <f t="shared" si="12"/>
        <v>0</v>
      </c>
      <c r="S152" s="204">
        <v>0</v>
      </c>
      <c r="T152" s="205">
        <f t="shared" si="13"/>
        <v>0</v>
      </c>
      <c r="U152" s="35"/>
      <c r="V152" s="35"/>
      <c r="W152" s="35"/>
      <c r="X152" s="35"/>
      <c r="Y152" s="35"/>
      <c r="Z152" s="35"/>
      <c r="AA152" s="35"/>
      <c r="AB152" s="35"/>
      <c r="AC152" s="35"/>
      <c r="AD152" s="35"/>
      <c r="AE152" s="35"/>
      <c r="AR152" s="206" t="s">
        <v>191</v>
      </c>
      <c r="AT152" s="206" t="s">
        <v>187</v>
      </c>
      <c r="AU152" s="206" t="s">
        <v>84</v>
      </c>
      <c r="AY152" s="18" t="s">
        <v>185</v>
      </c>
      <c r="BE152" s="207">
        <f t="shared" si="14"/>
        <v>0</v>
      </c>
      <c r="BF152" s="207">
        <f t="shared" si="15"/>
        <v>0</v>
      </c>
      <c r="BG152" s="207">
        <f t="shared" si="16"/>
        <v>0</v>
      </c>
      <c r="BH152" s="207">
        <f t="shared" si="17"/>
        <v>0</v>
      </c>
      <c r="BI152" s="207">
        <f t="shared" si="18"/>
        <v>0</v>
      </c>
      <c r="BJ152" s="18" t="s">
        <v>84</v>
      </c>
      <c r="BK152" s="207">
        <f t="shared" si="19"/>
        <v>0</v>
      </c>
      <c r="BL152" s="18" t="s">
        <v>191</v>
      </c>
      <c r="BM152" s="206" t="s">
        <v>387</v>
      </c>
    </row>
    <row r="153" spans="1:47" s="2" customFormat="1" ht="19.5">
      <c r="A153" s="35"/>
      <c r="B153" s="36"/>
      <c r="C153" s="37"/>
      <c r="D153" s="210" t="s">
        <v>142</v>
      </c>
      <c r="E153" s="37"/>
      <c r="F153" s="268" t="s">
        <v>655</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1:65" s="2" customFormat="1" ht="16.5" customHeight="1">
      <c r="A154" s="35"/>
      <c r="B154" s="36"/>
      <c r="C154" s="194" t="s">
        <v>7</v>
      </c>
      <c r="D154" s="194" t="s">
        <v>187</v>
      </c>
      <c r="E154" s="195" t="s">
        <v>656</v>
      </c>
      <c r="F154" s="196" t="s">
        <v>657</v>
      </c>
      <c r="G154" s="197" t="s">
        <v>190</v>
      </c>
      <c r="H154" s="198">
        <v>9</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395</v>
      </c>
    </row>
    <row r="155" spans="1:65" s="2" customFormat="1" ht="21.75" customHeight="1">
      <c r="A155" s="35"/>
      <c r="B155" s="36"/>
      <c r="C155" s="194" t="s">
        <v>286</v>
      </c>
      <c r="D155" s="194" t="s">
        <v>187</v>
      </c>
      <c r="E155" s="195" t="s">
        <v>658</v>
      </c>
      <c r="F155" s="196" t="s">
        <v>659</v>
      </c>
      <c r="G155" s="197" t="s">
        <v>439</v>
      </c>
      <c r="H155" s="198">
        <v>638.55</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403</v>
      </c>
    </row>
    <row r="156" spans="1:65" s="2" customFormat="1" ht="16.5" customHeight="1">
      <c r="A156" s="35"/>
      <c r="B156" s="36"/>
      <c r="C156" s="241" t="s">
        <v>291</v>
      </c>
      <c r="D156" s="241" t="s">
        <v>267</v>
      </c>
      <c r="E156" s="242" t="s">
        <v>660</v>
      </c>
      <c r="F156" s="243" t="s">
        <v>661</v>
      </c>
      <c r="G156" s="244" t="s">
        <v>439</v>
      </c>
      <c r="H156" s="245">
        <v>638.55</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223</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411</v>
      </c>
    </row>
    <row r="157" spans="1:65" s="2" customFormat="1" ht="16.5" customHeight="1">
      <c r="A157" s="35"/>
      <c r="B157" s="36"/>
      <c r="C157" s="241" t="s">
        <v>296</v>
      </c>
      <c r="D157" s="241" t="s">
        <v>267</v>
      </c>
      <c r="E157" s="242" t="s">
        <v>662</v>
      </c>
      <c r="F157" s="243" t="s">
        <v>663</v>
      </c>
      <c r="G157" s="244" t="s">
        <v>190</v>
      </c>
      <c r="H157" s="245">
        <v>6</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223</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420</v>
      </c>
    </row>
    <row r="158" spans="1:47" s="2" customFormat="1" ht="19.5">
      <c r="A158" s="35"/>
      <c r="B158" s="36"/>
      <c r="C158" s="37"/>
      <c r="D158" s="210" t="s">
        <v>142</v>
      </c>
      <c r="E158" s="37"/>
      <c r="F158" s="268" t="s">
        <v>664</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24.2" customHeight="1">
      <c r="A159" s="35"/>
      <c r="B159" s="36"/>
      <c r="C159" s="241" t="s">
        <v>302</v>
      </c>
      <c r="D159" s="241" t="s">
        <v>267</v>
      </c>
      <c r="E159" s="242" t="s">
        <v>665</v>
      </c>
      <c r="F159" s="243" t="s">
        <v>666</v>
      </c>
      <c r="G159" s="244" t="s">
        <v>439</v>
      </c>
      <c r="H159" s="245">
        <v>638.55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223</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428</v>
      </c>
    </row>
    <row r="160" spans="2:51" s="13" customFormat="1" ht="11.25">
      <c r="B160" s="208"/>
      <c r="C160" s="209"/>
      <c r="D160" s="210" t="s">
        <v>193</v>
      </c>
      <c r="E160" s="211" t="s">
        <v>1</v>
      </c>
      <c r="F160" s="212" t="s">
        <v>667</v>
      </c>
      <c r="G160" s="209"/>
      <c r="H160" s="213">
        <v>638.55</v>
      </c>
      <c r="I160" s="214"/>
      <c r="J160" s="209"/>
      <c r="K160" s="209"/>
      <c r="L160" s="215"/>
      <c r="M160" s="216"/>
      <c r="N160" s="217"/>
      <c r="O160" s="217"/>
      <c r="P160" s="217"/>
      <c r="Q160" s="217"/>
      <c r="R160" s="217"/>
      <c r="S160" s="217"/>
      <c r="T160" s="218"/>
      <c r="AT160" s="219" t="s">
        <v>193</v>
      </c>
      <c r="AU160" s="219" t="s">
        <v>84</v>
      </c>
      <c r="AV160" s="13" t="s">
        <v>86</v>
      </c>
      <c r="AW160" s="13" t="s">
        <v>32</v>
      </c>
      <c r="AX160" s="13" t="s">
        <v>76</v>
      </c>
      <c r="AY160" s="219" t="s">
        <v>185</v>
      </c>
    </row>
    <row r="161" spans="2:51" s="15" customFormat="1" ht="11.25">
      <c r="B161" s="230"/>
      <c r="C161" s="231"/>
      <c r="D161" s="210" t="s">
        <v>193</v>
      </c>
      <c r="E161" s="232" t="s">
        <v>1</v>
      </c>
      <c r="F161" s="233" t="s">
        <v>256</v>
      </c>
      <c r="G161" s="231"/>
      <c r="H161" s="234">
        <v>638.55</v>
      </c>
      <c r="I161" s="235"/>
      <c r="J161" s="231"/>
      <c r="K161" s="231"/>
      <c r="L161" s="236"/>
      <c r="M161" s="237"/>
      <c r="N161" s="238"/>
      <c r="O161" s="238"/>
      <c r="P161" s="238"/>
      <c r="Q161" s="238"/>
      <c r="R161" s="238"/>
      <c r="S161" s="238"/>
      <c r="T161" s="239"/>
      <c r="AT161" s="240" t="s">
        <v>193</v>
      </c>
      <c r="AU161" s="240" t="s">
        <v>84</v>
      </c>
      <c r="AV161" s="15" t="s">
        <v>191</v>
      </c>
      <c r="AW161" s="15" t="s">
        <v>32</v>
      </c>
      <c r="AX161" s="15" t="s">
        <v>84</v>
      </c>
      <c r="AY161" s="240" t="s">
        <v>185</v>
      </c>
    </row>
    <row r="162" spans="1:65" s="2" customFormat="1" ht="16.5" customHeight="1">
      <c r="A162" s="35"/>
      <c r="B162" s="36"/>
      <c r="C162" s="241" t="s">
        <v>313</v>
      </c>
      <c r="D162" s="241" t="s">
        <v>267</v>
      </c>
      <c r="E162" s="242" t="s">
        <v>668</v>
      </c>
      <c r="F162" s="243" t="s">
        <v>669</v>
      </c>
      <c r="G162" s="244" t="s">
        <v>190</v>
      </c>
      <c r="H162" s="245">
        <v>6</v>
      </c>
      <c r="I162" s="246"/>
      <c r="J162" s="247">
        <f>ROUND(I162*H162,2)</f>
        <v>0</v>
      </c>
      <c r="K162" s="248"/>
      <c r="L162" s="249"/>
      <c r="M162" s="250" t="s">
        <v>1</v>
      </c>
      <c r="N162" s="251"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223</v>
      </c>
      <c r="AT162" s="206" t="s">
        <v>267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436</v>
      </c>
    </row>
    <row r="163" spans="1:47" s="2" customFormat="1" ht="19.5">
      <c r="A163" s="35"/>
      <c r="B163" s="36"/>
      <c r="C163" s="37"/>
      <c r="D163" s="210" t="s">
        <v>142</v>
      </c>
      <c r="E163" s="37"/>
      <c r="F163" s="268" t="s">
        <v>664</v>
      </c>
      <c r="G163" s="37"/>
      <c r="H163" s="37"/>
      <c r="I163" s="269"/>
      <c r="J163" s="37"/>
      <c r="K163" s="37"/>
      <c r="L163" s="40"/>
      <c r="M163" s="270"/>
      <c r="N163" s="271"/>
      <c r="O163" s="72"/>
      <c r="P163" s="72"/>
      <c r="Q163" s="72"/>
      <c r="R163" s="72"/>
      <c r="S163" s="72"/>
      <c r="T163" s="73"/>
      <c r="U163" s="35"/>
      <c r="V163" s="35"/>
      <c r="W163" s="35"/>
      <c r="X163" s="35"/>
      <c r="Y163" s="35"/>
      <c r="Z163" s="35"/>
      <c r="AA163" s="35"/>
      <c r="AB163" s="35"/>
      <c r="AC163" s="35"/>
      <c r="AD163" s="35"/>
      <c r="AE163" s="35"/>
      <c r="AT163" s="18" t="s">
        <v>142</v>
      </c>
      <c r="AU163" s="18" t="s">
        <v>84</v>
      </c>
    </row>
    <row r="164" spans="1:65" s="2" customFormat="1" ht="21.75" customHeight="1">
      <c r="A164" s="35"/>
      <c r="B164" s="36"/>
      <c r="C164" s="241" t="s">
        <v>317</v>
      </c>
      <c r="D164" s="241" t="s">
        <v>267</v>
      </c>
      <c r="E164" s="242" t="s">
        <v>670</v>
      </c>
      <c r="F164" s="243" t="s">
        <v>671</v>
      </c>
      <c r="G164" s="244" t="s">
        <v>190</v>
      </c>
      <c r="H164" s="245">
        <v>2</v>
      </c>
      <c r="I164" s="246"/>
      <c r="J164" s="247">
        <f>ROUND(I164*H164,2)</f>
        <v>0</v>
      </c>
      <c r="K164" s="248"/>
      <c r="L164" s="249"/>
      <c r="M164" s="250" t="s">
        <v>1</v>
      </c>
      <c r="N164" s="251"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223</v>
      </c>
      <c r="AT164" s="206" t="s">
        <v>267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449</v>
      </c>
    </row>
    <row r="165" spans="1:65" s="2" customFormat="1" ht="21.75" customHeight="1">
      <c r="A165" s="35"/>
      <c r="B165" s="36"/>
      <c r="C165" s="241" t="s">
        <v>321</v>
      </c>
      <c r="D165" s="241" t="s">
        <v>267</v>
      </c>
      <c r="E165" s="242" t="s">
        <v>672</v>
      </c>
      <c r="F165" s="243" t="s">
        <v>673</v>
      </c>
      <c r="G165" s="244" t="s">
        <v>190</v>
      </c>
      <c r="H165" s="245">
        <v>4</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461</v>
      </c>
    </row>
    <row r="166" spans="1:65" s="2" customFormat="1" ht="24.2" customHeight="1">
      <c r="A166" s="35"/>
      <c r="B166" s="36"/>
      <c r="C166" s="241" t="s">
        <v>326</v>
      </c>
      <c r="D166" s="241" t="s">
        <v>267</v>
      </c>
      <c r="E166" s="242" t="s">
        <v>674</v>
      </c>
      <c r="F166" s="243" t="s">
        <v>675</v>
      </c>
      <c r="G166" s="244" t="s">
        <v>190</v>
      </c>
      <c r="H166" s="245">
        <v>6</v>
      </c>
      <c r="I166" s="246"/>
      <c r="J166" s="247">
        <f>ROUND(I166*H166,2)</f>
        <v>0</v>
      </c>
      <c r="K166" s="248"/>
      <c r="L166" s="249"/>
      <c r="M166" s="250" t="s">
        <v>1</v>
      </c>
      <c r="N166" s="251"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223</v>
      </c>
      <c r="AT166" s="206" t="s">
        <v>267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475</v>
      </c>
    </row>
    <row r="167" spans="1:47" s="2" customFormat="1" ht="19.5">
      <c r="A167" s="35"/>
      <c r="B167" s="36"/>
      <c r="C167" s="37"/>
      <c r="D167" s="210" t="s">
        <v>142</v>
      </c>
      <c r="E167" s="37"/>
      <c r="F167" s="268" t="s">
        <v>664</v>
      </c>
      <c r="G167" s="37"/>
      <c r="H167" s="37"/>
      <c r="I167" s="269"/>
      <c r="J167" s="37"/>
      <c r="K167" s="37"/>
      <c r="L167" s="40"/>
      <c r="M167" s="270"/>
      <c r="N167" s="271"/>
      <c r="O167" s="72"/>
      <c r="P167" s="72"/>
      <c r="Q167" s="72"/>
      <c r="R167" s="72"/>
      <c r="S167" s="72"/>
      <c r="T167" s="73"/>
      <c r="U167" s="35"/>
      <c r="V167" s="35"/>
      <c r="W167" s="35"/>
      <c r="X167" s="35"/>
      <c r="Y167" s="35"/>
      <c r="Z167" s="35"/>
      <c r="AA167" s="35"/>
      <c r="AB167" s="35"/>
      <c r="AC167" s="35"/>
      <c r="AD167" s="35"/>
      <c r="AE167" s="35"/>
      <c r="AT167" s="18" t="s">
        <v>142</v>
      </c>
      <c r="AU167" s="18" t="s">
        <v>84</v>
      </c>
    </row>
    <row r="168" spans="1:65" s="2" customFormat="1" ht="24.2" customHeight="1">
      <c r="A168" s="35"/>
      <c r="B168" s="36"/>
      <c r="C168" s="241" t="s">
        <v>333</v>
      </c>
      <c r="D168" s="241" t="s">
        <v>267</v>
      </c>
      <c r="E168" s="242" t="s">
        <v>676</v>
      </c>
      <c r="F168" s="243" t="s">
        <v>677</v>
      </c>
      <c r="G168" s="244" t="s">
        <v>190</v>
      </c>
      <c r="H168" s="245">
        <v>9</v>
      </c>
      <c r="I168" s="246"/>
      <c r="J168" s="247">
        <f aca="true" t="shared" si="20" ref="J168:J173">ROUND(I168*H168,2)</f>
        <v>0</v>
      </c>
      <c r="K168" s="248"/>
      <c r="L168" s="249"/>
      <c r="M168" s="250" t="s">
        <v>1</v>
      </c>
      <c r="N168" s="251" t="s">
        <v>41</v>
      </c>
      <c r="O168" s="72"/>
      <c r="P168" s="204">
        <f aca="true" t="shared" si="21" ref="P168:P173">O168*H168</f>
        <v>0</v>
      </c>
      <c r="Q168" s="204">
        <v>0</v>
      </c>
      <c r="R168" s="204">
        <f aca="true" t="shared" si="22" ref="R168:R173">Q168*H168</f>
        <v>0</v>
      </c>
      <c r="S168" s="204">
        <v>0</v>
      </c>
      <c r="T168" s="205">
        <f aca="true" t="shared" si="23" ref="T168:T173">S168*H168</f>
        <v>0</v>
      </c>
      <c r="U168" s="35"/>
      <c r="V168" s="35"/>
      <c r="W168" s="35"/>
      <c r="X168" s="35"/>
      <c r="Y168" s="35"/>
      <c r="Z168" s="35"/>
      <c r="AA168" s="35"/>
      <c r="AB168" s="35"/>
      <c r="AC168" s="35"/>
      <c r="AD168" s="35"/>
      <c r="AE168" s="35"/>
      <c r="AR168" s="206" t="s">
        <v>223</v>
      </c>
      <c r="AT168" s="206" t="s">
        <v>267</v>
      </c>
      <c r="AU168" s="206" t="s">
        <v>84</v>
      </c>
      <c r="AY168" s="18" t="s">
        <v>185</v>
      </c>
      <c r="BE168" s="207">
        <f aca="true" t="shared" si="24" ref="BE168:BE173">IF(N168="základní",J168,0)</f>
        <v>0</v>
      </c>
      <c r="BF168" s="207">
        <f aca="true" t="shared" si="25" ref="BF168:BF173">IF(N168="snížená",J168,0)</f>
        <v>0</v>
      </c>
      <c r="BG168" s="207">
        <f aca="true" t="shared" si="26" ref="BG168:BG173">IF(N168="zákl. přenesená",J168,0)</f>
        <v>0</v>
      </c>
      <c r="BH168" s="207">
        <f aca="true" t="shared" si="27" ref="BH168:BH173">IF(N168="sníž. přenesená",J168,0)</f>
        <v>0</v>
      </c>
      <c r="BI168" s="207">
        <f aca="true" t="shared" si="28" ref="BI168:BI173">IF(N168="nulová",J168,0)</f>
        <v>0</v>
      </c>
      <c r="BJ168" s="18" t="s">
        <v>84</v>
      </c>
      <c r="BK168" s="207">
        <f aca="true" t="shared" si="29" ref="BK168:BK173">ROUND(I168*H168,2)</f>
        <v>0</v>
      </c>
      <c r="BL168" s="18" t="s">
        <v>191</v>
      </c>
      <c r="BM168" s="206" t="s">
        <v>487</v>
      </c>
    </row>
    <row r="169" spans="1:65" s="2" customFormat="1" ht="24.2" customHeight="1">
      <c r="A169" s="35"/>
      <c r="B169" s="36"/>
      <c r="C169" s="241" t="s">
        <v>339</v>
      </c>
      <c r="D169" s="241" t="s">
        <v>267</v>
      </c>
      <c r="E169" s="242" t="s">
        <v>678</v>
      </c>
      <c r="F169" s="243" t="s">
        <v>679</v>
      </c>
      <c r="G169" s="244" t="s">
        <v>190</v>
      </c>
      <c r="H169" s="245">
        <v>6</v>
      </c>
      <c r="I169" s="246"/>
      <c r="J169" s="247">
        <f t="shared" si="20"/>
        <v>0</v>
      </c>
      <c r="K169" s="248"/>
      <c r="L169" s="249"/>
      <c r="M169" s="250" t="s">
        <v>1</v>
      </c>
      <c r="N169" s="251" t="s">
        <v>41</v>
      </c>
      <c r="O169" s="72"/>
      <c r="P169" s="204">
        <f t="shared" si="21"/>
        <v>0</v>
      </c>
      <c r="Q169" s="204">
        <v>0</v>
      </c>
      <c r="R169" s="204">
        <f t="shared" si="22"/>
        <v>0</v>
      </c>
      <c r="S169" s="204">
        <v>0</v>
      </c>
      <c r="T169" s="205">
        <f t="shared" si="23"/>
        <v>0</v>
      </c>
      <c r="U169" s="35"/>
      <c r="V169" s="35"/>
      <c r="W169" s="35"/>
      <c r="X169" s="35"/>
      <c r="Y169" s="35"/>
      <c r="Z169" s="35"/>
      <c r="AA169" s="35"/>
      <c r="AB169" s="35"/>
      <c r="AC169" s="35"/>
      <c r="AD169" s="35"/>
      <c r="AE169" s="35"/>
      <c r="AR169" s="206" t="s">
        <v>223</v>
      </c>
      <c r="AT169" s="206" t="s">
        <v>267</v>
      </c>
      <c r="AU169" s="206" t="s">
        <v>84</v>
      </c>
      <c r="AY169" s="18" t="s">
        <v>185</v>
      </c>
      <c r="BE169" s="207">
        <f t="shared" si="24"/>
        <v>0</v>
      </c>
      <c r="BF169" s="207">
        <f t="shared" si="25"/>
        <v>0</v>
      </c>
      <c r="BG169" s="207">
        <f t="shared" si="26"/>
        <v>0</v>
      </c>
      <c r="BH169" s="207">
        <f t="shared" si="27"/>
        <v>0</v>
      </c>
      <c r="BI169" s="207">
        <f t="shared" si="28"/>
        <v>0</v>
      </c>
      <c r="BJ169" s="18" t="s">
        <v>84</v>
      </c>
      <c r="BK169" s="207">
        <f t="shared" si="29"/>
        <v>0</v>
      </c>
      <c r="BL169" s="18" t="s">
        <v>191</v>
      </c>
      <c r="BM169" s="206" t="s">
        <v>498</v>
      </c>
    </row>
    <row r="170" spans="1:65" s="2" customFormat="1" ht="16.5" customHeight="1">
      <c r="A170" s="35"/>
      <c r="B170" s="36"/>
      <c r="C170" s="241" t="s">
        <v>346</v>
      </c>
      <c r="D170" s="241" t="s">
        <v>267</v>
      </c>
      <c r="E170" s="242" t="s">
        <v>680</v>
      </c>
      <c r="F170" s="243" t="s">
        <v>681</v>
      </c>
      <c r="G170" s="244" t="s">
        <v>190</v>
      </c>
      <c r="H170" s="245">
        <v>3</v>
      </c>
      <c r="I170" s="246"/>
      <c r="J170" s="247">
        <f t="shared" si="20"/>
        <v>0</v>
      </c>
      <c r="K170" s="248"/>
      <c r="L170" s="249"/>
      <c r="M170" s="250" t="s">
        <v>1</v>
      </c>
      <c r="N170" s="251" t="s">
        <v>41</v>
      </c>
      <c r="O170" s="72"/>
      <c r="P170" s="204">
        <f t="shared" si="21"/>
        <v>0</v>
      </c>
      <c r="Q170" s="204">
        <v>0</v>
      </c>
      <c r="R170" s="204">
        <f t="shared" si="22"/>
        <v>0</v>
      </c>
      <c r="S170" s="204">
        <v>0</v>
      </c>
      <c r="T170" s="205">
        <f t="shared" si="23"/>
        <v>0</v>
      </c>
      <c r="U170" s="35"/>
      <c r="V170" s="35"/>
      <c r="W170" s="35"/>
      <c r="X170" s="35"/>
      <c r="Y170" s="35"/>
      <c r="Z170" s="35"/>
      <c r="AA170" s="35"/>
      <c r="AB170" s="35"/>
      <c r="AC170" s="35"/>
      <c r="AD170" s="35"/>
      <c r="AE170" s="35"/>
      <c r="AR170" s="206" t="s">
        <v>223</v>
      </c>
      <c r="AT170" s="206" t="s">
        <v>267</v>
      </c>
      <c r="AU170" s="206" t="s">
        <v>84</v>
      </c>
      <c r="AY170" s="18" t="s">
        <v>185</v>
      </c>
      <c r="BE170" s="207">
        <f t="shared" si="24"/>
        <v>0</v>
      </c>
      <c r="BF170" s="207">
        <f t="shared" si="25"/>
        <v>0</v>
      </c>
      <c r="BG170" s="207">
        <f t="shared" si="26"/>
        <v>0</v>
      </c>
      <c r="BH170" s="207">
        <f t="shared" si="27"/>
        <v>0</v>
      </c>
      <c r="BI170" s="207">
        <f t="shared" si="28"/>
        <v>0</v>
      </c>
      <c r="BJ170" s="18" t="s">
        <v>84</v>
      </c>
      <c r="BK170" s="207">
        <f t="shared" si="29"/>
        <v>0</v>
      </c>
      <c r="BL170" s="18" t="s">
        <v>191</v>
      </c>
      <c r="BM170" s="206" t="s">
        <v>507</v>
      </c>
    </row>
    <row r="171" spans="1:65" s="2" customFormat="1" ht="16.5" customHeight="1">
      <c r="A171" s="35"/>
      <c r="B171" s="36"/>
      <c r="C171" s="241" t="s">
        <v>351</v>
      </c>
      <c r="D171" s="241" t="s">
        <v>267</v>
      </c>
      <c r="E171" s="242" t="s">
        <v>682</v>
      </c>
      <c r="F171" s="243" t="s">
        <v>683</v>
      </c>
      <c r="G171" s="244" t="s">
        <v>190</v>
      </c>
      <c r="H171" s="245">
        <v>6</v>
      </c>
      <c r="I171" s="246"/>
      <c r="J171" s="247">
        <f t="shared" si="20"/>
        <v>0</v>
      </c>
      <c r="K171" s="248"/>
      <c r="L171" s="249"/>
      <c r="M171" s="250" t="s">
        <v>1</v>
      </c>
      <c r="N171" s="251" t="s">
        <v>41</v>
      </c>
      <c r="O171" s="72"/>
      <c r="P171" s="204">
        <f t="shared" si="21"/>
        <v>0</v>
      </c>
      <c r="Q171" s="204">
        <v>0</v>
      </c>
      <c r="R171" s="204">
        <f t="shared" si="22"/>
        <v>0</v>
      </c>
      <c r="S171" s="204">
        <v>0</v>
      </c>
      <c r="T171" s="205">
        <f t="shared" si="23"/>
        <v>0</v>
      </c>
      <c r="U171" s="35"/>
      <c r="V171" s="35"/>
      <c r="W171" s="35"/>
      <c r="X171" s="35"/>
      <c r="Y171" s="35"/>
      <c r="Z171" s="35"/>
      <c r="AA171" s="35"/>
      <c r="AB171" s="35"/>
      <c r="AC171" s="35"/>
      <c r="AD171" s="35"/>
      <c r="AE171" s="35"/>
      <c r="AR171" s="206" t="s">
        <v>223</v>
      </c>
      <c r="AT171" s="206" t="s">
        <v>267</v>
      </c>
      <c r="AU171" s="206" t="s">
        <v>84</v>
      </c>
      <c r="AY171" s="18" t="s">
        <v>185</v>
      </c>
      <c r="BE171" s="207">
        <f t="shared" si="24"/>
        <v>0</v>
      </c>
      <c r="BF171" s="207">
        <f t="shared" si="25"/>
        <v>0</v>
      </c>
      <c r="BG171" s="207">
        <f t="shared" si="26"/>
        <v>0</v>
      </c>
      <c r="BH171" s="207">
        <f t="shared" si="27"/>
        <v>0</v>
      </c>
      <c r="BI171" s="207">
        <f t="shared" si="28"/>
        <v>0</v>
      </c>
      <c r="BJ171" s="18" t="s">
        <v>84</v>
      </c>
      <c r="BK171" s="207">
        <f t="shared" si="29"/>
        <v>0</v>
      </c>
      <c r="BL171" s="18" t="s">
        <v>191</v>
      </c>
      <c r="BM171" s="206" t="s">
        <v>591</v>
      </c>
    </row>
    <row r="172" spans="1:65" s="2" customFormat="1" ht="16.5" customHeight="1">
      <c r="A172" s="35"/>
      <c r="B172" s="36"/>
      <c r="C172" s="241" t="s">
        <v>356</v>
      </c>
      <c r="D172" s="241" t="s">
        <v>267</v>
      </c>
      <c r="E172" s="242" t="s">
        <v>684</v>
      </c>
      <c r="F172" s="243" t="s">
        <v>685</v>
      </c>
      <c r="G172" s="244" t="s">
        <v>190</v>
      </c>
      <c r="H172" s="245">
        <v>9</v>
      </c>
      <c r="I172" s="246"/>
      <c r="J172" s="247">
        <f t="shared" si="20"/>
        <v>0</v>
      </c>
      <c r="K172" s="248"/>
      <c r="L172" s="249"/>
      <c r="M172" s="250" t="s">
        <v>1</v>
      </c>
      <c r="N172" s="251" t="s">
        <v>41</v>
      </c>
      <c r="O172" s="72"/>
      <c r="P172" s="204">
        <f t="shared" si="21"/>
        <v>0</v>
      </c>
      <c r="Q172" s="204">
        <v>0</v>
      </c>
      <c r="R172" s="204">
        <f t="shared" si="22"/>
        <v>0</v>
      </c>
      <c r="S172" s="204">
        <v>0</v>
      </c>
      <c r="T172" s="205">
        <f t="shared" si="23"/>
        <v>0</v>
      </c>
      <c r="U172" s="35"/>
      <c r="V172" s="35"/>
      <c r="W172" s="35"/>
      <c r="X172" s="35"/>
      <c r="Y172" s="35"/>
      <c r="Z172" s="35"/>
      <c r="AA172" s="35"/>
      <c r="AB172" s="35"/>
      <c r="AC172" s="35"/>
      <c r="AD172" s="35"/>
      <c r="AE172" s="35"/>
      <c r="AR172" s="206" t="s">
        <v>223</v>
      </c>
      <c r="AT172" s="206" t="s">
        <v>267</v>
      </c>
      <c r="AU172" s="206" t="s">
        <v>84</v>
      </c>
      <c r="AY172" s="18" t="s">
        <v>185</v>
      </c>
      <c r="BE172" s="207">
        <f t="shared" si="24"/>
        <v>0</v>
      </c>
      <c r="BF172" s="207">
        <f t="shared" si="25"/>
        <v>0</v>
      </c>
      <c r="BG172" s="207">
        <f t="shared" si="26"/>
        <v>0</v>
      </c>
      <c r="BH172" s="207">
        <f t="shared" si="27"/>
        <v>0</v>
      </c>
      <c r="BI172" s="207">
        <f t="shared" si="28"/>
        <v>0</v>
      </c>
      <c r="BJ172" s="18" t="s">
        <v>84</v>
      </c>
      <c r="BK172" s="207">
        <f t="shared" si="29"/>
        <v>0</v>
      </c>
      <c r="BL172" s="18" t="s">
        <v>191</v>
      </c>
      <c r="BM172" s="206" t="s">
        <v>597</v>
      </c>
    </row>
    <row r="173" spans="1:65" s="2" customFormat="1" ht="24.2" customHeight="1">
      <c r="A173" s="35"/>
      <c r="B173" s="36"/>
      <c r="C173" s="241" t="s">
        <v>362</v>
      </c>
      <c r="D173" s="241" t="s">
        <v>267</v>
      </c>
      <c r="E173" s="242" t="s">
        <v>686</v>
      </c>
      <c r="F173" s="243" t="s">
        <v>687</v>
      </c>
      <c r="G173" s="244" t="s">
        <v>190</v>
      </c>
      <c r="H173" s="245">
        <v>9</v>
      </c>
      <c r="I173" s="246"/>
      <c r="J173" s="247">
        <f t="shared" si="20"/>
        <v>0</v>
      </c>
      <c r="K173" s="248"/>
      <c r="L173" s="249"/>
      <c r="M173" s="250" t="s">
        <v>1</v>
      </c>
      <c r="N173" s="251" t="s">
        <v>41</v>
      </c>
      <c r="O173" s="72"/>
      <c r="P173" s="204">
        <f t="shared" si="21"/>
        <v>0</v>
      </c>
      <c r="Q173" s="204">
        <v>0</v>
      </c>
      <c r="R173" s="204">
        <f t="shared" si="22"/>
        <v>0</v>
      </c>
      <c r="S173" s="204">
        <v>0</v>
      </c>
      <c r="T173" s="205">
        <f t="shared" si="23"/>
        <v>0</v>
      </c>
      <c r="U173" s="35"/>
      <c r="V173" s="35"/>
      <c r="W173" s="35"/>
      <c r="X173" s="35"/>
      <c r="Y173" s="35"/>
      <c r="Z173" s="35"/>
      <c r="AA173" s="35"/>
      <c r="AB173" s="35"/>
      <c r="AC173" s="35"/>
      <c r="AD173" s="35"/>
      <c r="AE173" s="35"/>
      <c r="AR173" s="206" t="s">
        <v>223</v>
      </c>
      <c r="AT173" s="206" t="s">
        <v>267</v>
      </c>
      <c r="AU173" s="206" t="s">
        <v>84</v>
      </c>
      <c r="AY173" s="18" t="s">
        <v>185</v>
      </c>
      <c r="BE173" s="207">
        <f t="shared" si="24"/>
        <v>0</v>
      </c>
      <c r="BF173" s="207">
        <f t="shared" si="25"/>
        <v>0</v>
      </c>
      <c r="BG173" s="207">
        <f t="shared" si="26"/>
        <v>0</v>
      </c>
      <c r="BH173" s="207">
        <f t="shared" si="27"/>
        <v>0</v>
      </c>
      <c r="BI173" s="207">
        <f t="shared" si="28"/>
        <v>0</v>
      </c>
      <c r="BJ173" s="18" t="s">
        <v>84</v>
      </c>
      <c r="BK173" s="207">
        <f t="shared" si="29"/>
        <v>0</v>
      </c>
      <c r="BL173" s="18" t="s">
        <v>191</v>
      </c>
      <c r="BM173" s="206" t="s">
        <v>600</v>
      </c>
    </row>
    <row r="174" spans="1:47" s="2" customFormat="1" ht="136.5">
      <c r="A174" s="35"/>
      <c r="B174" s="36"/>
      <c r="C174" s="37"/>
      <c r="D174" s="210" t="s">
        <v>142</v>
      </c>
      <c r="E174" s="37"/>
      <c r="F174" s="268" t="s">
        <v>688</v>
      </c>
      <c r="G174" s="37"/>
      <c r="H174" s="37"/>
      <c r="I174" s="269"/>
      <c r="J174" s="37"/>
      <c r="K174" s="37"/>
      <c r="L174" s="40"/>
      <c r="M174" s="270"/>
      <c r="N174" s="271"/>
      <c r="O174" s="72"/>
      <c r="P174" s="72"/>
      <c r="Q174" s="72"/>
      <c r="R174" s="72"/>
      <c r="S174" s="72"/>
      <c r="T174" s="73"/>
      <c r="U174" s="35"/>
      <c r="V174" s="35"/>
      <c r="W174" s="35"/>
      <c r="X174" s="35"/>
      <c r="Y174" s="35"/>
      <c r="Z174" s="35"/>
      <c r="AA174" s="35"/>
      <c r="AB174" s="35"/>
      <c r="AC174" s="35"/>
      <c r="AD174" s="35"/>
      <c r="AE174" s="35"/>
      <c r="AT174" s="18" t="s">
        <v>142</v>
      </c>
      <c r="AU174" s="18" t="s">
        <v>84</v>
      </c>
    </row>
    <row r="175" spans="1:65" s="2" customFormat="1" ht="21.75" customHeight="1">
      <c r="A175" s="35"/>
      <c r="B175" s="36"/>
      <c r="C175" s="241" t="s">
        <v>367</v>
      </c>
      <c r="D175" s="241" t="s">
        <v>267</v>
      </c>
      <c r="E175" s="242" t="s">
        <v>689</v>
      </c>
      <c r="F175" s="243" t="s">
        <v>690</v>
      </c>
      <c r="G175" s="244" t="s">
        <v>190</v>
      </c>
      <c r="H175" s="245">
        <v>9</v>
      </c>
      <c r="I175" s="246"/>
      <c r="J175" s="247">
        <f>ROUND(I175*H175,2)</f>
        <v>0</v>
      </c>
      <c r="K175" s="248"/>
      <c r="L175" s="249"/>
      <c r="M175" s="250" t="s">
        <v>1</v>
      </c>
      <c r="N175" s="251"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223</v>
      </c>
      <c r="AT175" s="206" t="s">
        <v>267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691</v>
      </c>
    </row>
    <row r="176" spans="1:47" s="2" customFormat="1" ht="224.25">
      <c r="A176" s="35"/>
      <c r="B176" s="36"/>
      <c r="C176" s="37"/>
      <c r="D176" s="210" t="s">
        <v>142</v>
      </c>
      <c r="E176" s="37"/>
      <c r="F176" s="268" t="s">
        <v>692</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1:65" s="2" customFormat="1" ht="21.75" customHeight="1">
      <c r="A177" s="35"/>
      <c r="B177" s="36"/>
      <c r="C177" s="241" t="s">
        <v>373</v>
      </c>
      <c r="D177" s="241" t="s">
        <v>267</v>
      </c>
      <c r="E177" s="242" t="s">
        <v>693</v>
      </c>
      <c r="F177" s="243" t="s">
        <v>694</v>
      </c>
      <c r="G177" s="244" t="s">
        <v>190</v>
      </c>
      <c r="H177" s="245">
        <v>6</v>
      </c>
      <c r="I177" s="246"/>
      <c r="J177" s="247">
        <f>ROUND(I177*H177,2)</f>
        <v>0</v>
      </c>
      <c r="K177" s="248"/>
      <c r="L177" s="249"/>
      <c r="M177" s="250" t="s">
        <v>1</v>
      </c>
      <c r="N177" s="251"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223</v>
      </c>
      <c r="AT177" s="206" t="s">
        <v>267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695</v>
      </c>
    </row>
    <row r="178" spans="1:47" s="2" customFormat="1" ht="19.5">
      <c r="A178" s="35"/>
      <c r="B178" s="36"/>
      <c r="C178" s="37"/>
      <c r="D178" s="210" t="s">
        <v>142</v>
      </c>
      <c r="E178" s="37"/>
      <c r="F178" s="268" t="s">
        <v>664</v>
      </c>
      <c r="G178" s="37"/>
      <c r="H178" s="37"/>
      <c r="I178" s="269"/>
      <c r="J178" s="37"/>
      <c r="K178" s="37"/>
      <c r="L178" s="40"/>
      <c r="M178" s="270"/>
      <c r="N178" s="271"/>
      <c r="O178" s="72"/>
      <c r="P178" s="72"/>
      <c r="Q178" s="72"/>
      <c r="R178" s="72"/>
      <c r="S178" s="72"/>
      <c r="T178" s="73"/>
      <c r="U178" s="35"/>
      <c r="V178" s="35"/>
      <c r="W178" s="35"/>
      <c r="X178" s="35"/>
      <c r="Y178" s="35"/>
      <c r="Z178" s="35"/>
      <c r="AA178" s="35"/>
      <c r="AB178" s="35"/>
      <c r="AC178" s="35"/>
      <c r="AD178" s="35"/>
      <c r="AE178" s="35"/>
      <c r="AT178" s="18" t="s">
        <v>142</v>
      </c>
      <c r="AU178" s="18" t="s">
        <v>84</v>
      </c>
    </row>
    <row r="179" spans="1:65" s="2" customFormat="1" ht="16.5" customHeight="1">
      <c r="A179" s="35"/>
      <c r="B179" s="36"/>
      <c r="C179" s="241" t="s">
        <v>379</v>
      </c>
      <c r="D179" s="241" t="s">
        <v>267</v>
      </c>
      <c r="E179" s="242" t="s">
        <v>696</v>
      </c>
      <c r="F179" s="243" t="s">
        <v>697</v>
      </c>
      <c r="G179" s="244" t="s">
        <v>190</v>
      </c>
      <c r="H179" s="245">
        <v>6</v>
      </c>
      <c r="I179" s="246"/>
      <c r="J179" s="247">
        <f>ROUND(I179*H179,2)</f>
        <v>0</v>
      </c>
      <c r="K179" s="248"/>
      <c r="L179" s="249"/>
      <c r="M179" s="250" t="s">
        <v>1</v>
      </c>
      <c r="N179" s="251"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223</v>
      </c>
      <c r="AT179" s="206" t="s">
        <v>267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698</v>
      </c>
    </row>
    <row r="180" spans="1:47" s="2" customFormat="1" ht="19.5">
      <c r="A180" s="35"/>
      <c r="B180" s="36"/>
      <c r="C180" s="37"/>
      <c r="D180" s="210" t="s">
        <v>142</v>
      </c>
      <c r="E180" s="37"/>
      <c r="F180" s="268" t="s">
        <v>664</v>
      </c>
      <c r="G180" s="37"/>
      <c r="H180" s="37"/>
      <c r="I180" s="269"/>
      <c r="J180" s="37"/>
      <c r="K180" s="37"/>
      <c r="L180" s="40"/>
      <c r="M180" s="270"/>
      <c r="N180" s="271"/>
      <c r="O180" s="72"/>
      <c r="P180" s="72"/>
      <c r="Q180" s="72"/>
      <c r="R180" s="72"/>
      <c r="S180" s="72"/>
      <c r="T180" s="73"/>
      <c r="U180" s="35"/>
      <c r="V180" s="35"/>
      <c r="W180" s="35"/>
      <c r="X180" s="35"/>
      <c r="Y180" s="35"/>
      <c r="Z180" s="35"/>
      <c r="AA180" s="35"/>
      <c r="AB180" s="35"/>
      <c r="AC180" s="35"/>
      <c r="AD180" s="35"/>
      <c r="AE180" s="35"/>
      <c r="AT180" s="18" t="s">
        <v>142</v>
      </c>
      <c r="AU180" s="18" t="s">
        <v>84</v>
      </c>
    </row>
    <row r="181" spans="1:65" s="2" customFormat="1" ht="21.75" customHeight="1">
      <c r="A181" s="35"/>
      <c r="B181" s="36"/>
      <c r="C181" s="241" t="s">
        <v>383</v>
      </c>
      <c r="D181" s="241" t="s">
        <v>267</v>
      </c>
      <c r="E181" s="242" t="s">
        <v>699</v>
      </c>
      <c r="F181" s="243" t="s">
        <v>700</v>
      </c>
      <c r="G181" s="244" t="s">
        <v>190</v>
      </c>
      <c r="H181" s="245">
        <v>3</v>
      </c>
      <c r="I181" s="246"/>
      <c r="J181" s="247">
        <f>ROUND(I181*H181,2)</f>
        <v>0</v>
      </c>
      <c r="K181" s="248"/>
      <c r="L181" s="249"/>
      <c r="M181" s="250" t="s">
        <v>1</v>
      </c>
      <c r="N181" s="251"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223</v>
      </c>
      <c r="AT181" s="206" t="s">
        <v>267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701</v>
      </c>
    </row>
    <row r="182" spans="1:65" s="2" customFormat="1" ht="16.5" customHeight="1">
      <c r="A182" s="35"/>
      <c r="B182" s="36"/>
      <c r="C182" s="241" t="s">
        <v>387</v>
      </c>
      <c r="D182" s="241" t="s">
        <v>267</v>
      </c>
      <c r="E182" s="242" t="s">
        <v>702</v>
      </c>
      <c r="F182" s="243" t="s">
        <v>703</v>
      </c>
      <c r="G182" s="244" t="s">
        <v>190</v>
      </c>
      <c r="H182" s="245">
        <v>12</v>
      </c>
      <c r="I182" s="246"/>
      <c r="J182" s="247">
        <f>ROUND(I182*H182,2)</f>
        <v>0</v>
      </c>
      <c r="K182" s="248"/>
      <c r="L182" s="249"/>
      <c r="M182" s="250" t="s">
        <v>1</v>
      </c>
      <c r="N182" s="251"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223</v>
      </c>
      <c r="AT182" s="206" t="s">
        <v>267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704</v>
      </c>
    </row>
    <row r="183" spans="1:47" s="2" customFormat="1" ht="29.25">
      <c r="A183" s="35"/>
      <c r="B183" s="36"/>
      <c r="C183" s="37"/>
      <c r="D183" s="210" t="s">
        <v>142</v>
      </c>
      <c r="E183" s="37"/>
      <c r="F183" s="268" t="s">
        <v>705</v>
      </c>
      <c r="G183" s="37"/>
      <c r="H183" s="37"/>
      <c r="I183" s="269"/>
      <c r="J183" s="37"/>
      <c r="K183" s="37"/>
      <c r="L183" s="40"/>
      <c r="M183" s="270"/>
      <c r="N183" s="271"/>
      <c r="O183" s="72"/>
      <c r="P183" s="72"/>
      <c r="Q183" s="72"/>
      <c r="R183" s="72"/>
      <c r="S183" s="72"/>
      <c r="T183" s="73"/>
      <c r="U183" s="35"/>
      <c r="V183" s="35"/>
      <c r="W183" s="35"/>
      <c r="X183" s="35"/>
      <c r="Y183" s="35"/>
      <c r="Z183" s="35"/>
      <c r="AA183" s="35"/>
      <c r="AB183" s="35"/>
      <c r="AC183" s="35"/>
      <c r="AD183" s="35"/>
      <c r="AE183" s="35"/>
      <c r="AT183" s="18" t="s">
        <v>142</v>
      </c>
      <c r="AU183" s="18" t="s">
        <v>84</v>
      </c>
    </row>
    <row r="184" spans="1:65" s="2" customFormat="1" ht="16.5" customHeight="1">
      <c r="A184" s="35"/>
      <c r="B184" s="36"/>
      <c r="C184" s="194" t="s">
        <v>391</v>
      </c>
      <c r="D184" s="194" t="s">
        <v>187</v>
      </c>
      <c r="E184" s="195" t="s">
        <v>706</v>
      </c>
      <c r="F184" s="196" t="s">
        <v>707</v>
      </c>
      <c r="G184" s="197" t="s">
        <v>270</v>
      </c>
      <c r="H184" s="198">
        <v>393.62</v>
      </c>
      <c r="I184" s="199"/>
      <c r="J184" s="200">
        <f>ROUND(I184*H184,2)</f>
        <v>0</v>
      </c>
      <c r="K184" s="201"/>
      <c r="L184" s="40"/>
      <c r="M184" s="202" t="s">
        <v>1</v>
      </c>
      <c r="N184" s="203" t="s">
        <v>41</v>
      </c>
      <c r="O184" s="72"/>
      <c r="P184" s="204">
        <f>O184*H184</f>
        <v>0</v>
      </c>
      <c r="Q184" s="204">
        <v>0</v>
      </c>
      <c r="R184" s="204">
        <f>Q184*H184</f>
        <v>0</v>
      </c>
      <c r="S184" s="204">
        <v>0</v>
      </c>
      <c r="T184" s="205">
        <f>S184*H184</f>
        <v>0</v>
      </c>
      <c r="U184" s="35"/>
      <c r="V184" s="35"/>
      <c r="W184" s="35"/>
      <c r="X184" s="35"/>
      <c r="Y184" s="35"/>
      <c r="Z184" s="35"/>
      <c r="AA184" s="35"/>
      <c r="AB184" s="35"/>
      <c r="AC184" s="35"/>
      <c r="AD184" s="35"/>
      <c r="AE184" s="35"/>
      <c r="AR184" s="206" t="s">
        <v>191</v>
      </c>
      <c r="AT184" s="206" t="s">
        <v>187</v>
      </c>
      <c r="AU184" s="206" t="s">
        <v>84</v>
      </c>
      <c r="AY184" s="18" t="s">
        <v>185</v>
      </c>
      <c r="BE184" s="207">
        <f>IF(N184="základní",J184,0)</f>
        <v>0</v>
      </c>
      <c r="BF184" s="207">
        <f>IF(N184="snížená",J184,0)</f>
        <v>0</v>
      </c>
      <c r="BG184" s="207">
        <f>IF(N184="zákl. přenesená",J184,0)</f>
        <v>0</v>
      </c>
      <c r="BH184" s="207">
        <f>IF(N184="sníž. přenesená",J184,0)</f>
        <v>0</v>
      </c>
      <c r="BI184" s="207">
        <f>IF(N184="nulová",J184,0)</f>
        <v>0</v>
      </c>
      <c r="BJ184" s="18" t="s">
        <v>84</v>
      </c>
      <c r="BK184" s="207">
        <f>ROUND(I184*H184,2)</f>
        <v>0</v>
      </c>
      <c r="BL184" s="18" t="s">
        <v>191</v>
      </c>
      <c r="BM184" s="206" t="s">
        <v>708</v>
      </c>
    </row>
    <row r="185" spans="1:47" s="2" customFormat="1" ht="19.5">
      <c r="A185" s="35"/>
      <c r="B185" s="36"/>
      <c r="C185" s="37"/>
      <c r="D185" s="210" t="s">
        <v>142</v>
      </c>
      <c r="E185" s="37"/>
      <c r="F185" s="268" t="s">
        <v>709</v>
      </c>
      <c r="G185" s="37"/>
      <c r="H185" s="37"/>
      <c r="I185" s="269"/>
      <c r="J185" s="37"/>
      <c r="K185" s="37"/>
      <c r="L185" s="40"/>
      <c r="M185" s="270"/>
      <c r="N185" s="271"/>
      <c r="O185" s="72"/>
      <c r="P185" s="72"/>
      <c r="Q185" s="72"/>
      <c r="R185" s="72"/>
      <c r="S185" s="72"/>
      <c r="T185" s="73"/>
      <c r="U185" s="35"/>
      <c r="V185" s="35"/>
      <c r="W185" s="35"/>
      <c r="X185" s="35"/>
      <c r="Y185" s="35"/>
      <c r="Z185" s="35"/>
      <c r="AA185" s="35"/>
      <c r="AB185" s="35"/>
      <c r="AC185" s="35"/>
      <c r="AD185" s="35"/>
      <c r="AE185" s="35"/>
      <c r="AT185" s="18" t="s">
        <v>142</v>
      </c>
      <c r="AU185" s="18" t="s">
        <v>84</v>
      </c>
    </row>
    <row r="186" spans="1:65" s="2" customFormat="1" ht="16.5" customHeight="1">
      <c r="A186" s="35"/>
      <c r="B186" s="36"/>
      <c r="C186" s="194" t="s">
        <v>395</v>
      </c>
      <c r="D186" s="194" t="s">
        <v>187</v>
      </c>
      <c r="E186" s="195" t="s">
        <v>710</v>
      </c>
      <c r="F186" s="196" t="s">
        <v>711</v>
      </c>
      <c r="G186" s="197" t="s">
        <v>712</v>
      </c>
      <c r="H186" s="272"/>
      <c r="I186" s="199"/>
      <c r="J186" s="200">
        <f>ROUND(I186*H186,2)</f>
        <v>0</v>
      </c>
      <c r="K186" s="201"/>
      <c r="L186" s="40"/>
      <c r="M186" s="202" t="s">
        <v>1</v>
      </c>
      <c r="N186" s="203" t="s">
        <v>41</v>
      </c>
      <c r="O186" s="72"/>
      <c r="P186" s="204">
        <f>O186*H186</f>
        <v>0</v>
      </c>
      <c r="Q186" s="204">
        <v>0</v>
      </c>
      <c r="R186" s="204">
        <f>Q186*H186</f>
        <v>0</v>
      </c>
      <c r="S186" s="204">
        <v>0</v>
      </c>
      <c r="T186" s="205">
        <f>S186*H186</f>
        <v>0</v>
      </c>
      <c r="U186" s="35"/>
      <c r="V186" s="35"/>
      <c r="W186" s="35"/>
      <c r="X186" s="35"/>
      <c r="Y186" s="35"/>
      <c r="Z186" s="35"/>
      <c r="AA186" s="35"/>
      <c r="AB186" s="35"/>
      <c r="AC186" s="35"/>
      <c r="AD186" s="35"/>
      <c r="AE186" s="35"/>
      <c r="AR186" s="206" t="s">
        <v>191</v>
      </c>
      <c r="AT186" s="206" t="s">
        <v>187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713</v>
      </c>
    </row>
    <row r="187" spans="1:65" s="2" customFormat="1" ht="21.75" customHeight="1">
      <c r="A187" s="35"/>
      <c r="B187" s="36"/>
      <c r="C187" s="194" t="s">
        <v>399</v>
      </c>
      <c r="D187" s="194" t="s">
        <v>187</v>
      </c>
      <c r="E187" s="195" t="s">
        <v>714</v>
      </c>
      <c r="F187" s="196" t="s">
        <v>715</v>
      </c>
      <c r="G187" s="197" t="s">
        <v>716</v>
      </c>
      <c r="H187" s="198">
        <v>1</v>
      </c>
      <c r="I187" s="199"/>
      <c r="J187" s="200">
        <f>ROUND(I187*H187,2)</f>
        <v>0</v>
      </c>
      <c r="K187" s="201"/>
      <c r="L187" s="40"/>
      <c r="M187" s="202" t="s">
        <v>1</v>
      </c>
      <c r="N187" s="203" t="s">
        <v>41</v>
      </c>
      <c r="O187" s="72"/>
      <c r="P187" s="204">
        <f>O187*H187</f>
        <v>0</v>
      </c>
      <c r="Q187" s="204">
        <v>0</v>
      </c>
      <c r="R187" s="204">
        <f>Q187*H187</f>
        <v>0</v>
      </c>
      <c r="S187" s="204">
        <v>0</v>
      </c>
      <c r="T187" s="205">
        <f>S187*H187</f>
        <v>0</v>
      </c>
      <c r="U187" s="35"/>
      <c r="V187" s="35"/>
      <c r="W187" s="35"/>
      <c r="X187" s="35"/>
      <c r="Y187" s="35"/>
      <c r="Z187" s="35"/>
      <c r="AA187" s="35"/>
      <c r="AB187" s="35"/>
      <c r="AC187" s="35"/>
      <c r="AD187" s="35"/>
      <c r="AE187" s="35"/>
      <c r="AR187" s="206" t="s">
        <v>191</v>
      </c>
      <c r="AT187" s="206" t="s">
        <v>187</v>
      </c>
      <c r="AU187" s="206" t="s">
        <v>84</v>
      </c>
      <c r="AY187" s="18" t="s">
        <v>185</v>
      </c>
      <c r="BE187" s="207">
        <f>IF(N187="základní",J187,0)</f>
        <v>0</v>
      </c>
      <c r="BF187" s="207">
        <f>IF(N187="snížená",J187,0)</f>
        <v>0</v>
      </c>
      <c r="BG187" s="207">
        <f>IF(N187="zákl. přenesená",J187,0)</f>
        <v>0</v>
      </c>
      <c r="BH187" s="207">
        <f>IF(N187="sníž. přenesená",J187,0)</f>
        <v>0</v>
      </c>
      <c r="BI187" s="207">
        <f>IF(N187="nulová",J187,0)</f>
        <v>0</v>
      </c>
      <c r="BJ187" s="18" t="s">
        <v>84</v>
      </c>
      <c r="BK187" s="207">
        <f>ROUND(I187*H187,2)</f>
        <v>0</v>
      </c>
      <c r="BL187" s="18" t="s">
        <v>191</v>
      </c>
      <c r="BM187" s="206" t="s">
        <v>717</v>
      </c>
    </row>
    <row r="188" spans="2:63" s="12" customFormat="1" ht="25.9" customHeight="1">
      <c r="B188" s="178"/>
      <c r="C188" s="179"/>
      <c r="D188" s="180" t="s">
        <v>75</v>
      </c>
      <c r="E188" s="181" t="s">
        <v>718</v>
      </c>
      <c r="F188" s="181" t="s">
        <v>719</v>
      </c>
      <c r="G188" s="179"/>
      <c r="H188" s="179"/>
      <c r="I188" s="182"/>
      <c r="J188" s="183">
        <f>BK188</f>
        <v>0</v>
      </c>
      <c r="K188" s="179"/>
      <c r="L188" s="184"/>
      <c r="M188" s="185"/>
      <c r="N188" s="186"/>
      <c r="O188" s="186"/>
      <c r="P188" s="187">
        <f>SUM(P189:P193)</f>
        <v>0</v>
      </c>
      <c r="Q188" s="186"/>
      <c r="R188" s="187">
        <f>SUM(R189:R193)</f>
        <v>0</v>
      </c>
      <c r="S188" s="186"/>
      <c r="T188" s="188">
        <f>SUM(T189:T193)</f>
        <v>0</v>
      </c>
      <c r="AR188" s="189" t="s">
        <v>84</v>
      </c>
      <c r="AT188" s="190" t="s">
        <v>75</v>
      </c>
      <c r="AU188" s="190" t="s">
        <v>76</v>
      </c>
      <c r="AY188" s="189" t="s">
        <v>185</v>
      </c>
      <c r="BK188" s="191">
        <f>SUM(BK189:BK193)</f>
        <v>0</v>
      </c>
    </row>
    <row r="189" spans="1:65" s="2" customFormat="1" ht="16.5" customHeight="1">
      <c r="A189" s="35"/>
      <c r="B189" s="36"/>
      <c r="C189" s="194" t="s">
        <v>403</v>
      </c>
      <c r="D189" s="194" t="s">
        <v>187</v>
      </c>
      <c r="E189" s="195" t="s">
        <v>720</v>
      </c>
      <c r="F189" s="196" t="s">
        <v>721</v>
      </c>
      <c r="G189" s="197" t="s">
        <v>201</v>
      </c>
      <c r="H189" s="198">
        <v>4.5</v>
      </c>
      <c r="I189" s="199"/>
      <c r="J189" s="200">
        <f>ROUND(I189*H189,2)</f>
        <v>0</v>
      </c>
      <c r="K189" s="201"/>
      <c r="L189" s="40"/>
      <c r="M189" s="202" t="s">
        <v>1</v>
      </c>
      <c r="N189" s="203" t="s">
        <v>41</v>
      </c>
      <c r="O189" s="72"/>
      <c r="P189" s="204">
        <f>O189*H189</f>
        <v>0</v>
      </c>
      <c r="Q189" s="204">
        <v>0</v>
      </c>
      <c r="R189" s="204">
        <f>Q189*H189</f>
        <v>0</v>
      </c>
      <c r="S189" s="204">
        <v>0</v>
      </c>
      <c r="T189" s="205">
        <f>S189*H189</f>
        <v>0</v>
      </c>
      <c r="U189" s="35"/>
      <c r="V189" s="35"/>
      <c r="W189" s="35"/>
      <c r="X189" s="35"/>
      <c r="Y189" s="35"/>
      <c r="Z189" s="35"/>
      <c r="AA189" s="35"/>
      <c r="AB189" s="35"/>
      <c r="AC189" s="35"/>
      <c r="AD189" s="35"/>
      <c r="AE189" s="35"/>
      <c r="AR189" s="206" t="s">
        <v>191</v>
      </c>
      <c r="AT189" s="206" t="s">
        <v>187</v>
      </c>
      <c r="AU189" s="206" t="s">
        <v>84</v>
      </c>
      <c r="AY189" s="18" t="s">
        <v>185</v>
      </c>
      <c r="BE189" s="207">
        <f>IF(N189="základní",J189,0)</f>
        <v>0</v>
      </c>
      <c r="BF189" s="207">
        <f>IF(N189="snížená",J189,0)</f>
        <v>0</v>
      </c>
      <c r="BG189" s="207">
        <f>IF(N189="zákl. přenesená",J189,0)</f>
        <v>0</v>
      </c>
      <c r="BH189" s="207">
        <f>IF(N189="sníž. přenesená",J189,0)</f>
        <v>0</v>
      </c>
      <c r="BI189" s="207">
        <f>IF(N189="nulová",J189,0)</f>
        <v>0</v>
      </c>
      <c r="BJ189" s="18" t="s">
        <v>84</v>
      </c>
      <c r="BK189" s="207">
        <f>ROUND(I189*H189,2)</f>
        <v>0</v>
      </c>
      <c r="BL189" s="18" t="s">
        <v>191</v>
      </c>
      <c r="BM189" s="206" t="s">
        <v>722</v>
      </c>
    </row>
    <row r="190" spans="1:65" s="2" customFormat="1" ht="21.75" customHeight="1">
      <c r="A190" s="35"/>
      <c r="B190" s="36"/>
      <c r="C190" s="194" t="s">
        <v>407</v>
      </c>
      <c r="D190" s="194" t="s">
        <v>187</v>
      </c>
      <c r="E190" s="195" t="s">
        <v>723</v>
      </c>
      <c r="F190" s="196" t="s">
        <v>724</v>
      </c>
      <c r="G190" s="197" t="s">
        <v>201</v>
      </c>
      <c r="H190" s="198">
        <v>29.25</v>
      </c>
      <c r="I190" s="199"/>
      <c r="J190" s="200">
        <f>ROUND(I190*H190,2)</f>
        <v>0</v>
      </c>
      <c r="K190" s="201"/>
      <c r="L190" s="40"/>
      <c r="M190" s="202" t="s">
        <v>1</v>
      </c>
      <c r="N190" s="203" t="s">
        <v>41</v>
      </c>
      <c r="O190" s="72"/>
      <c r="P190" s="204">
        <f>O190*H190</f>
        <v>0</v>
      </c>
      <c r="Q190" s="204">
        <v>0</v>
      </c>
      <c r="R190" s="204">
        <f>Q190*H190</f>
        <v>0</v>
      </c>
      <c r="S190" s="204">
        <v>0</v>
      </c>
      <c r="T190" s="205">
        <f>S190*H190</f>
        <v>0</v>
      </c>
      <c r="U190" s="35"/>
      <c r="V190" s="35"/>
      <c r="W190" s="35"/>
      <c r="X190" s="35"/>
      <c r="Y190" s="35"/>
      <c r="Z190" s="35"/>
      <c r="AA190" s="35"/>
      <c r="AB190" s="35"/>
      <c r="AC190" s="35"/>
      <c r="AD190" s="35"/>
      <c r="AE190" s="35"/>
      <c r="AR190" s="206" t="s">
        <v>191</v>
      </c>
      <c r="AT190" s="206" t="s">
        <v>187</v>
      </c>
      <c r="AU190" s="206" t="s">
        <v>84</v>
      </c>
      <c r="AY190" s="18" t="s">
        <v>185</v>
      </c>
      <c r="BE190" s="207">
        <f>IF(N190="základní",J190,0)</f>
        <v>0</v>
      </c>
      <c r="BF190" s="207">
        <f>IF(N190="snížená",J190,0)</f>
        <v>0</v>
      </c>
      <c r="BG190" s="207">
        <f>IF(N190="zákl. přenesená",J190,0)</f>
        <v>0</v>
      </c>
      <c r="BH190" s="207">
        <f>IF(N190="sníž. přenesená",J190,0)</f>
        <v>0</v>
      </c>
      <c r="BI190" s="207">
        <f>IF(N190="nulová",J190,0)</f>
        <v>0</v>
      </c>
      <c r="BJ190" s="18" t="s">
        <v>84</v>
      </c>
      <c r="BK190" s="207">
        <f>ROUND(I190*H190,2)</f>
        <v>0</v>
      </c>
      <c r="BL190" s="18" t="s">
        <v>191</v>
      </c>
      <c r="BM190" s="206" t="s">
        <v>725</v>
      </c>
    </row>
    <row r="191" spans="1:65" s="2" customFormat="1" ht="24.2" customHeight="1">
      <c r="A191" s="35"/>
      <c r="B191" s="36"/>
      <c r="C191" s="194" t="s">
        <v>411</v>
      </c>
      <c r="D191" s="194" t="s">
        <v>187</v>
      </c>
      <c r="E191" s="195" t="s">
        <v>726</v>
      </c>
      <c r="F191" s="196" t="s">
        <v>727</v>
      </c>
      <c r="G191" s="197" t="s">
        <v>439</v>
      </c>
      <c r="H191" s="198">
        <v>3</v>
      </c>
      <c r="I191" s="199"/>
      <c r="J191" s="200">
        <f>ROUND(I191*H191,2)</f>
        <v>0</v>
      </c>
      <c r="K191" s="201"/>
      <c r="L191" s="40"/>
      <c r="M191" s="202" t="s">
        <v>1</v>
      </c>
      <c r="N191" s="203" t="s">
        <v>41</v>
      </c>
      <c r="O191" s="72"/>
      <c r="P191" s="204">
        <f>O191*H191</f>
        <v>0</v>
      </c>
      <c r="Q191" s="204">
        <v>0</v>
      </c>
      <c r="R191" s="204">
        <f>Q191*H191</f>
        <v>0</v>
      </c>
      <c r="S191" s="204">
        <v>0</v>
      </c>
      <c r="T191" s="205">
        <f>S191*H191</f>
        <v>0</v>
      </c>
      <c r="U191" s="35"/>
      <c r="V191" s="35"/>
      <c r="W191" s="35"/>
      <c r="X191" s="35"/>
      <c r="Y191" s="35"/>
      <c r="Z191" s="35"/>
      <c r="AA191" s="35"/>
      <c r="AB191" s="35"/>
      <c r="AC191" s="35"/>
      <c r="AD191" s="35"/>
      <c r="AE191" s="35"/>
      <c r="AR191" s="206" t="s">
        <v>191</v>
      </c>
      <c r="AT191" s="206" t="s">
        <v>187</v>
      </c>
      <c r="AU191" s="206" t="s">
        <v>84</v>
      </c>
      <c r="AY191" s="18" t="s">
        <v>185</v>
      </c>
      <c r="BE191" s="207">
        <f>IF(N191="základní",J191,0)</f>
        <v>0</v>
      </c>
      <c r="BF191" s="207">
        <f>IF(N191="snížená",J191,0)</f>
        <v>0</v>
      </c>
      <c r="BG191" s="207">
        <f>IF(N191="zákl. přenesená",J191,0)</f>
        <v>0</v>
      </c>
      <c r="BH191" s="207">
        <f>IF(N191="sníž. přenesená",J191,0)</f>
        <v>0</v>
      </c>
      <c r="BI191" s="207">
        <f>IF(N191="nulová",J191,0)</f>
        <v>0</v>
      </c>
      <c r="BJ191" s="18" t="s">
        <v>84</v>
      </c>
      <c r="BK191" s="207">
        <f>ROUND(I191*H191,2)</f>
        <v>0</v>
      </c>
      <c r="BL191" s="18" t="s">
        <v>191</v>
      </c>
      <c r="BM191" s="206" t="s">
        <v>728</v>
      </c>
    </row>
    <row r="192" spans="1:65" s="2" customFormat="1" ht="24.2" customHeight="1">
      <c r="A192" s="35"/>
      <c r="B192" s="36"/>
      <c r="C192" s="194" t="s">
        <v>415</v>
      </c>
      <c r="D192" s="194" t="s">
        <v>187</v>
      </c>
      <c r="E192" s="195" t="s">
        <v>729</v>
      </c>
      <c r="F192" s="196" t="s">
        <v>730</v>
      </c>
      <c r="G192" s="197" t="s">
        <v>439</v>
      </c>
      <c r="H192" s="198">
        <v>3</v>
      </c>
      <c r="I192" s="199"/>
      <c r="J192" s="200">
        <f>ROUND(I192*H192,2)</f>
        <v>0</v>
      </c>
      <c r="K192" s="201"/>
      <c r="L192" s="40"/>
      <c r="M192" s="202" t="s">
        <v>1</v>
      </c>
      <c r="N192" s="203" t="s">
        <v>41</v>
      </c>
      <c r="O192" s="72"/>
      <c r="P192" s="204">
        <f>O192*H192</f>
        <v>0</v>
      </c>
      <c r="Q192" s="204">
        <v>0</v>
      </c>
      <c r="R192" s="204">
        <f>Q192*H192</f>
        <v>0</v>
      </c>
      <c r="S192" s="204">
        <v>0</v>
      </c>
      <c r="T192" s="205">
        <f>S192*H192</f>
        <v>0</v>
      </c>
      <c r="U192" s="35"/>
      <c r="V192" s="35"/>
      <c r="W192" s="35"/>
      <c r="X192" s="35"/>
      <c r="Y192" s="35"/>
      <c r="Z192" s="35"/>
      <c r="AA192" s="35"/>
      <c r="AB192" s="35"/>
      <c r="AC192" s="35"/>
      <c r="AD192" s="35"/>
      <c r="AE192" s="35"/>
      <c r="AR192" s="206" t="s">
        <v>191</v>
      </c>
      <c r="AT192" s="206" t="s">
        <v>187</v>
      </c>
      <c r="AU192" s="206" t="s">
        <v>84</v>
      </c>
      <c r="AY192" s="18" t="s">
        <v>185</v>
      </c>
      <c r="BE192" s="207">
        <f>IF(N192="základní",J192,0)</f>
        <v>0</v>
      </c>
      <c r="BF192" s="207">
        <f>IF(N192="snížená",J192,0)</f>
        <v>0</v>
      </c>
      <c r="BG192" s="207">
        <f>IF(N192="zákl. přenesená",J192,0)</f>
        <v>0</v>
      </c>
      <c r="BH192" s="207">
        <f>IF(N192="sníž. přenesená",J192,0)</f>
        <v>0</v>
      </c>
      <c r="BI192" s="207">
        <f>IF(N192="nulová",J192,0)</f>
        <v>0</v>
      </c>
      <c r="BJ192" s="18" t="s">
        <v>84</v>
      </c>
      <c r="BK192" s="207">
        <f>ROUND(I192*H192,2)</f>
        <v>0</v>
      </c>
      <c r="BL192" s="18" t="s">
        <v>191</v>
      </c>
      <c r="BM192" s="206" t="s">
        <v>731</v>
      </c>
    </row>
    <row r="193" spans="1:65" s="2" customFormat="1" ht="24.2" customHeight="1">
      <c r="A193" s="35"/>
      <c r="B193" s="36"/>
      <c r="C193" s="241" t="s">
        <v>420</v>
      </c>
      <c r="D193" s="241" t="s">
        <v>267</v>
      </c>
      <c r="E193" s="242" t="s">
        <v>732</v>
      </c>
      <c r="F193" s="243" t="s">
        <v>733</v>
      </c>
      <c r="G193" s="244" t="s">
        <v>190</v>
      </c>
      <c r="H193" s="245">
        <v>3</v>
      </c>
      <c r="I193" s="246"/>
      <c r="J193" s="247">
        <f>ROUND(I193*H193,2)</f>
        <v>0</v>
      </c>
      <c r="K193" s="248"/>
      <c r="L193" s="249"/>
      <c r="M193" s="250" t="s">
        <v>1</v>
      </c>
      <c r="N193" s="251" t="s">
        <v>41</v>
      </c>
      <c r="O193" s="72"/>
      <c r="P193" s="204">
        <f>O193*H193</f>
        <v>0</v>
      </c>
      <c r="Q193" s="204">
        <v>0</v>
      </c>
      <c r="R193" s="204">
        <f>Q193*H193</f>
        <v>0</v>
      </c>
      <c r="S193" s="204">
        <v>0</v>
      </c>
      <c r="T193" s="205">
        <f>S193*H193</f>
        <v>0</v>
      </c>
      <c r="U193" s="35"/>
      <c r="V193" s="35"/>
      <c r="W193" s="35"/>
      <c r="X193" s="35"/>
      <c r="Y193" s="35"/>
      <c r="Z193" s="35"/>
      <c r="AA193" s="35"/>
      <c r="AB193" s="35"/>
      <c r="AC193" s="35"/>
      <c r="AD193" s="35"/>
      <c r="AE193" s="35"/>
      <c r="AR193" s="206" t="s">
        <v>223</v>
      </c>
      <c r="AT193" s="206" t="s">
        <v>267</v>
      </c>
      <c r="AU193" s="206" t="s">
        <v>84</v>
      </c>
      <c r="AY193" s="18" t="s">
        <v>185</v>
      </c>
      <c r="BE193" s="207">
        <f>IF(N193="základní",J193,0)</f>
        <v>0</v>
      </c>
      <c r="BF193" s="207">
        <f>IF(N193="snížená",J193,0)</f>
        <v>0</v>
      </c>
      <c r="BG193" s="207">
        <f>IF(N193="zákl. přenesená",J193,0)</f>
        <v>0</v>
      </c>
      <c r="BH193" s="207">
        <f>IF(N193="sníž. přenesená",J193,0)</f>
        <v>0</v>
      </c>
      <c r="BI193" s="207">
        <f>IF(N193="nulová",J193,0)</f>
        <v>0</v>
      </c>
      <c r="BJ193" s="18" t="s">
        <v>84</v>
      </c>
      <c r="BK193" s="207">
        <f>ROUND(I193*H193,2)</f>
        <v>0</v>
      </c>
      <c r="BL193" s="18" t="s">
        <v>191</v>
      </c>
      <c r="BM193" s="206" t="s">
        <v>734</v>
      </c>
    </row>
    <row r="194" spans="2:63" s="12" customFormat="1" ht="25.9" customHeight="1">
      <c r="B194" s="178"/>
      <c r="C194" s="179"/>
      <c r="D194" s="180" t="s">
        <v>75</v>
      </c>
      <c r="E194" s="181" t="s">
        <v>735</v>
      </c>
      <c r="F194" s="181" t="s">
        <v>736</v>
      </c>
      <c r="G194" s="179"/>
      <c r="H194" s="179"/>
      <c r="I194" s="182"/>
      <c r="J194" s="183">
        <f>BK194</f>
        <v>0</v>
      </c>
      <c r="K194" s="179"/>
      <c r="L194" s="184"/>
      <c r="M194" s="185"/>
      <c r="N194" s="186"/>
      <c r="O194" s="186"/>
      <c r="P194" s="187">
        <f>SUM(P195:P196)</f>
        <v>0</v>
      </c>
      <c r="Q194" s="186"/>
      <c r="R194" s="187">
        <f>SUM(R195:R196)</f>
        <v>0</v>
      </c>
      <c r="S194" s="186"/>
      <c r="T194" s="188">
        <f>SUM(T195:T196)</f>
        <v>0</v>
      </c>
      <c r="AR194" s="189" t="s">
        <v>84</v>
      </c>
      <c r="AT194" s="190" t="s">
        <v>75</v>
      </c>
      <c r="AU194" s="190" t="s">
        <v>76</v>
      </c>
      <c r="AY194" s="189" t="s">
        <v>185</v>
      </c>
      <c r="BK194" s="191">
        <f>SUM(BK195:BK196)</f>
        <v>0</v>
      </c>
    </row>
    <row r="195" spans="1:65" s="2" customFormat="1" ht="24.2" customHeight="1">
      <c r="A195" s="35"/>
      <c r="B195" s="36"/>
      <c r="C195" s="194" t="s">
        <v>424</v>
      </c>
      <c r="D195" s="194" t="s">
        <v>187</v>
      </c>
      <c r="E195" s="195" t="s">
        <v>737</v>
      </c>
      <c r="F195" s="196" t="s">
        <v>738</v>
      </c>
      <c r="G195" s="197" t="s">
        <v>270</v>
      </c>
      <c r="H195" s="198">
        <v>5.265</v>
      </c>
      <c r="I195" s="199"/>
      <c r="J195" s="200">
        <f>ROUND(I195*H195,2)</f>
        <v>0</v>
      </c>
      <c r="K195" s="201"/>
      <c r="L195" s="40"/>
      <c r="M195" s="202" t="s">
        <v>1</v>
      </c>
      <c r="N195" s="203" t="s">
        <v>41</v>
      </c>
      <c r="O195" s="72"/>
      <c r="P195" s="204">
        <f>O195*H195</f>
        <v>0</v>
      </c>
      <c r="Q195" s="204">
        <v>0</v>
      </c>
      <c r="R195" s="204">
        <f>Q195*H195</f>
        <v>0</v>
      </c>
      <c r="S195" s="204">
        <v>0</v>
      </c>
      <c r="T195" s="205">
        <f>S195*H195</f>
        <v>0</v>
      </c>
      <c r="U195" s="35"/>
      <c r="V195" s="35"/>
      <c r="W195" s="35"/>
      <c r="X195" s="35"/>
      <c r="Y195" s="35"/>
      <c r="Z195" s="35"/>
      <c r="AA195" s="35"/>
      <c r="AB195" s="35"/>
      <c r="AC195" s="35"/>
      <c r="AD195" s="35"/>
      <c r="AE195" s="35"/>
      <c r="AR195" s="206" t="s">
        <v>191</v>
      </c>
      <c r="AT195" s="206" t="s">
        <v>187</v>
      </c>
      <c r="AU195" s="206" t="s">
        <v>84</v>
      </c>
      <c r="AY195" s="18" t="s">
        <v>185</v>
      </c>
      <c r="BE195" s="207">
        <f>IF(N195="základní",J195,0)</f>
        <v>0</v>
      </c>
      <c r="BF195" s="207">
        <f>IF(N195="snížená",J195,0)</f>
        <v>0</v>
      </c>
      <c r="BG195" s="207">
        <f>IF(N195="zákl. přenesená",J195,0)</f>
        <v>0</v>
      </c>
      <c r="BH195" s="207">
        <f>IF(N195="sníž. přenesená",J195,0)</f>
        <v>0</v>
      </c>
      <c r="BI195" s="207">
        <f>IF(N195="nulová",J195,0)</f>
        <v>0</v>
      </c>
      <c r="BJ195" s="18" t="s">
        <v>84</v>
      </c>
      <c r="BK195" s="207">
        <f>ROUND(I195*H195,2)</f>
        <v>0</v>
      </c>
      <c r="BL195" s="18" t="s">
        <v>191</v>
      </c>
      <c r="BM195" s="206" t="s">
        <v>739</v>
      </c>
    </row>
    <row r="196" spans="1:47" s="2" customFormat="1" ht="19.5">
      <c r="A196" s="35"/>
      <c r="B196" s="36"/>
      <c r="C196" s="37"/>
      <c r="D196" s="210" t="s">
        <v>142</v>
      </c>
      <c r="E196" s="37"/>
      <c r="F196" s="268" t="s">
        <v>740</v>
      </c>
      <c r="G196" s="37"/>
      <c r="H196" s="37"/>
      <c r="I196" s="269"/>
      <c r="J196" s="37"/>
      <c r="K196" s="37"/>
      <c r="L196" s="40"/>
      <c r="M196" s="270"/>
      <c r="N196" s="271"/>
      <c r="O196" s="72"/>
      <c r="P196" s="72"/>
      <c r="Q196" s="72"/>
      <c r="R196" s="72"/>
      <c r="S196" s="72"/>
      <c r="T196" s="73"/>
      <c r="U196" s="35"/>
      <c r="V196" s="35"/>
      <c r="W196" s="35"/>
      <c r="X196" s="35"/>
      <c r="Y196" s="35"/>
      <c r="Z196" s="35"/>
      <c r="AA196" s="35"/>
      <c r="AB196" s="35"/>
      <c r="AC196" s="35"/>
      <c r="AD196" s="35"/>
      <c r="AE196" s="35"/>
      <c r="AT196" s="18" t="s">
        <v>142</v>
      </c>
      <c r="AU196" s="18" t="s">
        <v>84</v>
      </c>
    </row>
    <row r="197" spans="2:63" s="12" customFormat="1" ht="25.9" customHeight="1">
      <c r="B197" s="178"/>
      <c r="C197" s="179"/>
      <c r="D197" s="180" t="s">
        <v>75</v>
      </c>
      <c r="E197" s="181" t="s">
        <v>741</v>
      </c>
      <c r="F197" s="181" t="s">
        <v>736</v>
      </c>
      <c r="G197" s="179"/>
      <c r="H197" s="179"/>
      <c r="I197" s="182"/>
      <c r="J197" s="183">
        <f>BK197</f>
        <v>0</v>
      </c>
      <c r="K197" s="179"/>
      <c r="L197" s="184"/>
      <c r="M197" s="185"/>
      <c r="N197" s="186"/>
      <c r="O197" s="186"/>
      <c r="P197" s="187">
        <f>SUM(P198:P201)</f>
        <v>0</v>
      </c>
      <c r="Q197" s="186"/>
      <c r="R197" s="187">
        <f>SUM(R198:R201)</f>
        <v>0</v>
      </c>
      <c r="S197" s="186"/>
      <c r="T197" s="188">
        <f>SUM(T198:T201)</f>
        <v>0</v>
      </c>
      <c r="AR197" s="189" t="s">
        <v>84</v>
      </c>
      <c r="AT197" s="190" t="s">
        <v>75</v>
      </c>
      <c r="AU197" s="190" t="s">
        <v>76</v>
      </c>
      <c r="AY197" s="189" t="s">
        <v>185</v>
      </c>
      <c r="BK197" s="191">
        <f>SUM(BK198:BK201)</f>
        <v>0</v>
      </c>
    </row>
    <row r="198" spans="1:65" s="2" customFormat="1" ht="21.75" customHeight="1">
      <c r="A198" s="35"/>
      <c r="B198" s="36"/>
      <c r="C198" s="194" t="s">
        <v>428</v>
      </c>
      <c r="D198" s="194" t="s">
        <v>187</v>
      </c>
      <c r="E198" s="195" t="s">
        <v>742</v>
      </c>
      <c r="F198" s="196" t="s">
        <v>743</v>
      </c>
      <c r="G198" s="197" t="s">
        <v>270</v>
      </c>
      <c r="H198" s="198">
        <v>10.665</v>
      </c>
      <c r="I198" s="199"/>
      <c r="J198" s="200">
        <f>ROUND(I198*H198,2)</f>
        <v>0</v>
      </c>
      <c r="K198" s="201"/>
      <c r="L198" s="40"/>
      <c r="M198" s="202" t="s">
        <v>1</v>
      </c>
      <c r="N198" s="203" t="s">
        <v>41</v>
      </c>
      <c r="O198" s="72"/>
      <c r="P198" s="204">
        <f>O198*H198</f>
        <v>0</v>
      </c>
      <c r="Q198" s="204">
        <v>0</v>
      </c>
      <c r="R198" s="204">
        <f>Q198*H198</f>
        <v>0</v>
      </c>
      <c r="S198" s="204">
        <v>0</v>
      </c>
      <c r="T198" s="205">
        <f>S198*H198</f>
        <v>0</v>
      </c>
      <c r="U198" s="35"/>
      <c r="V198" s="35"/>
      <c r="W198" s="35"/>
      <c r="X198" s="35"/>
      <c r="Y198" s="35"/>
      <c r="Z198" s="35"/>
      <c r="AA198" s="35"/>
      <c r="AB198" s="35"/>
      <c r="AC198" s="35"/>
      <c r="AD198" s="35"/>
      <c r="AE198" s="35"/>
      <c r="AR198" s="206" t="s">
        <v>191</v>
      </c>
      <c r="AT198" s="206" t="s">
        <v>187</v>
      </c>
      <c r="AU198" s="206" t="s">
        <v>84</v>
      </c>
      <c r="AY198" s="18" t="s">
        <v>185</v>
      </c>
      <c r="BE198" s="207">
        <f>IF(N198="základní",J198,0)</f>
        <v>0</v>
      </c>
      <c r="BF198" s="207">
        <f>IF(N198="snížená",J198,0)</f>
        <v>0</v>
      </c>
      <c r="BG198" s="207">
        <f>IF(N198="zákl. přenesená",J198,0)</f>
        <v>0</v>
      </c>
      <c r="BH198" s="207">
        <f>IF(N198="sníž. přenesená",J198,0)</f>
        <v>0</v>
      </c>
      <c r="BI198" s="207">
        <f>IF(N198="nulová",J198,0)</f>
        <v>0</v>
      </c>
      <c r="BJ198" s="18" t="s">
        <v>84</v>
      </c>
      <c r="BK198" s="207">
        <f>ROUND(I198*H198,2)</f>
        <v>0</v>
      </c>
      <c r="BL198" s="18" t="s">
        <v>191</v>
      </c>
      <c r="BM198" s="206" t="s">
        <v>744</v>
      </c>
    </row>
    <row r="199" spans="1:65" s="2" customFormat="1" ht="16.5" customHeight="1">
      <c r="A199" s="35"/>
      <c r="B199" s="36"/>
      <c r="C199" s="194" t="s">
        <v>432</v>
      </c>
      <c r="D199" s="194" t="s">
        <v>187</v>
      </c>
      <c r="E199" s="195" t="s">
        <v>745</v>
      </c>
      <c r="F199" s="196" t="s">
        <v>746</v>
      </c>
      <c r="G199" s="197" t="s">
        <v>270</v>
      </c>
      <c r="H199" s="198">
        <v>10.665</v>
      </c>
      <c r="I199" s="199"/>
      <c r="J199" s="200">
        <f>ROUND(I199*H199,2)</f>
        <v>0</v>
      </c>
      <c r="K199" s="201"/>
      <c r="L199" s="40"/>
      <c r="M199" s="202" t="s">
        <v>1</v>
      </c>
      <c r="N199" s="203" t="s">
        <v>41</v>
      </c>
      <c r="O199" s="72"/>
      <c r="P199" s="204">
        <f>O199*H199</f>
        <v>0</v>
      </c>
      <c r="Q199" s="204">
        <v>0</v>
      </c>
      <c r="R199" s="204">
        <f>Q199*H199</f>
        <v>0</v>
      </c>
      <c r="S199" s="204">
        <v>0</v>
      </c>
      <c r="T199" s="205">
        <f>S199*H199</f>
        <v>0</v>
      </c>
      <c r="U199" s="35"/>
      <c r="V199" s="35"/>
      <c r="W199" s="35"/>
      <c r="X199" s="35"/>
      <c r="Y199" s="35"/>
      <c r="Z199" s="35"/>
      <c r="AA199" s="35"/>
      <c r="AB199" s="35"/>
      <c r="AC199" s="35"/>
      <c r="AD199" s="35"/>
      <c r="AE199" s="35"/>
      <c r="AR199" s="206" t="s">
        <v>191</v>
      </c>
      <c r="AT199" s="206" t="s">
        <v>187</v>
      </c>
      <c r="AU199" s="206" t="s">
        <v>84</v>
      </c>
      <c r="AY199" s="18" t="s">
        <v>185</v>
      </c>
      <c r="BE199" s="207">
        <f>IF(N199="základní",J199,0)</f>
        <v>0</v>
      </c>
      <c r="BF199" s="207">
        <f>IF(N199="snížená",J199,0)</f>
        <v>0</v>
      </c>
      <c r="BG199" s="207">
        <f>IF(N199="zákl. přenesená",J199,0)</f>
        <v>0</v>
      </c>
      <c r="BH199" s="207">
        <f>IF(N199="sníž. přenesená",J199,0)</f>
        <v>0</v>
      </c>
      <c r="BI199" s="207">
        <f>IF(N199="nulová",J199,0)</f>
        <v>0</v>
      </c>
      <c r="BJ199" s="18" t="s">
        <v>84</v>
      </c>
      <c r="BK199" s="207">
        <f>ROUND(I199*H199,2)</f>
        <v>0</v>
      </c>
      <c r="BL199" s="18" t="s">
        <v>191</v>
      </c>
      <c r="BM199" s="206" t="s">
        <v>747</v>
      </c>
    </row>
    <row r="200" spans="1:65" s="2" customFormat="1" ht="21.75" customHeight="1">
      <c r="A200" s="35"/>
      <c r="B200" s="36"/>
      <c r="C200" s="194" t="s">
        <v>436</v>
      </c>
      <c r="D200" s="194" t="s">
        <v>187</v>
      </c>
      <c r="E200" s="195" t="s">
        <v>748</v>
      </c>
      <c r="F200" s="196" t="s">
        <v>749</v>
      </c>
      <c r="G200" s="197" t="s">
        <v>270</v>
      </c>
      <c r="H200" s="198">
        <v>10.665</v>
      </c>
      <c r="I200" s="199"/>
      <c r="J200" s="200">
        <f>ROUND(I200*H200,2)</f>
        <v>0</v>
      </c>
      <c r="K200" s="201"/>
      <c r="L200" s="40"/>
      <c r="M200" s="202" t="s">
        <v>1</v>
      </c>
      <c r="N200" s="203" t="s">
        <v>41</v>
      </c>
      <c r="O200" s="72"/>
      <c r="P200" s="204">
        <f>O200*H200</f>
        <v>0</v>
      </c>
      <c r="Q200" s="204">
        <v>0</v>
      </c>
      <c r="R200" s="204">
        <f>Q200*H200</f>
        <v>0</v>
      </c>
      <c r="S200" s="204">
        <v>0</v>
      </c>
      <c r="T200" s="205">
        <f>S200*H200</f>
        <v>0</v>
      </c>
      <c r="U200" s="35"/>
      <c r="V200" s="35"/>
      <c r="W200" s="35"/>
      <c r="X200" s="35"/>
      <c r="Y200" s="35"/>
      <c r="Z200" s="35"/>
      <c r="AA200" s="35"/>
      <c r="AB200" s="35"/>
      <c r="AC200" s="35"/>
      <c r="AD200" s="35"/>
      <c r="AE200" s="35"/>
      <c r="AR200" s="206" t="s">
        <v>191</v>
      </c>
      <c r="AT200" s="206" t="s">
        <v>187</v>
      </c>
      <c r="AU200" s="206" t="s">
        <v>84</v>
      </c>
      <c r="AY200" s="18" t="s">
        <v>185</v>
      </c>
      <c r="BE200" s="207">
        <f>IF(N200="základní",J200,0)</f>
        <v>0</v>
      </c>
      <c r="BF200" s="207">
        <f>IF(N200="snížená",J200,0)</f>
        <v>0</v>
      </c>
      <c r="BG200" s="207">
        <f>IF(N200="zákl. přenesená",J200,0)</f>
        <v>0</v>
      </c>
      <c r="BH200" s="207">
        <f>IF(N200="sníž. přenesená",J200,0)</f>
        <v>0</v>
      </c>
      <c r="BI200" s="207">
        <f>IF(N200="nulová",J200,0)</f>
        <v>0</v>
      </c>
      <c r="BJ200" s="18" t="s">
        <v>84</v>
      </c>
      <c r="BK200" s="207">
        <f>ROUND(I200*H200,2)</f>
        <v>0</v>
      </c>
      <c r="BL200" s="18" t="s">
        <v>191</v>
      </c>
      <c r="BM200" s="206" t="s">
        <v>750</v>
      </c>
    </row>
    <row r="201" spans="1:65" s="2" customFormat="1" ht="16.5" customHeight="1">
      <c r="A201" s="35"/>
      <c r="B201" s="36"/>
      <c r="C201" s="194" t="s">
        <v>443</v>
      </c>
      <c r="D201" s="194" t="s">
        <v>187</v>
      </c>
      <c r="E201" s="195" t="s">
        <v>751</v>
      </c>
      <c r="F201" s="196" t="s">
        <v>752</v>
      </c>
      <c r="G201" s="197" t="s">
        <v>270</v>
      </c>
      <c r="H201" s="198">
        <v>10.665</v>
      </c>
      <c r="I201" s="199"/>
      <c r="J201" s="200">
        <f>ROUND(I201*H201,2)</f>
        <v>0</v>
      </c>
      <c r="K201" s="201"/>
      <c r="L201" s="40"/>
      <c r="M201" s="202" t="s">
        <v>1</v>
      </c>
      <c r="N201" s="203" t="s">
        <v>41</v>
      </c>
      <c r="O201" s="72"/>
      <c r="P201" s="204">
        <f>O201*H201</f>
        <v>0</v>
      </c>
      <c r="Q201" s="204">
        <v>0</v>
      </c>
      <c r="R201" s="204">
        <f>Q201*H201</f>
        <v>0</v>
      </c>
      <c r="S201" s="204">
        <v>0</v>
      </c>
      <c r="T201" s="205">
        <f>S201*H201</f>
        <v>0</v>
      </c>
      <c r="U201" s="35"/>
      <c r="V201" s="35"/>
      <c r="W201" s="35"/>
      <c r="X201" s="35"/>
      <c r="Y201" s="35"/>
      <c r="Z201" s="35"/>
      <c r="AA201" s="35"/>
      <c r="AB201" s="35"/>
      <c r="AC201" s="35"/>
      <c r="AD201" s="35"/>
      <c r="AE201" s="35"/>
      <c r="AR201" s="206" t="s">
        <v>191</v>
      </c>
      <c r="AT201" s="206" t="s">
        <v>187</v>
      </c>
      <c r="AU201" s="206" t="s">
        <v>84</v>
      </c>
      <c r="AY201" s="18" t="s">
        <v>185</v>
      </c>
      <c r="BE201" s="207">
        <f>IF(N201="základní",J201,0)</f>
        <v>0</v>
      </c>
      <c r="BF201" s="207">
        <f>IF(N201="snížená",J201,0)</f>
        <v>0</v>
      </c>
      <c r="BG201" s="207">
        <f>IF(N201="zákl. přenesená",J201,0)</f>
        <v>0</v>
      </c>
      <c r="BH201" s="207">
        <f>IF(N201="sníž. přenesená",J201,0)</f>
        <v>0</v>
      </c>
      <c r="BI201" s="207">
        <f>IF(N201="nulová",J201,0)</f>
        <v>0</v>
      </c>
      <c r="BJ201" s="18" t="s">
        <v>84</v>
      </c>
      <c r="BK201" s="207">
        <f>ROUND(I201*H201,2)</f>
        <v>0</v>
      </c>
      <c r="BL201" s="18" t="s">
        <v>191</v>
      </c>
      <c r="BM201" s="206" t="s">
        <v>753</v>
      </c>
    </row>
    <row r="202" spans="2:63" s="12" customFormat="1" ht="25.9" customHeight="1">
      <c r="B202" s="178"/>
      <c r="C202" s="179"/>
      <c r="D202" s="180" t="s">
        <v>75</v>
      </c>
      <c r="E202" s="181" t="s">
        <v>754</v>
      </c>
      <c r="F202" s="181" t="s">
        <v>755</v>
      </c>
      <c r="G202" s="179"/>
      <c r="H202" s="179"/>
      <c r="I202" s="182"/>
      <c r="J202" s="183">
        <f>BK202</f>
        <v>0</v>
      </c>
      <c r="K202" s="179"/>
      <c r="L202" s="184"/>
      <c r="M202" s="185"/>
      <c r="N202" s="186"/>
      <c r="O202" s="186"/>
      <c r="P202" s="187">
        <f>SUM(P203:P204)</f>
        <v>0</v>
      </c>
      <c r="Q202" s="186"/>
      <c r="R202" s="187">
        <f>SUM(R203:R204)</f>
        <v>0</v>
      </c>
      <c r="S202" s="186"/>
      <c r="T202" s="188">
        <f>SUM(T203:T204)</f>
        <v>0</v>
      </c>
      <c r="AR202" s="189" t="s">
        <v>84</v>
      </c>
      <c r="AT202" s="190" t="s">
        <v>75</v>
      </c>
      <c r="AU202" s="190" t="s">
        <v>76</v>
      </c>
      <c r="AY202" s="189" t="s">
        <v>185</v>
      </c>
      <c r="BK202" s="191">
        <f>SUM(BK203:BK204)</f>
        <v>0</v>
      </c>
    </row>
    <row r="203" spans="1:65" s="2" customFormat="1" ht="16.5" customHeight="1">
      <c r="A203" s="35"/>
      <c r="B203" s="36"/>
      <c r="C203" s="194" t="s">
        <v>449</v>
      </c>
      <c r="D203" s="194" t="s">
        <v>187</v>
      </c>
      <c r="E203" s="195" t="s">
        <v>756</v>
      </c>
      <c r="F203" s="196" t="s">
        <v>757</v>
      </c>
      <c r="G203" s="197" t="s">
        <v>758</v>
      </c>
      <c r="H203" s="198">
        <v>1</v>
      </c>
      <c r="I203" s="199"/>
      <c r="J203" s="200">
        <f>ROUND(I203*H203,2)</f>
        <v>0</v>
      </c>
      <c r="K203" s="201"/>
      <c r="L203" s="40"/>
      <c r="M203" s="202" t="s">
        <v>1</v>
      </c>
      <c r="N203" s="203" t="s">
        <v>41</v>
      </c>
      <c r="O203" s="72"/>
      <c r="P203" s="204">
        <f>O203*H203</f>
        <v>0</v>
      </c>
      <c r="Q203" s="204">
        <v>0</v>
      </c>
      <c r="R203" s="204">
        <f>Q203*H203</f>
        <v>0</v>
      </c>
      <c r="S203" s="204">
        <v>0</v>
      </c>
      <c r="T203" s="205">
        <f>S203*H203</f>
        <v>0</v>
      </c>
      <c r="U203" s="35"/>
      <c r="V203" s="35"/>
      <c r="W203" s="35"/>
      <c r="X203" s="35"/>
      <c r="Y203" s="35"/>
      <c r="Z203" s="35"/>
      <c r="AA203" s="35"/>
      <c r="AB203" s="35"/>
      <c r="AC203" s="35"/>
      <c r="AD203" s="35"/>
      <c r="AE203" s="35"/>
      <c r="AR203" s="206" t="s">
        <v>191</v>
      </c>
      <c r="AT203" s="206" t="s">
        <v>187</v>
      </c>
      <c r="AU203" s="206" t="s">
        <v>84</v>
      </c>
      <c r="AY203" s="18" t="s">
        <v>185</v>
      </c>
      <c r="BE203" s="207">
        <f>IF(N203="základní",J203,0)</f>
        <v>0</v>
      </c>
      <c r="BF203" s="207">
        <f>IF(N203="snížená",J203,0)</f>
        <v>0</v>
      </c>
      <c r="BG203" s="207">
        <f>IF(N203="zákl. přenesená",J203,0)</f>
        <v>0</v>
      </c>
      <c r="BH203" s="207">
        <f>IF(N203="sníž. přenesená",J203,0)</f>
        <v>0</v>
      </c>
      <c r="BI203" s="207">
        <f>IF(N203="nulová",J203,0)</f>
        <v>0</v>
      </c>
      <c r="BJ203" s="18" t="s">
        <v>84</v>
      </c>
      <c r="BK203" s="207">
        <f>ROUND(I203*H203,2)</f>
        <v>0</v>
      </c>
      <c r="BL203" s="18" t="s">
        <v>191</v>
      </c>
      <c r="BM203" s="206" t="s">
        <v>759</v>
      </c>
    </row>
    <row r="204" spans="1:47" s="2" customFormat="1" ht="58.5">
      <c r="A204" s="35"/>
      <c r="B204" s="36"/>
      <c r="C204" s="37"/>
      <c r="D204" s="210" t="s">
        <v>142</v>
      </c>
      <c r="E204" s="37"/>
      <c r="F204" s="268" t="s">
        <v>760</v>
      </c>
      <c r="G204" s="37"/>
      <c r="H204" s="37"/>
      <c r="I204" s="269"/>
      <c r="J204" s="37"/>
      <c r="K204" s="37"/>
      <c r="L204" s="40"/>
      <c r="M204" s="273"/>
      <c r="N204" s="274"/>
      <c r="O204" s="265"/>
      <c r="P204" s="265"/>
      <c r="Q204" s="265"/>
      <c r="R204" s="265"/>
      <c r="S204" s="265"/>
      <c r="T204" s="275"/>
      <c r="U204" s="35"/>
      <c r="V204" s="35"/>
      <c r="W204" s="35"/>
      <c r="X204" s="35"/>
      <c r="Y204" s="35"/>
      <c r="Z204" s="35"/>
      <c r="AA204" s="35"/>
      <c r="AB204" s="35"/>
      <c r="AC204" s="35"/>
      <c r="AD204" s="35"/>
      <c r="AE204" s="35"/>
      <c r="AT204" s="18" t="s">
        <v>142</v>
      </c>
      <c r="AU204" s="18" t="s">
        <v>84</v>
      </c>
    </row>
    <row r="205" spans="1:31" s="2" customFormat="1" ht="6.95" customHeight="1">
      <c r="A205" s="35"/>
      <c r="B205" s="55"/>
      <c r="C205" s="56"/>
      <c r="D205" s="56"/>
      <c r="E205" s="56"/>
      <c r="F205" s="56"/>
      <c r="G205" s="56"/>
      <c r="H205" s="56"/>
      <c r="I205" s="56"/>
      <c r="J205" s="56"/>
      <c r="K205" s="56"/>
      <c r="L205" s="40"/>
      <c r="M205" s="35"/>
      <c r="O205" s="35"/>
      <c r="P205" s="35"/>
      <c r="Q205" s="35"/>
      <c r="R205" s="35"/>
      <c r="S205" s="35"/>
      <c r="T205" s="35"/>
      <c r="U205" s="35"/>
      <c r="V205" s="35"/>
      <c r="W205" s="35"/>
      <c r="X205" s="35"/>
      <c r="Y205" s="35"/>
      <c r="Z205" s="35"/>
      <c r="AA205" s="35"/>
      <c r="AB205" s="35"/>
      <c r="AC205" s="35"/>
      <c r="AD205" s="35"/>
      <c r="AE205" s="35"/>
    </row>
  </sheetData>
  <sheetProtection algorithmName="SHA-512" hashValue="K1MGw0lHmec6sk9CZ32lFTJOWrwJSpDafls3InFk4JKgup3sk4Qmi+ZRUaAkSTRHAKeu36nCzcAICdUFMsdpGA==" saltValue="zQzjo9yB8zu2m9cfe3TCmjdzloOWLwhTDrJyeprOWKmzfOQLcYjtnQZrwENAGJP8EexIFPDXs6XKKxU/licdGA==" spinCount="100000" sheet="1" objects="1" scenarios="1" formatColumns="0" formatRows="0" autoFilter="0"/>
  <autoFilter ref="C126:K204"/>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97</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761</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ROUND(J128,2)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ROUND((SUM(BE128:BE186)),2)</f>
        <v>0</v>
      </c>
      <c r="G35" s="35"/>
      <c r="H35" s="35"/>
      <c r="I35" s="132">
        <v>0.21</v>
      </c>
      <c r="J35" s="131">
        <f>ROUND(((SUM(BE128:BE186))*I35),2)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ROUND((SUM(BF128:BF186)),2)</f>
        <v>0</v>
      </c>
      <c r="G36" s="35"/>
      <c r="H36" s="35"/>
      <c r="I36" s="132">
        <v>0.12</v>
      </c>
      <c r="J36" s="131">
        <f>ROUND(((SUM(BF128:BF186))*I36),2)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ROUND((SUM(BG128:BG186)),2)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ROUND((SUM(BH128:BH186)),2)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ROUND((SUM(BI128:BI186)),2)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02 - Řád splaškové kanalizace</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J128</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J129</f>
        <v>0</v>
      </c>
      <c r="K99" s="156"/>
      <c r="L99" s="160"/>
    </row>
    <row r="100" spans="2:12" s="9" customFormat="1" ht="24.95" customHeight="1">
      <c r="B100" s="155"/>
      <c r="C100" s="156"/>
      <c r="D100" s="157" t="s">
        <v>606</v>
      </c>
      <c r="E100" s="158"/>
      <c r="F100" s="158"/>
      <c r="G100" s="158"/>
      <c r="H100" s="158"/>
      <c r="I100" s="158"/>
      <c r="J100" s="159">
        <f>J150</f>
        <v>0</v>
      </c>
      <c r="K100" s="156"/>
      <c r="L100" s="160"/>
    </row>
    <row r="101" spans="2:12" s="9" customFormat="1" ht="24.95" customHeight="1">
      <c r="B101" s="155"/>
      <c r="C101" s="156"/>
      <c r="D101" s="157" t="s">
        <v>607</v>
      </c>
      <c r="E101" s="158"/>
      <c r="F101" s="158"/>
      <c r="G101" s="158"/>
      <c r="H101" s="158"/>
      <c r="I101" s="158"/>
      <c r="J101" s="159">
        <f>J161</f>
        <v>0</v>
      </c>
      <c r="K101" s="156"/>
      <c r="L101" s="160"/>
    </row>
    <row r="102" spans="2:12" s="9" customFormat="1" ht="24.95" customHeight="1">
      <c r="B102" s="155"/>
      <c r="C102" s="156"/>
      <c r="D102" s="157" t="s">
        <v>609</v>
      </c>
      <c r="E102" s="158"/>
      <c r="F102" s="158"/>
      <c r="G102" s="158"/>
      <c r="H102" s="158"/>
      <c r="I102" s="158"/>
      <c r="J102" s="159">
        <f>J171</f>
        <v>0</v>
      </c>
      <c r="K102" s="156"/>
      <c r="L102" s="160"/>
    </row>
    <row r="103" spans="2:12" s="9" customFormat="1" ht="24.95" customHeight="1">
      <c r="B103" s="155"/>
      <c r="C103" s="156"/>
      <c r="D103" s="157" t="s">
        <v>762</v>
      </c>
      <c r="E103" s="158"/>
      <c r="F103" s="158"/>
      <c r="G103" s="158"/>
      <c r="H103" s="158"/>
      <c r="I103" s="158"/>
      <c r="J103" s="159">
        <f>J174</f>
        <v>0</v>
      </c>
      <c r="K103" s="156"/>
      <c r="L103" s="160"/>
    </row>
    <row r="104" spans="2:12" s="9" customFormat="1" ht="24.95" customHeight="1">
      <c r="B104" s="155"/>
      <c r="C104" s="156"/>
      <c r="D104" s="157" t="s">
        <v>610</v>
      </c>
      <c r="E104" s="158"/>
      <c r="F104" s="158"/>
      <c r="G104" s="158"/>
      <c r="H104" s="158"/>
      <c r="I104" s="158"/>
      <c r="J104" s="159">
        <f>J177</f>
        <v>0</v>
      </c>
      <c r="K104" s="156"/>
      <c r="L104" s="160"/>
    </row>
    <row r="105" spans="2:12" s="9" customFormat="1" ht="24.95" customHeight="1">
      <c r="B105" s="155"/>
      <c r="C105" s="156"/>
      <c r="D105" s="157" t="s">
        <v>611</v>
      </c>
      <c r="E105" s="158"/>
      <c r="F105" s="158"/>
      <c r="G105" s="158"/>
      <c r="H105" s="158"/>
      <c r="I105" s="158"/>
      <c r="J105" s="159">
        <f>J182</f>
        <v>0</v>
      </c>
      <c r="K105" s="156"/>
      <c r="L105" s="160"/>
    </row>
    <row r="106" spans="2:12" s="9" customFormat="1" ht="24.95" customHeight="1">
      <c r="B106" s="155"/>
      <c r="C106" s="156"/>
      <c r="D106" s="157" t="s">
        <v>763</v>
      </c>
      <c r="E106" s="158"/>
      <c r="F106" s="158"/>
      <c r="G106" s="158"/>
      <c r="H106" s="158"/>
      <c r="I106" s="158"/>
      <c r="J106" s="159">
        <f>J185</f>
        <v>0</v>
      </c>
      <c r="K106" s="156"/>
      <c r="L106" s="160"/>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170</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44" t="str">
        <f>E7</f>
        <v>Malé Hoštice – IS lokality Sportovní</v>
      </c>
      <c r="F116" s="345"/>
      <c r="G116" s="345"/>
      <c r="H116" s="345"/>
      <c r="I116" s="37"/>
      <c r="J116" s="37"/>
      <c r="K116" s="37"/>
      <c r="L116" s="52"/>
      <c r="S116" s="35"/>
      <c r="T116" s="35"/>
      <c r="U116" s="35"/>
      <c r="V116" s="35"/>
      <c r="W116" s="35"/>
      <c r="X116" s="35"/>
      <c r="Y116" s="35"/>
      <c r="Z116" s="35"/>
      <c r="AA116" s="35"/>
      <c r="AB116" s="35"/>
      <c r="AC116" s="35"/>
      <c r="AD116" s="35"/>
      <c r="AE116" s="35"/>
    </row>
    <row r="117" spans="2:12" s="1" customFormat="1" ht="12" customHeight="1">
      <c r="B117" s="22"/>
      <c r="C117" s="30" t="s">
        <v>148</v>
      </c>
      <c r="D117" s="23"/>
      <c r="E117" s="23"/>
      <c r="F117" s="23"/>
      <c r="G117" s="23"/>
      <c r="H117" s="23"/>
      <c r="I117" s="23"/>
      <c r="J117" s="23"/>
      <c r="K117" s="23"/>
      <c r="L117" s="21"/>
    </row>
    <row r="118" spans="1:31" s="2" customFormat="1" ht="16.5" customHeight="1">
      <c r="A118" s="35"/>
      <c r="B118" s="36"/>
      <c r="C118" s="37"/>
      <c r="D118" s="37"/>
      <c r="E118" s="344" t="s">
        <v>602</v>
      </c>
      <c r="F118" s="346"/>
      <c r="G118" s="346"/>
      <c r="H118" s="346"/>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603</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297" t="str">
        <f>E11</f>
        <v>02 - Řád splaškové kanalizace</v>
      </c>
      <c r="F120" s="346"/>
      <c r="G120" s="346"/>
      <c r="H120" s="346"/>
      <c r="I120" s="37"/>
      <c r="J120" s="37"/>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2" customHeight="1">
      <c r="A122" s="35"/>
      <c r="B122" s="36"/>
      <c r="C122" s="30" t="s">
        <v>20</v>
      </c>
      <c r="D122" s="37"/>
      <c r="E122" s="37"/>
      <c r="F122" s="28" t="str">
        <f>F14</f>
        <v>Malé Hoštice</v>
      </c>
      <c r="G122" s="37"/>
      <c r="H122" s="37"/>
      <c r="I122" s="30" t="s">
        <v>22</v>
      </c>
      <c r="J122" s="67" t="str">
        <f>IF(J14="","",J14)</f>
        <v>11. 3. 2024</v>
      </c>
      <c r="K122" s="37"/>
      <c r="L122" s="52"/>
      <c r="S122" s="35"/>
      <c r="T122" s="35"/>
      <c r="U122" s="35"/>
      <c r="V122" s="35"/>
      <c r="W122" s="35"/>
      <c r="X122" s="35"/>
      <c r="Y122" s="35"/>
      <c r="Z122" s="35"/>
      <c r="AA122" s="35"/>
      <c r="AB122" s="35"/>
      <c r="AC122" s="35"/>
      <c r="AD122" s="35"/>
      <c r="AE122" s="35"/>
    </row>
    <row r="123" spans="1:31" s="2" customFormat="1" ht="6.9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25.7" customHeight="1">
      <c r="A124" s="35"/>
      <c r="B124" s="36"/>
      <c r="C124" s="30" t="s">
        <v>24</v>
      </c>
      <c r="D124" s="37"/>
      <c r="E124" s="37"/>
      <c r="F124" s="28" t="str">
        <f>E17</f>
        <v>Městská část Malé Hoštice, Opava</v>
      </c>
      <c r="G124" s="37"/>
      <c r="H124" s="37"/>
      <c r="I124" s="30" t="s">
        <v>30</v>
      </c>
      <c r="J124" s="33" t="str">
        <f>E23</f>
        <v>PROJEKCE GUŇKA s.r.o.</v>
      </c>
      <c r="K124" s="37"/>
      <c r="L124" s="52"/>
      <c r="S124" s="35"/>
      <c r="T124" s="35"/>
      <c r="U124" s="35"/>
      <c r="V124" s="35"/>
      <c r="W124" s="35"/>
      <c r="X124" s="35"/>
      <c r="Y124" s="35"/>
      <c r="Z124" s="35"/>
      <c r="AA124" s="35"/>
      <c r="AB124" s="35"/>
      <c r="AC124" s="35"/>
      <c r="AD124" s="35"/>
      <c r="AE124" s="35"/>
    </row>
    <row r="125" spans="1:31" s="2" customFormat="1" ht="15.2" customHeight="1">
      <c r="A125" s="35"/>
      <c r="B125" s="36"/>
      <c r="C125" s="30" t="s">
        <v>28</v>
      </c>
      <c r="D125" s="37"/>
      <c r="E125" s="37"/>
      <c r="F125" s="28" t="str">
        <f>IF(E20="","",E20)</f>
        <v>Vyplň údaj</v>
      </c>
      <c r="G125" s="37"/>
      <c r="H125" s="37"/>
      <c r="I125" s="30" t="s">
        <v>33</v>
      </c>
      <c r="J125" s="33" t="str">
        <f>E26</f>
        <v xml:space="preserve"> </v>
      </c>
      <c r="K125" s="37"/>
      <c r="L125" s="52"/>
      <c r="S125" s="35"/>
      <c r="T125" s="35"/>
      <c r="U125" s="35"/>
      <c r="V125" s="35"/>
      <c r="W125" s="35"/>
      <c r="X125" s="35"/>
      <c r="Y125" s="35"/>
      <c r="Z125" s="35"/>
      <c r="AA125" s="35"/>
      <c r="AB125" s="35"/>
      <c r="AC125" s="35"/>
      <c r="AD125" s="35"/>
      <c r="AE125" s="35"/>
    </row>
    <row r="126" spans="1:31" s="2" customFormat="1" ht="10.3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11" customFormat="1" ht="29.25" customHeight="1">
      <c r="A127" s="166"/>
      <c r="B127" s="167"/>
      <c r="C127" s="168" t="s">
        <v>171</v>
      </c>
      <c r="D127" s="169" t="s">
        <v>61</v>
      </c>
      <c r="E127" s="169" t="s">
        <v>57</v>
      </c>
      <c r="F127" s="169" t="s">
        <v>58</v>
      </c>
      <c r="G127" s="169" t="s">
        <v>172</v>
      </c>
      <c r="H127" s="169" t="s">
        <v>173</v>
      </c>
      <c r="I127" s="169" t="s">
        <v>174</v>
      </c>
      <c r="J127" s="170" t="s">
        <v>161</v>
      </c>
      <c r="K127" s="171" t="s">
        <v>175</v>
      </c>
      <c r="L127" s="172"/>
      <c r="M127" s="76" t="s">
        <v>1</v>
      </c>
      <c r="N127" s="77" t="s">
        <v>40</v>
      </c>
      <c r="O127" s="77" t="s">
        <v>176</v>
      </c>
      <c r="P127" s="77" t="s">
        <v>177</v>
      </c>
      <c r="Q127" s="77" t="s">
        <v>178</v>
      </c>
      <c r="R127" s="77" t="s">
        <v>179</v>
      </c>
      <c r="S127" s="77" t="s">
        <v>180</v>
      </c>
      <c r="T127" s="78" t="s">
        <v>181</v>
      </c>
      <c r="U127" s="166"/>
      <c r="V127" s="166"/>
      <c r="W127" s="166"/>
      <c r="X127" s="166"/>
      <c r="Y127" s="166"/>
      <c r="Z127" s="166"/>
      <c r="AA127" s="166"/>
      <c r="AB127" s="166"/>
      <c r="AC127" s="166"/>
      <c r="AD127" s="166"/>
      <c r="AE127" s="166"/>
    </row>
    <row r="128" spans="1:63" s="2" customFormat="1" ht="22.9" customHeight="1">
      <c r="A128" s="35"/>
      <c r="B128" s="36"/>
      <c r="C128" s="83" t="s">
        <v>182</v>
      </c>
      <c r="D128" s="37"/>
      <c r="E128" s="37"/>
      <c r="F128" s="37"/>
      <c r="G128" s="37"/>
      <c r="H128" s="37"/>
      <c r="I128" s="37"/>
      <c r="J128" s="173">
        <f>BK128</f>
        <v>0</v>
      </c>
      <c r="K128" s="37"/>
      <c r="L128" s="40"/>
      <c r="M128" s="79"/>
      <c r="N128" s="174"/>
      <c r="O128" s="80"/>
      <c r="P128" s="175">
        <f>P129+P150+P161+P171+P174+P177+P182+P185</f>
        <v>0</v>
      </c>
      <c r="Q128" s="80"/>
      <c r="R128" s="175">
        <f>R129+R150+R161+R171+R174+R177+R182+R185</f>
        <v>0</v>
      </c>
      <c r="S128" s="80"/>
      <c r="T128" s="176">
        <f>T129+T150+T161+T171+T174+T177+T182+T185</f>
        <v>0</v>
      </c>
      <c r="U128" s="35"/>
      <c r="V128" s="35"/>
      <c r="W128" s="35"/>
      <c r="X128" s="35"/>
      <c r="Y128" s="35"/>
      <c r="Z128" s="35"/>
      <c r="AA128" s="35"/>
      <c r="AB128" s="35"/>
      <c r="AC128" s="35"/>
      <c r="AD128" s="35"/>
      <c r="AE128" s="35"/>
      <c r="AT128" s="18" t="s">
        <v>75</v>
      </c>
      <c r="AU128" s="18" t="s">
        <v>163</v>
      </c>
      <c r="BK128" s="177">
        <f>BK129+BK150+BK161+BK171+BK174+BK177+BK182+BK185</f>
        <v>0</v>
      </c>
    </row>
    <row r="129" spans="2:63" s="12" customFormat="1" ht="25.9" customHeight="1">
      <c r="B129" s="178"/>
      <c r="C129" s="179"/>
      <c r="D129" s="180" t="s">
        <v>75</v>
      </c>
      <c r="E129" s="181" t="s">
        <v>84</v>
      </c>
      <c r="F129" s="181" t="s">
        <v>186</v>
      </c>
      <c r="G129" s="179"/>
      <c r="H129" s="179"/>
      <c r="I129" s="182"/>
      <c r="J129" s="183">
        <f>BK129</f>
        <v>0</v>
      </c>
      <c r="K129" s="179"/>
      <c r="L129" s="184"/>
      <c r="M129" s="185"/>
      <c r="N129" s="186"/>
      <c r="O129" s="186"/>
      <c r="P129" s="187">
        <f>SUM(P130:P149)</f>
        <v>0</v>
      </c>
      <c r="Q129" s="186"/>
      <c r="R129" s="187">
        <f>SUM(R130:R149)</f>
        <v>0</v>
      </c>
      <c r="S129" s="186"/>
      <c r="T129" s="188">
        <f>SUM(T130:T149)</f>
        <v>0</v>
      </c>
      <c r="AR129" s="189" t="s">
        <v>84</v>
      </c>
      <c r="AT129" s="190" t="s">
        <v>75</v>
      </c>
      <c r="AU129" s="190" t="s">
        <v>76</v>
      </c>
      <c r="AY129" s="189" t="s">
        <v>185</v>
      </c>
      <c r="BK129" s="191">
        <f>SUM(BK130:BK149)</f>
        <v>0</v>
      </c>
    </row>
    <row r="130" spans="1:65" s="2" customFormat="1" ht="24.2" customHeight="1">
      <c r="A130" s="35"/>
      <c r="B130" s="36"/>
      <c r="C130" s="194" t="s">
        <v>84</v>
      </c>
      <c r="D130" s="194" t="s">
        <v>187</v>
      </c>
      <c r="E130" s="195" t="s">
        <v>612</v>
      </c>
      <c r="F130" s="196" t="s">
        <v>613</v>
      </c>
      <c r="G130" s="197" t="s">
        <v>214</v>
      </c>
      <c r="H130" s="198">
        <v>1035</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86</v>
      </c>
    </row>
    <row r="131" spans="2:51" s="13" customFormat="1" ht="11.25">
      <c r="B131" s="208"/>
      <c r="C131" s="209"/>
      <c r="D131" s="210" t="s">
        <v>193</v>
      </c>
      <c r="E131" s="211" t="s">
        <v>1</v>
      </c>
      <c r="F131" s="212" t="s">
        <v>764</v>
      </c>
      <c r="G131" s="209"/>
      <c r="H131" s="213">
        <v>1035</v>
      </c>
      <c r="I131" s="214"/>
      <c r="J131" s="209"/>
      <c r="K131" s="209"/>
      <c r="L131" s="215"/>
      <c r="M131" s="216"/>
      <c r="N131" s="217"/>
      <c r="O131" s="217"/>
      <c r="P131" s="217"/>
      <c r="Q131" s="217"/>
      <c r="R131" s="217"/>
      <c r="S131" s="217"/>
      <c r="T131" s="218"/>
      <c r="AT131" s="219" t="s">
        <v>193</v>
      </c>
      <c r="AU131" s="219" t="s">
        <v>84</v>
      </c>
      <c r="AV131" s="13" t="s">
        <v>86</v>
      </c>
      <c r="AW131" s="13" t="s">
        <v>32</v>
      </c>
      <c r="AX131" s="13" t="s">
        <v>76</v>
      </c>
      <c r="AY131" s="219" t="s">
        <v>185</v>
      </c>
    </row>
    <row r="132" spans="2:51" s="15" customFormat="1" ht="11.25">
      <c r="B132" s="230"/>
      <c r="C132" s="231"/>
      <c r="D132" s="210" t="s">
        <v>193</v>
      </c>
      <c r="E132" s="232" t="s">
        <v>1</v>
      </c>
      <c r="F132" s="233" t="s">
        <v>256</v>
      </c>
      <c r="G132" s="231"/>
      <c r="H132" s="234">
        <v>1035</v>
      </c>
      <c r="I132" s="235"/>
      <c r="J132" s="231"/>
      <c r="K132" s="231"/>
      <c r="L132" s="236"/>
      <c r="M132" s="237"/>
      <c r="N132" s="238"/>
      <c r="O132" s="238"/>
      <c r="P132" s="238"/>
      <c r="Q132" s="238"/>
      <c r="R132" s="238"/>
      <c r="S132" s="238"/>
      <c r="T132" s="239"/>
      <c r="AT132" s="240" t="s">
        <v>193</v>
      </c>
      <c r="AU132" s="240" t="s">
        <v>84</v>
      </c>
      <c r="AV132" s="15" t="s">
        <v>191</v>
      </c>
      <c r="AW132" s="15" t="s">
        <v>32</v>
      </c>
      <c r="AX132" s="15" t="s">
        <v>84</v>
      </c>
      <c r="AY132" s="240" t="s">
        <v>185</v>
      </c>
    </row>
    <row r="133" spans="1:65" s="2" customFormat="1" ht="24.2" customHeight="1">
      <c r="A133" s="35"/>
      <c r="B133" s="36"/>
      <c r="C133" s="194" t="s">
        <v>86</v>
      </c>
      <c r="D133" s="194" t="s">
        <v>187</v>
      </c>
      <c r="E133" s="195" t="s">
        <v>765</v>
      </c>
      <c r="F133" s="196" t="s">
        <v>766</v>
      </c>
      <c r="G133" s="197" t="s">
        <v>201</v>
      </c>
      <c r="H133" s="198">
        <v>982.4</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191</v>
      </c>
    </row>
    <row r="134" spans="2:51" s="13" customFormat="1" ht="11.25">
      <c r="B134" s="208"/>
      <c r="C134" s="209"/>
      <c r="D134" s="210" t="s">
        <v>193</v>
      </c>
      <c r="E134" s="211" t="s">
        <v>1</v>
      </c>
      <c r="F134" s="212" t="s">
        <v>767</v>
      </c>
      <c r="G134" s="209"/>
      <c r="H134" s="213">
        <v>982.4</v>
      </c>
      <c r="I134" s="214"/>
      <c r="J134" s="209"/>
      <c r="K134" s="209"/>
      <c r="L134" s="215"/>
      <c r="M134" s="216"/>
      <c r="N134" s="217"/>
      <c r="O134" s="217"/>
      <c r="P134" s="217"/>
      <c r="Q134" s="217"/>
      <c r="R134" s="217"/>
      <c r="S134" s="217"/>
      <c r="T134" s="218"/>
      <c r="AT134" s="219" t="s">
        <v>193</v>
      </c>
      <c r="AU134" s="219" t="s">
        <v>84</v>
      </c>
      <c r="AV134" s="13" t="s">
        <v>86</v>
      </c>
      <c r="AW134" s="13" t="s">
        <v>32</v>
      </c>
      <c r="AX134" s="13" t="s">
        <v>76</v>
      </c>
      <c r="AY134" s="219" t="s">
        <v>185</v>
      </c>
    </row>
    <row r="135" spans="2:51" s="15" customFormat="1" ht="11.25">
      <c r="B135" s="230"/>
      <c r="C135" s="231"/>
      <c r="D135" s="210" t="s">
        <v>193</v>
      </c>
      <c r="E135" s="232" t="s">
        <v>1</v>
      </c>
      <c r="F135" s="233" t="s">
        <v>256</v>
      </c>
      <c r="G135" s="231"/>
      <c r="H135" s="234">
        <v>982.4</v>
      </c>
      <c r="I135" s="235"/>
      <c r="J135" s="231"/>
      <c r="K135" s="231"/>
      <c r="L135" s="236"/>
      <c r="M135" s="237"/>
      <c r="N135" s="238"/>
      <c r="O135" s="238"/>
      <c r="P135" s="238"/>
      <c r="Q135" s="238"/>
      <c r="R135" s="238"/>
      <c r="S135" s="238"/>
      <c r="T135" s="239"/>
      <c r="AT135" s="240" t="s">
        <v>193</v>
      </c>
      <c r="AU135" s="240" t="s">
        <v>84</v>
      </c>
      <c r="AV135" s="15" t="s">
        <v>191</v>
      </c>
      <c r="AW135" s="15" t="s">
        <v>32</v>
      </c>
      <c r="AX135" s="15" t="s">
        <v>84</v>
      </c>
      <c r="AY135" s="240" t="s">
        <v>185</v>
      </c>
    </row>
    <row r="136" spans="1:65" s="2" customFormat="1" ht="24.2" customHeight="1">
      <c r="A136" s="35"/>
      <c r="B136" s="36"/>
      <c r="C136" s="194" t="s">
        <v>198</v>
      </c>
      <c r="D136" s="194" t="s">
        <v>187</v>
      </c>
      <c r="E136" s="195" t="s">
        <v>768</v>
      </c>
      <c r="F136" s="196" t="s">
        <v>769</v>
      </c>
      <c r="G136" s="197" t="s">
        <v>201</v>
      </c>
      <c r="H136" s="198">
        <v>1125.6</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211</v>
      </c>
    </row>
    <row r="137" spans="2:51" s="13" customFormat="1" ht="11.25">
      <c r="B137" s="208"/>
      <c r="C137" s="209"/>
      <c r="D137" s="210" t="s">
        <v>193</v>
      </c>
      <c r="E137" s="211" t="s">
        <v>1</v>
      </c>
      <c r="F137" s="212" t="s">
        <v>770</v>
      </c>
      <c r="G137" s="209"/>
      <c r="H137" s="213">
        <v>1125.6</v>
      </c>
      <c r="I137" s="214"/>
      <c r="J137" s="209"/>
      <c r="K137" s="209"/>
      <c r="L137" s="215"/>
      <c r="M137" s="216"/>
      <c r="N137" s="217"/>
      <c r="O137" s="217"/>
      <c r="P137" s="217"/>
      <c r="Q137" s="217"/>
      <c r="R137" s="217"/>
      <c r="S137" s="217"/>
      <c r="T137" s="218"/>
      <c r="AT137" s="219" t="s">
        <v>193</v>
      </c>
      <c r="AU137" s="219" t="s">
        <v>84</v>
      </c>
      <c r="AV137" s="13" t="s">
        <v>86</v>
      </c>
      <c r="AW137" s="13" t="s">
        <v>32</v>
      </c>
      <c r="AX137" s="13" t="s">
        <v>76</v>
      </c>
      <c r="AY137" s="219" t="s">
        <v>185</v>
      </c>
    </row>
    <row r="138" spans="2:51" s="15" customFormat="1" ht="11.25">
      <c r="B138" s="230"/>
      <c r="C138" s="231"/>
      <c r="D138" s="210" t="s">
        <v>193</v>
      </c>
      <c r="E138" s="232" t="s">
        <v>1</v>
      </c>
      <c r="F138" s="233" t="s">
        <v>256</v>
      </c>
      <c r="G138" s="231"/>
      <c r="H138" s="234">
        <v>1125.6</v>
      </c>
      <c r="I138" s="235"/>
      <c r="J138" s="231"/>
      <c r="K138" s="231"/>
      <c r="L138" s="236"/>
      <c r="M138" s="237"/>
      <c r="N138" s="238"/>
      <c r="O138" s="238"/>
      <c r="P138" s="238"/>
      <c r="Q138" s="238"/>
      <c r="R138" s="238"/>
      <c r="S138" s="238"/>
      <c r="T138" s="239"/>
      <c r="AT138" s="240" t="s">
        <v>193</v>
      </c>
      <c r="AU138" s="240" t="s">
        <v>84</v>
      </c>
      <c r="AV138" s="15" t="s">
        <v>191</v>
      </c>
      <c r="AW138" s="15" t="s">
        <v>32</v>
      </c>
      <c r="AX138" s="15" t="s">
        <v>84</v>
      </c>
      <c r="AY138" s="240" t="s">
        <v>185</v>
      </c>
    </row>
    <row r="139" spans="1:65" s="2" customFormat="1" ht="21.75" customHeight="1">
      <c r="A139" s="35"/>
      <c r="B139" s="36"/>
      <c r="C139" s="194" t="s">
        <v>191</v>
      </c>
      <c r="D139" s="194" t="s">
        <v>187</v>
      </c>
      <c r="E139" s="195" t="s">
        <v>771</v>
      </c>
      <c r="F139" s="196" t="s">
        <v>772</v>
      </c>
      <c r="G139" s="197" t="s">
        <v>201</v>
      </c>
      <c r="H139" s="198">
        <v>982.4</v>
      </c>
      <c r="I139" s="199"/>
      <c r="J139" s="200">
        <f aca="true" t="shared" si="0" ref="J139:J146">ROUND(I139*H139,2)</f>
        <v>0</v>
      </c>
      <c r="K139" s="201"/>
      <c r="L139" s="40"/>
      <c r="M139" s="202" t="s">
        <v>1</v>
      </c>
      <c r="N139" s="203" t="s">
        <v>41</v>
      </c>
      <c r="O139" s="72"/>
      <c r="P139" s="204">
        <f aca="true" t="shared" si="1" ref="P139:P146">O139*H139</f>
        <v>0</v>
      </c>
      <c r="Q139" s="204">
        <v>0</v>
      </c>
      <c r="R139" s="204">
        <f aca="true" t="shared" si="2" ref="R139:R146">Q139*H139</f>
        <v>0</v>
      </c>
      <c r="S139" s="204">
        <v>0</v>
      </c>
      <c r="T139" s="205">
        <f aca="true" t="shared" si="3" ref="T139:T146">S139*H139</f>
        <v>0</v>
      </c>
      <c r="U139" s="35"/>
      <c r="V139" s="35"/>
      <c r="W139" s="35"/>
      <c r="X139" s="35"/>
      <c r="Y139" s="35"/>
      <c r="Z139" s="35"/>
      <c r="AA139" s="35"/>
      <c r="AB139" s="35"/>
      <c r="AC139" s="35"/>
      <c r="AD139" s="35"/>
      <c r="AE139" s="35"/>
      <c r="AR139" s="206" t="s">
        <v>191</v>
      </c>
      <c r="AT139" s="206" t="s">
        <v>187</v>
      </c>
      <c r="AU139" s="206" t="s">
        <v>84</v>
      </c>
      <c r="AY139" s="18" t="s">
        <v>185</v>
      </c>
      <c r="BE139" s="207">
        <f aca="true" t="shared" si="4" ref="BE139:BE146">IF(N139="základní",J139,0)</f>
        <v>0</v>
      </c>
      <c r="BF139" s="207">
        <f aca="true" t="shared" si="5" ref="BF139:BF146">IF(N139="snížená",J139,0)</f>
        <v>0</v>
      </c>
      <c r="BG139" s="207">
        <f aca="true" t="shared" si="6" ref="BG139:BG146">IF(N139="zákl. přenesená",J139,0)</f>
        <v>0</v>
      </c>
      <c r="BH139" s="207">
        <f aca="true" t="shared" si="7" ref="BH139:BH146">IF(N139="sníž. přenesená",J139,0)</f>
        <v>0</v>
      </c>
      <c r="BI139" s="207">
        <f aca="true" t="shared" si="8" ref="BI139:BI146">IF(N139="nulová",J139,0)</f>
        <v>0</v>
      </c>
      <c r="BJ139" s="18" t="s">
        <v>84</v>
      </c>
      <c r="BK139" s="207">
        <f aca="true" t="shared" si="9" ref="BK139:BK146">ROUND(I139*H139,2)</f>
        <v>0</v>
      </c>
      <c r="BL139" s="18" t="s">
        <v>191</v>
      </c>
      <c r="BM139" s="206" t="s">
        <v>223</v>
      </c>
    </row>
    <row r="140" spans="1:65" s="2" customFormat="1" ht="16.5" customHeight="1">
      <c r="A140" s="35"/>
      <c r="B140" s="36"/>
      <c r="C140" s="194" t="s">
        <v>194</v>
      </c>
      <c r="D140" s="194" t="s">
        <v>187</v>
      </c>
      <c r="E140" s="195" t="s">
        <v>773</v>
      </c>
      <c r="F140" s="196" t="s">
        <v>774</v>
      </c>
      <c r="G140" s="197" t="s">
        <v>201</v>
      </c>
      <c r="H140" s="198">
        <v>1125.6</v>
      </c>
      <c r="I140" s="199"/>
      <c r="J140" s="200">
        <f t="shared" si="0"/>
        <v>0</v>
      </c>
      <c r="K140" s="201"/>
      <c r="L140" s="40"/>
      <c r="M140" s="202" t="s">
        <v>1</v>
      </c>
      <c r="N140" s="203" t="s">
        <v>41</v>
      </c>
      <c r="O140" s="72"/>
      <c r="P140" s="204">
        <f t="shared" si="1"/>
        <v>0</v>
      </c>
      <c r="Q140" s="204">
        <v>0</v>
      </c>
      <c r="R140" s="204">
        <f t="shared" si="2"/>
        <v>0</v>
      </c>
      <c r="S140" s="204">
        <v>0</v>
      </c>
      <c r="T140" s="205">
        <f t="shared" si="3"/>
        <v>0</v>
      </c>
      <c r="U140" s="35"/>
      <c r="V140" s="35"/>
      <c r="W140" s="35"/>
      <c r="X140" s="35"/>
      <c r="Y140" s="35"/>
      <c r="Z140" s="35"/>
      <c r="AA140" s="35"/>
      <c r="AB140" s="35"/>
      <c r="AC140" s="35"/>
      <c r="AD140" s="35"/>
      <c r="AE140" s="35"/>
      <c r="AR140" s="206" t="s">
        <v>191</v>
      </c>
      <c r="AT140" s="206" t="s">
        <v>187</v>
      </c>
      <c r="AU140" s="206" t="s">
        <v>84</v>
      </c>
      <c r="AY140" s="18" t="s">
        <v>185</v>
      </c>
      <c r="BE140" s="207">
        <f t="shared" si="4"/>
        <v>0</v>
      </c>
      <c r="BF140" s="207">
        <f t="shared" si="5"/>
        <v>0</v>
      </c>
      <c r="BG140" s="207">
        <f t="shared" si="6"/>
        <v>0</v>
      </c>
      <c r="BH140" s="207">
        <f t="shared" si="7"/>
        <v>0</v>
      </c>
      <c r="BI140" s="207">
        <f t="shared" si="8"/>
        <v>0</v>
      </c>
      <c r="BJ140" s="18" t="s">
        <v>84</v>
      </c>
      <c r="BK140" s="207">
        <f t="shared" si="9"/>
        <v>0</v>
      </c>
      <c r="BL140" s="18" t="s">
        <v>191</v>
      </c>
      <c r="BM140" s="206" t="s">
        <v>231</v>
      </c>
    </row>
    <row r="141" spans="1:65" s="2" customFormat="1" ht="16.5" customHeight="1">
      <c r="A141" s="35"/>
      <c r="B141" s="36"/>
      <c r="C141" s="194" t="s">
        <v>211</v>
      </c>
      <c r="D141" s="194" t="s">
        <v>187</v>
      </c>
      <c r="E141" s="195" t="s">
        <v>614</v>
      </c>
      <c r="F141" s="196" t="s">
        <v>615</v>
      </c>
      <c r="G141" s="197" t="s">
        <v>214</v>
      </c>
      <c r="H141" s="198">
        <v>1345.5</v>
      </c>
      <c r="I141" s="199"/>
      <c r="J141" s="200">
        <f t="shared" si="0"/>
        <v>0</v>
      </c>
      <c r="K141" s="201"/>
      <c r="L141" s="40"/>
      <c r="M141" s="202" t="s">
        <v>1</v>
      </c>
      <c r="N141" s="203" t="s">
        <v>41</v>
      </c>
      <c r="O141" s="72"/>
      <c r="P141" s="204">
        <f t="shared" si="1"/>
        <v>0</v>
      </c>
      <c r="Q141" s="204">
        <v>0</v>
      </c>
      <c r="R141" s="204">
        <f t="shared" si="2"/>
        <v>0</v>
      </c>
      <c r="S141" s="204">
        <v>0</v>
      </c>
      <c r="T141" s="205">
        <f t="shared" si="3"/>
        <v>0</v>
      </c>
      <c r="U141" s="35"/>
      <c r="V141" s="35"/>
      <c r="W141" s="35"/>
      <c r="X141" s="35"/>
      <c r="Y141" s="35"/>
      <c r="Z141" s="35"/>
      <c r="AA141" s="35"/>
      <c r="AB141" s="35"/>
      <c r="AC141" s="35"/>
      <c r="AD141" s="35"/>
      <c r="AE141" s="35"/>
      <c r="AR141" s="206" t="s">
        <v>191</v>
      </c>
      <c r="AT141" s="206" t="s">
        <v>187</v>
      </c>
      <c r="AU141" s="206" t="s">
        <v>84</v>
      </c>
      <c r="AY141" s="18" t="s">
        <v>185</v>
      </c>
      <c r="BE141" s="207">
        <f t="shared" si="4"/>
        <v>0</v>
      </c>
      <c r="BF141" s="207">
        <f t="shared" si="5"/>
        <v>0</v>
      </c>
      <c r="BG141" s="207">
        <f t="shared" si="6"/>
        <v>0</v>
      </c>
      <c r="BH141" s="207">
        <f t="shared" si="7"/>
        <v>0</v>
      </c>
      <c r="BI141" s="207">
        <f t="shared" si="8"/>
        <v>0</v>
      </c>
      <c r="BJ141" s="18" t="s">
        <v>84</v>
      </c>
      <c r="BK141" s="207">
        <f t="shared" si="9"/>
        <v>0</v>
      </c>
      <c r="BL141" s="18" t="s">
        <v>191</v>
      </c>
      <c r="BM141" s="206" t="s">
        <v>8</v>
      </c>
    </row>
    <row r="142" spans="1:65" s="2" customFormat="1" ht="21.75" customHeight="1">
      <c r="A142" s="35"/>
      <c r="B142" s="36"/>
      <c r="C142" s="194" t="s">
        <v>217</v>
      </c>
      <c r="D142" s="194" t="s">
        <v>187</v>
      </c>
      <c r="E142" s="195" t="s">
        <v>616</v>
      </c>
      <c r="F142" s="196" t="s">
        <v>617</v>
      </c>
      <c r="G142" s="197" t="s">
        <v>214</v>
      </c>
      <c r="H142" s="198">
        <v>1345.5</v>
      </c>
      <c r="I142" s="199"/>
      <c r="J142" s="200">
        <f t="shared" si="0"/>
        <v>0</v>
      </c>
      <c r="K142" s="201"/>
      <c r="L142" s="40"/>
      <c r="M142" s="202" t="s">
        <v>1</v>
      </c>
      <c r="N142" s="203" t="s">
        <v>41</v>
      </c>
      <c r="O142" s="72"/>
      <c r="P142" s="204">
        <f t="shared" si="1"/>
        <v>0</v>
      </c>
      <c r="Q142" s="204">
        <v>0</v>
      </c>
      <c r="R142" s="204">
        <f t="shared" si="2"/>
        <v>0</v>
      </c>
      <c r="S142" s="204">
        <v>0</v>
      </c>
      <c r="T142" s="205">
        <f t="shared" si="3"/>
        <v>0</v>
      </c>
      <c r="U142" s="35"/>
      <c r="V142" s="35"/>
      <c r="W142" s="35"/>
      <c r="X142" s="35"/>
      <c r="Y142" s="35"/>
      <c r="Z142" s="35"/>
      <c r="AA142" s="35"/>
      <c r="AB142" s="35"/>
      <c r="AC142" s="35"/>
      <c r="AD142" s="35"/>
      <c r="AE142" s="35"/>
      <c r="AR142" s="206" t="s">
        <v>191</v>
      </c>
      <c r="AT142" s="206" t="s">
        <v>187</v>
      </c>
      <c r="AU142" s="206" t="s">
        <v>84</v>
      </c>
      <c r="AY142" s="18" t="s">
        <v>185</v>
      </c>
      <c r="BE142" s="207">
        <f t="shared" si="4"/>
        <v>0</v>
      </c>
      <c r="BF142" s="207">
        <f t="shared" si="5"/>
        <v>0</v>
      </c>
      <c r="BG142" s="207">
        <f t="shared" si="6"/>
        <v>0</v>
      </c>
      <c r="BH142" s="207">
        <f t="shared" si="7"/>
        <v>0</v>
      </c>
      <c r="BI142" s="207">
        <f t="shared" si="8"/>
        <v>0</v>
      </c>
      <c r="BJ142" s="18" t="s">
        <v>84</v>
      </c>
      <c r="BK142" s="207">
        <f t="shared" si="9"/>
        <v>0</v>
      </c>
      <c r="BL142" s="18" t="s">
        <v>191</v>
      </c>
      <c r="BM142" s="206" t="s">
        <v>245</v>
      </c>
    </row>
    <row r="143" spans="1:65" s="2" customFormat="1" ht="21.75" customHeight="1">
      <c r="A143" s="35"/>
      <c r="B143" s="36"/>
      <c r="C143" s="194" t="s">
        <v>223</v>
      </c>
      <c r="D143" s="194" t="s">
        <v>187</v>
      </c>
      <c r="E143" s="195" t="s">
        <v>618</v>
      </c>
      <c r="F143" s="196" t="s">
        <v>619</v>
      </c>
      <c r="G143" s="197" t="s">
        <v>214</v>
      </c>
      <c r="H143" s="198">
        <v>287.877</v>
      </c>
      <c r="I143" s="199"/>
      <c r="J143" s="200">
        <f t="shared" si="0"/>
        <v>0</v>
      </c>
      <c r="K143" s="201"/>
      <c r="L143" s="40"/>
      <c r="M143" s="202" t="s">
        <v>1</v>
      </c>
      <c r="N143" s="203" t="s">
        <v>41</v>
      </c>
      <c r="O143" s="72"/>
      <c r="P143" s="204">
        <f t="shared" si="1"/>
        <v>0</v>
      </c>
      <c r="Q143" s="204">
        <v>0</v>
      </c>
      <c r="R143" s="204">
        <f t="shared" si="2"/>
        <v>0</v>
      </c>
      <c r="S143" s="204">
        <v>0</v>
      </c>
      <c r="T143" s="205">
        <f t="shared" si="3"/>
        <v>0</v>
      </c>
      <c r="U143" s="35"/>
      <c r="V143" s="35"/>
      <c r="W143" s="35"/>
      <c r="X143" s="35"/>
      <c r="Y143" s="35"/>
      <c r="Z143" s="35"/>
      <c r="AA143" s="35"/>
      <c r="AB143" s="35"/>
      <c r="AC143" s="35"/>
      <c r="AD143" s="35"/>
      <c r="AE143" s="35"/>
      <c r="AR143" s="206" t="s">
        <v>191</v>
      </c>
      <c r="AT143" s="206" t="s">
        <v>187</v>
      </c>
      <c r="AU143" s="206" t="s">
        <v>84</v>
      </c>
      <c r="AY143" s="18" t="s">
        <v>185</v>
      </c>
      <c r="BE143" s="207">
        <f t="shared" si="4"/>
        <v>0</v>
      </c>
      <c r="BF143" s="207">
        <f t="shared" si="5"/>
        <v>0</v>
      </c>
      <c r="BG143" s="207">
        <f t="shared" si="6"/>
        <v>0</v>
      </c>
      <c r="BH143" s="207">
        <f t="shared" si="7"/>
        <v>0</v>
      </c>
      <c r="BI143" s="207">
        <f t="shared" si="8"/>
        <v>0</v>
      </c>
      <c r="BJ143" s="18" t="s">
        <v>84</v>
      </c>
      <c r="BK143" s="207">
        <f t="shared" si="9"/>
        <v>0</v>
      </c>
      <c r="BL143" s="18" t="s">
        <v>191</v>
      </c>
      <c r="BM143" s="206" t="s">
        <v>257</v>
      </c>
    </row>
    <row r="144" spans="1:65" s="2" customFormat="1" ht="21.75" customHeight="1">
      <c r="A144" s="35"/>
      <c r="B144" s="36"/>
      <c r="C144" s="194" t="s">
        <v>227</v>
      </c>
      <c r="D144" s="194" t="s">
        <v>187</v>
      </c>
      <c r="E144" s="195" t="s">
        <v>620</v>
      </c>
      <c r="F144" s="196" t="s">
        <v>621</v>
      </c>
      <c r="G144" s="197" t="s">
        <v>214</v>
      </c>
      <c r="H144" s="198">
        <v>287.877</v>
      </c>
      <c r="I144" s="199"/>
      <c r="J144" s="200">
        <f t="shared" si="0"/>
        <v>0</v>
      </c>
      <c r="K144" s="201"/>
      <c r="L144" s="40"/>
      <c r="M144" s="202" t="s">
        <v>1</v>
      </c>
      <c r="N144" s="203" t="s">
        <v>41</v>
      </c>
      <c r="O144" s="72"/>
      <c r="P144" s="204">
        <f t="shared" si="1"/>
        <v>0</v>
      </c>
      <c r="Q144" s="204">
        <v>0</v>
      </c>
      <c r="R144" s="204">
        <f t="shared" si="2"/>
        <v>0</v>
      </c>
      <c r="S144" s="204">
        <v>0</v>
      </c>
      <c r="T144" s="205">
        <f t="shared" si="3"/>
        <v>0</v>
      </c>
      <c r="U144" s="35"/>
      <c r="V144" s="35"/>
      <c r="W144" s="35"/>
      <c r="X144" s="35"/>
      <c r="Y144" s="35"/>
      <c r="Z144" s="35"/>
      <c r="AA144" s="35"/>
      <c r="AB144" s="35"/>
      <c r="AC144" s="35"/>
      <c r="AD144" s="35"/>
      <c r="AE144" s="35"/>
      <c r="AR144" s="206" t="s">
        <v>191</v>
      </c>
      <c r="AT144" s="206" t="s">
        <v>187</v>
      </c>
      <c r="AU144" s="206" t="s">
        <v>84</v>
      </c>
      <c r="AY144" s="18" t="s">
        <v>185</v>
      </c>
      <c r="BE144" s="207">
        <f t="shared" si="4"/>
        <v>0</v>
      </c>
      <c r="BF144" s="207">
        <f t="shared" si="5"/>
        <v>0</v>
      </c>
      <c r="BG144" s="207">
        <f t="shared" si="6"/>
        <v>0</v>
      </c>
      <c r="BH144" s="207">
        <f t="shared" si="7"/>
        <v>0</v>
      </c>
      <c r="BI144" s="207">
        <f t="shared" si="8"/>
        <v>0</v>
      </c>
      <c r="BJ144" s="18" t="s">
        <v>84</v>
      </c>
      <c r="BK144" s="207">
        <f t="shared" si="9"/>
        <v>0</v>
      </c>
      <c r="BL144" s="18" t="s">
        <v>191</v>
      </c>
      <c r="BM144" s="206" t="s">
        <v>266</v>
      </c>
    </row>
    <row r="145" spans="1:65" s="2" customFormat="1" ht="21.75" customHeight="1">
      <c r="A145" s="35"/>
      <c r="B145" s="36"/>
      <c r="C145" s="194" t="s">
        <v>231</v>
      </c>
      <c r="D145" s="194" t="s">
        <v>187</v>
      </c>
      <c r="E145" s="195" t="s">
        <v>622</v>
      </c>
      <c r="F145" s="196" t="s">
        <v>623</v>
      </c>
      <c r="G145" s="197" t="s">
        <v>214</v>
      </c>
      <c r="H145" s="198">
        <v>1345.5</v>
      </c>
      <c r="I145" s="199"/>
      <c r="J145" s="200">
        <f t="shared" si="0"/>
        <v>0</v>
      </c>
      <c r="K145" s="201"/>
      <c r="L145" s="40"/>
      <c r="M145" s="202" t="s">
        <v>1</v>
      </c>
      <c r="N145" s="203" t="s">
        <v>41</v>
      </c>
      <c r="O145" s="72"/>
      <c r="P145" s="204">
        <f t="shared" si="1"/>
        <v>0</v>
      </c>
      <c r="Q145" s="204">
        <v>0</v>
      </c>
      <c r="R145" s="204">
        <f t="shared" si="2"/>
        <v>0</v>
      </c>
      <c r="S145" s="204">
        <v>0</v>
      </c>
      <c r="T145" s="205">
        <f t="shared" si="3"/>
        <v>0</v>
      </c>
      <c r="U145" s="35"/>
      <c r="V145" s="35"/>
      <c r="W145" s="35"/>
      <c r="X145" s="35"/>
      <c r="Y145" s="35"/>
      <c r="Z145" s="35"/>
      <c r="AA145" s="35"/>
      <c r="AB145" s="35"/>
      <c r="AC145" s="35"/>
      <c r="AD145" s="35"/>
      <c r="AE145" s="35"/>
      <c r="AR145" s="206" t="s">
        <v>191</v>
      </c>
      <c r="AT145" s="206" t="s">
        <v>187</v>
      </c>
      <c r="AU145" s="206" t="s">
        <v>84</v>
      </c>
      <c r="AY145" s="18" t="s">
        <v>185</v>
      </c>
      <c r="BE145" s="207">
        <f t="shared" si="4"/>
        <v>0</v>
      </c>
      <c r="BF145" s="207">
        <f t="shared" si="5"/>
        <v>0</v>
      </c>
      <c r="BG145" s="207">
        <f t="shared" si="6"/>
        <v>0</v>
      </c>
      <c r="BH145" s="207">
        <f t="shared" si="7"/>
        <v>0</v>
      </c>
      <c r="BI145" s="207">
        <f t="shared" si="8"/>
        <v>0</v>
      </c>
      <c r="BJ145" s="18" t="s">
        <v>84</v>
      </c>
      <c r="BK145" s="207">
        <f t="shared" si="9"/>
        <v>0</v>
      </c>
      <c r="BL145" s="18" t="s">
        <v>191</v>
      </c>
      <c r="BM145" s="206" t="s">
        <v>278</v>
      </c>
    </row>
    <row r="146" spans="1:65" s="2" customFormat="1" ht="16.5" customHeight="1">
      <c r="A146" s="35"/>
      <c r="B146" s="36"/>
      <c r="C146" s="194" t="s">
        <v>107</v>
      </c>
      <c r="D146" s="194" t="s">
        <v>187</v>
      </c>
      <c r="E146" s="195" t="s">
        <v>624</v>
      </c>
      <c r="F146" s="196" t="s">
        <v>625</v>
      </c>
      <c r="G146" s="197" t="s">
        <v>214</v>
      </c>
      <c r="H146" s="198">
        <v>813.556</v>
      </c>
      <c r="I146" s="199"/>
      <c r="J146" s="200">
        <f t="shared" si="0"/>
        <v>0</v>
      </c>
      <c r="K146" s="201"/>
      <c r="L146" s="40"/>
      <c r="M146" s="202" t="s">
        <v>1</v>
      </c>
      <c r="N146" s="203" t="s">
        <v>41</v>
      </c>
      <c r="O146" s="72"/>
      <c r="P146" s="204">
        <f t="shared" si="1"/>
        <v>0</v>
      </c>
      <c r="Q146" s="204">
        <v>0</v>
      </c>
      <c r="R146" s="204">
        <f t="shared" si="2"/>
        <v>0</v>
      </c>
      <c r="S146" s="204">
        <v>0</v>
      </c>
      <c r="T146" s="205">
        <f t="shared" si="3"/>
        <v>0</v>
      </c>
      <c r="U146" s="35"/>
      <c r="V146" s="35"/>
      <c r="W146" s="35"/>
      <c r="X146" s="35"/>
      <c r="Y146" s="35"/>
      <c r="Z146" s="35"/>
      <c r="AA146" s="35"/>
      <c r="AB146" s="35"/>
      <c r="AC146" s="35"/>
      <c r="AD146" s="35"/>
      <c r="AE146" s="35"/>
      <c r="AR146" s="206" t="s">
        <v>191</v>
      </c>
      <c r="AT146" s="206" t="s">
        <v>187</v>
      </c>
      <c r="AU146" s="206" t="s">
        <v>84</v>
      </c>
      <c r="AY146" s="18" t="s">
        <v>185</v>
      </c>
      <c r="BE146" s="207">
        <f t="shared" si="4"/>
        <v>0</v>
      </c>
      <c r="BF146" s="207">
        <f t="shared" si="5"/>
        <v>0</v>
      </c>
      <c r="BG146" s="207">
        <f t="shared" si="6"/>
        <v>0</v>
      </c>
      <c r="BH146" s="207">
        <f t="shared" si="7"/>
        <v>0</v>
      </c>
      <c r="BI146" s="207">
        <f t="shared" si="8"/>
        <v>0</v>
      </c>
      <c r="BJ146" s="18" t="s">
        <v>84</v>
      </c>
      <c r="BK146" s="207">
        <f t="shared" si="9"/>
        <v>0</v>
      </c>
      <c r="BL146" s="18" t="s">
        <v>191</v>
      </c>
      <c r="BM146" s="206" t="s">
        <v>286</v>
      </c>
    </row>
    <row r="147" spans="1:47" s="2" customFormat="1" ht="29.25">
      <c r="A147" s="35"/>
      <c r="B147" s="36"/>
      <c r="C147" s="37"/>
      <c r="D147" s="210" t="s">
        <v>142</v>
      </c>
      <c r="E147" s="37"/>
      <c r="F147" s="268" t="s">
        <v>626</v>
      </c>
      <c r="G147" s="37"/>
      <c r="H147" s="37"/>
      <c r="I147" s="269"/>
      <c r="J147" s="37"/>
      <c r="K147" s="37"/>
      <c r="L147" s="40"/>
      <c r="M147" s="270"/>
      <c r="N147" s="271"/>
      <c r="O147" s="72"/>
      <c r="P147" s="72"/>
      <c r="Q147" s="72"/>
      <c r="R147" s="72"/>
      <c r="S147" s="72"/>
      <c r="T147" s="73"/>
      <c r="U147" s="35"/>
      <c r="V147" s="35"/>
      <c r="W147" s="35"/>
      <c r="X147" s="35"/>
      <c r="Y147" s="35"/>
      <c r="Z147" s="35"/>
      <c r="AA147" s="35"/>
      <c r="AB147" s="35"/>
      <c r="AC147" s="35"/>
      <c r="AD147" s="35"/>
      <c r="AE147" s="35"/>
      <c r="AT147" s="18" t="s">
        <v>142</v>
      </c>
      <c r="AU147" s="18" t="s">
        <v>84</v>
      </c>
    </row>
    <row r="148" spans="1:65" s="2" customFormat="1" ht="24.2" customHeight="1">
      <c r="A148" s="35"/>
      <c r="B148" s="36"/>
      <c r="C148" s="194" t="s">
        <v>8</v>
      </c>
      <c r="D148" s="194" t="s">
        <v>187</v>
      </c>
      <c r="E148" s="195" t="s">
        <v>627</v>
      </c>
      <c r="F148" s="196" t="s">
        <v>628</v>
      </c>
      <c r="G148" s="197" t="s">
        <v>214</v>
      </c>
      <c r="H148" s="198">
        <v>182.331</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296</v>
      </c>
    </row>
    <row r="149" spans="1:65" s="2" customFormat="1" ht="24.2" customHeight="1">
      <c r="A149" s="35"/>
      <c r="B149" s="36"/>
      <c r="C149" s="194" t="s">
        <v>112</v>
      </c>
      <c r="D149" s="194" t="s">
        <v>187</v>
      </c>
      <c r="E149" s="195" t="s">
        <v>629</v>
      </c>
      <c r="F149" s="196" t="s">
        <v>630</v>
      </c>
      <c r="G149" s="197" t="s">
        <v>270</v>
      </c>
      <c r="H149" s="198">
        <v>489.391</v>
      </c>
      <c r="I149" s="199"/>
      <c r="J149" s="200">
        <f>ROUND(I149*H149,2)</f>
        <v>0</v>
      </c>
      <c r="K149" s="201"/>
      <c r="L149" s="40"/>
      <c r="M149" s="202" t="s">
        <v>1</v>
      </c>
      <c r="N149" s="203"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191</v>
      </c>
      <c r="AT149" s="206" t="s">
        <v>187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313</v>
      </c>
    </row>
    <row r="150" spans="2:63" s="12" customFormat="1" ht="25.9" customHeight="1">
      <c r="B150" s="178"/>
      <c r="C150" s="179"/>
      <c r="D150" s="180" t="s">
        <v>75</v>
      </c>
      <c r="E150" s="181" t="s">
        <v>194</v>
      </c>
      <c r="F150" s="181" t="s">
        <v>631</v>
      </c>
      <c r="G150" s="179"/>
      <c r="H150" s="179"/>
      <c r="I150" s="182"/>
      <c r="J150" s="183">
        <f>BK150</f>
        <v>0</v>
      </c>
      <c r="K150" s="179"/>
      <c r="L150" s="184"/>
      <c r="M150" s="185"/>
      <c r="N150" s="186"/>
      <c r="O150" s="186"/>
      <c r="P150" s="187">
        <f>SUM(P151:P160)</f>
        <v>0</v>
      </c>
      <c r="Q150" s="186"/>
      <c r="R150" s="187">
        <f>SUM(R151:R160)</f>
        <v>0</v>
      </c>
      <c r="S150" s="186"/>
      <c r="T150" s="188">
        <f>SUM(T151:T160)</f>
        <v>0</v>
      </c>
      <c r="AR150" s="189" t="s">
        <v>84</v>
      </c>
      <c r="AT150" s="190" t="s">
        <v>75</v>
      </c>
      <c r="AU150" s="190" t="s">
        <v>76</v>
      </c>
      <c r="AY150" s="189" t="s">
        <v>185</v>
      </c>
      <c r="BK150" s="191">
        <f>SUM(BK151:BK160)</f>
        <v>0</v>
      </c>
    </row>
    <row r="151" spans="1:65" s="2" customFormat="1" ht="21.75" customHeight="1">
      <c r="A151" s="35"/>
      <c r="B151" s="36"/>
      <c r="C151" s="194" t="s">
        <v>245</v>
      </c>
      <c r="D151" s="194" t="s">
        <v>187</v>
      </c>
      <c r="E151" s="195" t="s">
        <v>723</v>
      </c>
      <c r="F151" s="196" t="s">
        <v>724</v>
      </c>
      <c r="G151" s="197" t="s">
        <v>201</v>
      </c>
      <c r="H151" s="198">
        <v>19.55</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321</v>
      </c>
    </row>
    <row r="152" spans="2:51" s="13" customFormat="1" ht="11.25">
      <c r="B152" s="208"/>
      <c r="C152" s="209"/>
      <c r="D152" s="210" t="s">
        <v>193</v>
      </c>
      <c r="E152" s="211" t="s">
        <v>1</v>
      </c>
      <c r="F152" s="212" t="s">
        <v>775</v>
      </c>
      <c r="G152" s="209"/>
      <c r="H152" s="213">
        <v>4.25</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3" customFormat="1" ht="11.25">
      <c r="B153" s="208"/>
      <c r="C153" s="209"/>
      <c r="D153" s="210" t="s">
        <v>193</v>
      </c>
      <c r="E153" s="211" t="s">
        <v>1</v>
      </c>
      <c r="F153" s="212" t="s">
        <v>776</v>
      </c>
      <c r="G153" s="209"/>
      <c r="H153" s="213">
        <v>15.3</v>
      </c>
      <c r="I153" s="214"/>
      <c r="J153" s="209"/>
      <c r="K153" s="209"/>
      <c r="L153" s="215"/>
      <c r="M153" s="216"/>
      <c r="N153" s="217"/>
      <c r="O153" s="217"/>
      <c r="P153" s="217"/>
      <c r="Q153" s="217"/>
      <c r="R153" s="217"/>
      <c r="S153" s="217"/>
      <c r="T153" s="218"/>
      <c r="AT153" s="219" t="s">
        <v>193</v>
      </c>
      <c r="AU153" s="219" t="s">
        <v>84</v>
      </c>
      <c r="AV153" s="13" t="s">
        <v>86</v>
      </c>
      <c r="AW153" s="13" t="s">
        <v>32</v>
      </c>
      <c r="AX153" s="13" t="s">
        <v>76</v>
      </c>
      <c r="AY153" s="219" t="s">
        <v>185</v>
      </c>
    </row>
    <row r="154" spans="2:51" s="15" customFormat="1" ht="11.25">
      <c r="B154" s="230"/>
      <c r="C154" s="231"/>
      <c r="D154" s="210" t="s">
        <v>193</v>
      </c>
      <c r="E154" s="232" t="s">
        <v>1</v>
      </c>
      <c r="F154" s="233" t="s">
        <v>256</v>
      </c>
      <c r="G154" s="231"/>
      <c r="H154" s="234">
        <v>19.55</v>
      </c>
      <c r="I154" s="235"/>
      <c r="J154" s="231"/>
      <c r="K154" s="231"/>
      <c r="L154" s="236"/>
      <c r="M154" s="237"/>
      <c r="N154" s="238"/>
      <c r="O154" s="238"/>
      <c r="P154" s="238"/>
      <c r="Q154" s="238"/>
      <c r="R154" s="238"/>
      <c r="S154" s="238"/>
      <c r="T154" s="239"/>
      <c r="AT154" s="240" t="s">
        <v>193</v>
      </c>
      <c r="AU154" s="240" t="s">
        <v>84</v>
      </c>
      <c r="AV154" s="15" t="s">
        <v>191</v>
      </c>
      <c r="AW154" s="15" t="s">
        <v>32</v>
      </c>
      <c r="AX154" s="15" t="s">
        <v>84</v>
      </c>
      <c r="AY154" s="240" t="s">
        <v>185</v>
      </c>
    </row>
    <row r="155" spans="1:65" s="2" customFormat="1" ht="16.5" customHeight="1">
      <c r="A155" s="35"/>
      <c r="B155" s="36"/>
      <c r="C155" s="194" t="s">
        <v>250</v>
      </c>
      <c r="D155" s="194" t="s">
        <v>187</v>
      </c>
      <c r="E155" s="195" t="s">
        <v>632</v>
      </c>
      <c r="F155" s="196" t="s">
        <v>633</v>
      </c>
      <c r="G155" s="197" t="s">
        <v>439</v>
      </c>
      <c r="H155" s="198">
        <v>17.8</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333</v>
      </c>
    </row>
    <row r="156" spans="2:51" s="13" customFormat="1" ht="11.25">
      <c r="B156" s="208"/>
      <c r="C156" s="209"/>
      <c r="D156" s="210" t="s">
        <v>193</v>
      </c>
      <c r="E156" s="211" t="s">
        <v>1</v>
      </c>
      <c r="F156" s="212" t="s">
        <v>777</v>
      </c>
      <c r="G156" s="209"/>
      <c r="H156" s="213">
        <v>7.3</v>
      </c>
      <c r="I156" s="214"/>
      <c r="J156" s="209"/>
      <c r="K156" s="209"/>
      <c r="L156" s="215"/>
      <c r="M156" s="216"/>
      <c r="N156" s="217"/>
      <c r="O156" s="217"/>
      <c r="P156" s="217"/>
      <c r="Q156" s="217"/>
      <c r="R156" s="217"/>
      <c r="S156" s="217"/>
      <c r="T156" s="218"/>
      <c r="AT156" s="219" t="s">
        <v>193</v>
      </c>
      <c r="AU156" s="219" t="s">
        <v>84</v>
      </c>
      <c r="AV156" s="13" t="s">
        <v>86</v>
      </c>
      <c r="AW156" s="13" t="s">
        <v>32</v>
      </c>
      <c r="AX156" s="13" t="s">
        <v>76</v>
      </c>
      <c r="AY156" s="219" t="s">
        <v>185</v>
      </c>
    </row>
    <row r="157" spans="2:51" s="13" customFormat="1" ht="11.25">
      <c r="B157" s="208"/>
      <c r="C157" s="209"/>
      <c r="D157" s="210" t="s">
        <v>193</v>
      </c>
      <c r="E157" s="211" t="s">
        <v>1</v>
      </c>
      <c r="F157" s="212" t="s">
        <v>778</v>
      </c>
      <c r="G157" s="209"/>
      <c r="H157" s="213">
        <v>10.5</v>
      </c>
      <c r="I157" s="214"/>
      <c r="J157" s="209"/>
      <c r="K157" s="209"/>
      <c r="L157" s="215"/>
      <c r="M157" s="216"/>
      <c r="N157" s="217"/>
      <c r="O157" s="217"/>
      <c r="P157" s="217"/>
      <c r="Q157" s="217"/>
      <c r="R157" s="217"/>
      <c r="S157" s="217"/>
      <c r="T157" s="218"/>
      <c r="AT157" s="219" t="s">
        <v>193</v>
      </c>
      <c r="AU157" s="219" t="s">
        <v>84</v>
      </c>
      <c r="AV157" s="13" t="s">
        <v>86</v>
      </c>
      <c r="AW157" s="13" t="s">
        <v>32</v>
      </c>
      <c r="AX157" s="13" t="s">
        <v>76</v>
      </c>
      <c r="AY157" s="219" t="s">
        <v>185</v>
      </c>
    </row>
    <row r="158" spans="2:51" s="15" customFormat="1" ht="11.25">
      <c r="B158" s="230"/>
      <c r="C158" s="231"/>
      <c r="D158" s="210" t="s">
        <v>193</v>
      </c>
      <c r="E158" s="232" t="s">
        <v>1</v>
      </c>
      <c r="F158" s="233" t="s">
        <v>256</v>
      </c>
      <c r="G158" s="231"/>
      <c r="H158" s="234">
        <v>17.8</v>
      </c>
      <c r="I158" s="235"/>
      <c r="J158" s="231"/>
      <c r="K158" s="231"/>
      <c r="L158" s="236"/>
      <c r="M158" s="237"/>
      <c r="N158" s="238"/>
      <c r="O158" s="238"/>
      <c r="P158" s="238"/>
      <c r="Q158" s="238"/>
      <c r="R158" s="238"/>
      <c r="S158" s="238"/>
      <c r="T158" s="239"/>
      <c r="AT158" s="240" t="s">
        <v>193</v>
      </c>
      <c r="AU158" s="240" t="s">
        <v>84</v>
      </c>
      <c r="AV158" s="15" t="s">
        <v>191</v>
      </c>
      <c r="AW158" s="15" t="s">
        <v>32</v>
      </c>
      <c r="AX158" s="15" t="s">
        <v>84</v>
      </c>
      <c r="AY158" s="240" t="s">
        <v>185</v>
      </c>
    </row>
    <row r="159" spans="1:65" s="2" customFormat="1" ht="24.2" customHeight="1">
      <c r="A159" s="35"/>
      <c r="B159" s="36"/>
      <c r="C159" s="194" t="s">
        <v>257</v>
      </c>
      <c r="D159" s="194" t="s">
        <v>187</v>
      </c>
      <c r="E159" s="195" t="s">
        <v>634</v>
      </c>
      <c r="F159" s="196" t="s">
        <v>635</v>
      </c>
      <c r="G159" s="197" t="s">
        <v>201</v>
      </c>
      <c r="H159" s="198">
        <v>19.55</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346</v>
      </c>
    </row>
    <row r="160" spans="1:47" s="2" customFormat="1" ht="68.25">
      <c r="A160" s="35"/>
      <c r="B160" s="36"/>
      <c r="C160" s="37"/>
      <c r="D160" s="210" t="s">
        <v>142</v>
      </c>
      <c r="E160" s="37"/>
      <c r="F160" s="268" t="s">
        <v>636</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2:63" s="12" customFormat="1" ht="25.9" customHeight="1">
      <c r="B161" s="178"/>
      <c r="C161" s="179"/>
      <c r="D161" s="180" t="s">
        <v>75</v>
      </c>
      <c r="E161" s="181" t="s">
        <v>223</v>
      </c>
      <c r="F161" s="181" t="s">
        <v>378</v>
      </c>
      <c r="G161" s="179"/>
      <c r="H161" s="179"/>
      <c r="I161" s="182"/>
      <c r="J161" s="183">
        <f>BK161</f>
        <v>0</v>
      </c>
      <c r="K161" s="179"/>
      <c r="L161" s="184"/>
      <c r="M161" s="185"/>
      <c r="N161" s="186"/>
      <c r="O161" s="186"/>
      <c r="P161" s="187">
        <f>SUM(P162:P170)</f>
        <v>0</v>
      </c>
      <c r="Q161" s="186"/>
      <c r="R161" s="187">
        <f>SUM(R162:R170)</f>
        <v>0</v>
      </c>
      <c r="S161" s="186"/>
      <c r="T161" s="188">
        <f>SUM(T162:T170)</f>
        <v>0</v>
      </c>
      <c r="AR161" s="189" t="s">
        <v>84</v>
      </c>
      <c r="AT161" s="190" t="s">
        <v>75</v>
      </c>
      <c r="AU161" s="190" t="s">
        <v>76</v>
      </c>
      <c r="AY161" s="189" t="s">
        <v>185</v>
      </c>
      <c r="BK161" s="191">
        <f>SUM(BK162:BK170)</f>
        <v>0</v>
      </c>
    </row>
    <row r="162" spans="1:65" s="2" customFormat="1" ht="16.5" customHeight="1">
      <c r="A162" s="35"/>
      <c r="B162" s="36"/>
      <c r="C162" s="194" t="s">
        <v>261</v>
      </c>
      <c r="D162" s="194" t="s">
        <v>187</v>
      </c>
      <c r="E162" s="195" t="s">
        <v>779</v>
      </c>
      <c r="F162" s="196" t="s">
        <v>780</v>
      </c>
      <c r="G162" s="197" t="s">
        <v>439</v>
      </c>
      <c r="H162" s="198">
        <v>553.61</v>
      </c>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191</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191</v>
      </c>
      <c r="BM162" s="206" t="s">
        <v>356</v>
      </c>
    </row>
    <row r="163" spans="1:65" s="2" customFormat="1" ht="16.5" customHeight="1">
      <c r="A163" s="35"/>
      <c r="B163" s="36"/>
      <c r="C163" s="194" t="s">
        <v>266</v>
      </c>
      <c r="D163" s="194" t="s">
        <v>187</v>
      </c>
      <c r="E163" s="195" t="s">
        <v>781</v>
      </c>
      <c r="F163" s="196" t="s">
        <v>782</v>
      </c>
      <c r="G163" s="197" t="s">
        <v>439</v>
      </c>
      <c r="H163" s="198">
        <v>553.61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367</v>
      </c>
    </row>
    <row r="164" spans="1:65" s="2" customFormat="1" ht="16.5" customHeight="1">
      <c r="A164" s="35"/>
      <c r="B164" s="36"/>
      <c r="C164" s="194" t="s">
        <v>273</v>
      </c>
      <c r="D164" s="194" t="s">
        <v>187</v>
      </c>
      <c r="E164" s="195" t="s">
        <v>783</v>
      </c>
      <c r="F164" s="196" t="s">
        <v>784</v>
      </c>
      <c r="G164" s="197" t="s">
        <v>439</v>
      </c>
      <c r="H164" s="198">
        <v>553.61</v>
      </c>
      <c r="I164" s="199"/>
      <c r="J164" s="200">
        <f>ROUND(I164*H164,2)</f>
        <v>0</v>
      </c>
      <c r="K164" s="201"/>
      <c r="L164" s="40"/>
      <c r="M164" s="202" t="s">
        <v>1</v>
      </c>
      <c r="N164" s="203" t="s">
        <v>41</v>
      </c>
      <c r="O164" s="72"/>
      <c r="P164" s="204">
        <f>O164*H164</f>
        <v>0</v>
      </c>
      <c r="Q164" s="204">
        <v>0</v>
      </c>
      <c r="R164" s="204">
        <f>Q164*H164</f>
        <v>0</v>
      </c>
      <c r="S164" s="204">
        <v>0</v>
      </c>
      <c r="T164" s="205">
        <f>S164*H164</f>
        <v>0</v>
      </c>
      <c r="U164" s="35"/>
      <c r="V164" s="35"/>
      <c r="W164" s="35"/>
      <c r="X164" s="35"/>
      <c r="Y164" s="35"/>
      <c r="Z164" s="35"/>
      <c r="AA164" s="35"/>
      <c r="AB164" s="35"/>
      <c r="AC164" s="35"/>
      <c r="AD164" s="35"/>
      <c r="AE164" s="35"/>
      <c r="AR164" s="206" t="s">
        <v>191</v>
      </c>
      <c r="AT164" s="206" t="s">
        <v>187</v>
      </c>
      <c r="AU164" s="206" t="s">
        <v>84</v>
      </c>
      <c r="AY164" s="18" t="s">
        <v>185</v>
      </c>
      <c r="BE164" s="207">
        <f>IF(N164="základní",J164,0)</f>
        <v>0</v>
      </c>
      <c r="BF164" s="207">
        <f>IF(N164="snížená",J164,0)</f>
        <v>0</v>
      </c>
      <c r="BG164" s="207">
        <f>IF(N164="zákl. přenesená",J164,0)</f>
        <v>0</v>
      </c>
      <c r="BH164" s="207">
        <f>IF(N164="sníž. přenesená",J164,0)</f>
        <v>0</v>
      </c>
      <c r="BI164" s="207">
        <f>IF(N164="nulová",J164,0)</f>
        <v>0</v>
      </c>
      <c r="BJ164" s="18" t="s">
        <v>84</v>
      </c>
      <c r="BK164" s="207">
        <f>ROUND(I164*H164,2)</f>
        <v>0</v>
      </c>
      <c r="BL164" s="18" t="s">
        <v>191</v>
      </c>
      <c r="BM164" s="206" t="s">
        <v>379</v>
      </c>
    </row>
    <row r="165" spans="1:65" s="2" customFormat="1" ht="33" customHeight="1">
      <c r="A165" s="35"/>
      <c r="B165" s="36"/>
      <c r="C165" s="194" t="s">
        <v>278</v>
      </c>
      <c r="D165" s="194" t="s">
        <v>187</v>
      </c>
      <c r="E165" s="195" t="s">
        <v>785</v>
      </c>
      <c r="F165" s="196" t="s">
        <v>786</v>
      </c>
      <c r="G165" s="197" t="s">
        <v>190</v>
      </c>
      <c r="H165" s="198">
        <v>21</v>
      </c>
      <c r="I165" s="199"/>
      <c r="J165" s="200">
        <f>ROUND(I165*H165,2)</f>
        <v>0</v>
      </c>
      <c r="K165" s="201"/>
      <c r="L165" s="40"/>
      <c r="M165" s="202" t="s">
        <v>1</v>
      </c>
      <c r="N165" s="203"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191</v>
      </c>
      <c r="AT165" s="206" t="s">
        <v>187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387</v>
      </c>
    </row>
    <row r="166" spans="1:47" s="2" customFormat="1" ht="19.5">
      <c r="A166" s="35"/>
      <c r="B166" s="36"/>
      <c r="C166" s="37"/>
      <c r="D166" s="210" t="s">
        <v>142</v>
      </c>
      <c r="E166" s="37"/>
      <c r="F166" s="268" t="s">
        <v>787</v>
      </c>
      <c r="G166" s="37"/>
      <c r="H166" s="37"/>
      <c r="I166" s="269"/>
      <c r="J166" s="37"/>
      <c r="K166" s="37"/>
      <c r="L166" s="40"/>
      <c r="M166" s="270"/>
      <c r="N166" s="271"/>
      <c r="O166" s="72"/>
      <c r="P166" s="72"/>
      <c r="Q166" s="72"/>
      <c r="R166" s="72"/>
      <c r="S166" s="72"/>
      <c r="T166" s="73"/>
      <c r="U166" s="35"/>
      <c r="V166" s="35"/>
      <c r="W166" s="35"/>
      <c r="X166" s="35"/>
      <c r="Y166" s="35"/>
      <c r="Z166" s="35"/>
      <c r="AA166" s="35"/>
      <c r="AB166" s="35"/>
      <c r="AC166" s="35"/>
      <c r="AD166" s="35"/>
      <c r="AE166" s="35"/>
      <c r="AT166" s="18" t="s">
        <v>142</v>
      </c>
      <c r="AU166" s="18" t="s">
        <v>84</v>
      </c>
    </row>
    <row r="167" spans="1:65" s="2" customFormat="1" ht="21.75" customHeight="1">
      <c r="A167" s="35"/>
      <c r="B167" s="36"/>
      <c r="C167" s="241" t="s">
        <v>7</v>
      </c>
      <c r="D167" s="241" t="s">
        <v>267</v>
      </c>
      <c r="E167" s="242" t="s">
        <v>788</v>
      </c>
      <c r="F167" s="243" t="s">
        <v>789</v>
      </c>
      <c r="G167" s="244" t="s">
        <v>190</v>
      </c>
      <c r="H167" s="245">
        <v>112.22</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395</v>
      </c>
    </row>
    <row r="168" spans="1:47" s="2" customFormat="1" ht="39">
      <c r="A168" s="35"/>
      <c r="B168" s="36"/>
      <c r="C168" s="37"/>
      <c r="D168" s="210" t="s">
        <v>142</v>
      </c>
      <c r="E168" s="37"/>
      <c r="F168" s="268" t="s">
        <v>790</v>
      </c>
      <c r="G168" s="37"/>
      <c r="H168" s="37"/>
      <c r="I168" s="269"/>
      <c r="J168" s="37"/>
      <c r="K168" s="37"/>
      <c r="L168" s="40"/>
      <c r="M168" s="270"/>
      <c r="N168" s="271"/>
      <c r="O168" s="72"/>
      <c r="P168" s="72"/>
      <c r="Q168" s="72"/>
      <c r="R168" s="72"/>
      <c r="S168" s="72"/>
      <c r="T168" s="73"/>
      <c r="U168" s="35"/>
      <c r="V168" s="35"/>
      <c r="W168" s="35"/>
      <c r="X168" s="35"/>
      <c r="Y168" s="35"/>
      <c r="Z168" s="35"/>
      <c r="AA168" s="35"/>
      <c r="AB168" s="35"/>
      <c r="AC168" s="35"/>
      <c r="AD168" s="35"/>
      <c r="AE168" s="35"/>
      <c r="AT168" s="18" t="s">
        <v>142</v>
      </c>
      <c r="AU168" s="18" t="s">
        <v>84</v>
      </c>
    </row>
    <row r="169" spans="1:65" s="2" customFormat="1" ht="16.5" customHeight="1">
      <c r="A169" s="35"/>
      <c r="B169" s="36"/>
      <c r="C169" s="241" t="s">
        <v>286</v>
      </c>
      <c r="D169" s="241" t="s">
        <v>267</v>
      </c>
      <c r="E169" s="242" t="s">
        <v>791</v>
      </c>
      <c r="F169" s="243" t="s">
        <v>792</v>
      </c>
      <c r="G169" s="244" t="s">
        <v>439</v>
      </c>
      <c r="H169" s="245">
        <v>553.61</v>
      </c>
      <c r="I169" s="246"/>
      <c r="J169" s="247">
        <f>ROUND(I169*H169,2)</f>
        <v>0</v>
      </c>
      <c r="K169" s="248"/>
      <c r="L169" s="249"/>
      <c r="M169" s="250" t="s">
        <v>1</v>
      </c>
      <c r="N169" s="251"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223</v>
      </c>
      <c r="AT169" s="206" t="s">
        <v>267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403</v>
      </c>
    </row>
    <row r="170" spans="1:65" s="2" customFormat="1" ht="21.75" customHeight="1">
      <c r="A170" s="35"/>
      <c r="B170" s="36"/>
      <c r="C170" s="194" t="s">
        <v>291</v>
      </c>
      <c r="D170" s="194" t="s">
        <v>187</v>
      </c>
      <c r="E170" s="195" t="s">
        <v>714</v>
      </c>
      <c r="F170" s="196" t="s">
        <v>715</v>
      </c>
      <c r="G170" s="197" t="s">
        <v>716</v>
      </c>
      <c r="H170" s="198">
        <v>1</v>
      </c>
      <c r="I170" s="199"/>
      <c r="J170" s="200">
        <f>ROUND(I170*H170,2)</f>
        <v>0</v>
      </c>
      <c r="K170" s="201"/>
      <c r="L170" s="40"/>
      <c r="M170" s="202" t="s">
        <v>1</v>
      </c>
      <c r="N170" s="203"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191</v>
      </c>
      <c r="AT170" s="206" t="s">
        <v>187</v>
      </c>
      <c r="AU170" s="206" t="s">
        <v>84</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411</v>
      </c>
    </row>
    <row r="171" spans="2:63" s="12" customFormat="1" ht="25.9" customHeight="1">
      <c r="B171" s="178"/>
      <c r="C171" s="179"/>
      <c r="D171" s="180" t="s">
        <v>75</v>
      </c>
      <c r="E171" s="181" t="s">
        <v>735</v>
      </c>
      <c r="F171" s="181" t="s">
        <v>736</v>
      </c>
      <c r="G171" s="179"/>
      <c r="H171" s="179"/>
      <c r="I171" s="182"/>
      <c r="J171" s="183">
        <f>BK171</f>
        <v>0</v>
      </c>
      <c r="K171" s="179"/>
      <c r="L171" s="184"/>
      <c r="M171" s="185"/>
      <c r="N171" s="186"/>
      <c r="O171" s="186"/>
      <c r="P171" s="187">
        <f>SUM(P172:P173)</f>
        <v>0</v>
      </c>
      <c r="Q171" s="186"/>
      <c r="R171" s="187">
        <f>SUM(R172:R173)</f>
        <v>0</v>
      </c>
      <c r="S171" s="186"/>
      <c r="T171" s="188">
        <f>SUM(T172:T173)</f>
        <v>0</v>
      </c>
      <c r="AR171" s="189" t="s">
        <v>84</v>
      </c>
      <c r="AT171" s="190" t="s">
        <v>75</v>
      </c>
      <c r="AU171" s="190" t="s">
        <v>76</v>
      </c>
      <c r="AY171" s="189" t="s">
        <v>185</v>
      </c>
      <c r="BK171" s="191">
        <f>SUM(BK172:BK173)</f>
        <v>0</v>
      </c>
    </row>
    <row r="172" spans="1:65" s="2" customFormat="1" ht="24.2" customHeight="1">
      <c r="A172" s="35"/>
      <c r="B172" s="36"/>
      <c r="C172" s="194" t="s">
        <v>296</v>
      </c>
      <c r="D172" s="194" t="s">
        <v>187</v>
      </c>
      <c r="E172" s="195" t="s">
        <v>737</v>
      </c>
      <c r="F172" s="196" t="s">
        <v>738</v>
      </c>
      <c r="G172" s="197" t="s">
        <v>270</v>
      </c>
      <c r="H172" s="198">
        <v>3.519</v>
      </c>
      <c r="I172" s="199"/>
      <c r="J172" s="200">
        <f>ROUND(I172*H172,2)</f>
        <v>0</v>
      </c>
      <c r="K172" s="201"/>
      <c r="L172" s="40"/>
      <c r="M172" s="202" t="s">
        <v>1</v>
      </c>
      <c r="N172" s="203" t="s">
        <v>41</v>
      </c>
      <c r="O172" s="72"/>
      <c r="P172" s="204">
        <f>O172*H172</f>
        <v>0</v>
      </c>
      <c r="Q172" s="204">
        <v>0</v>
      </c>
      <c r="R172" s="204">
        <f>Q172*H172</f>
        <v>0</v>
      </c>
      <c r="S172" s="204">
        <v>0</v>
      </c>
      <c r="T172" s="205">
        <f>S172*H172</f>
        <v>0</v>
      </c>
      <c r="U172" s="35"/>
      <c r="V172" s="35"/>
      <c r="W172" s="35"/>
      <c r="X172" s="35"/>
      <c r="Y172" s="35"/>
      <c r="Z172" s="35"/>
      <c r="AA172" s="35"/>
      <c r="AB172" s="35"/>
      <c r="AC172" s="35"/>
      <c r="AD172" s="35"/>
      <c r="AE172" s="35"/>
      <c r="AR172" s="206" t="s">
        <v>191</v>
      </c>
      <c r="AT172" s="206" t="s">
        <v>187</v>
      </c>
      <c r="AU172" s="206" t="s">
        <v>84</v>
      </c>
      <c r="AY172" s="18" t="s">
        <v>185</v>
      </c>
      <c r="BE172" s="207">
        <f>IF(N172="základní",J172,0)</f>
        <v>0</v>
      </c>
      <c r="BF172" s="207">
        <f>IF(N172="snížená",J172,0)</f>
        <v>0</v>
      </c>
      <c r="BG172" s="207">
        <f>IF(N172="zákl. přenesená",J172,0)</f>
        <v>0</v>
      </c>
      <c r="BH172" s="207">
        <f>IF(N172="sníž. přenesená",J172,0)</f>
        <v>0</v>
      </c>
      <c r="BI172" s="207">
        <f>IF(N172="nulová",J172,0)</f>
        <v>0</v>
      </c>
      <c r="BJ172" s="18" t="s">
        <v>84</v>
      </c>
      <c r="BK172" s="207">
        <f>ROUND(I172*H172,2)</f>
        <v>0</v>
      </c>
      <c r="BL172" s="18" t="s">
        <v>191</v>
      </c>
      <c r="BM172" s="206" t="s">
        <v>420</v>
      </c>
    </row>
    <row r="173" spans="1:47" s="2" customFormat="1" ht="19.5">
      <c r="A173" s="35"/>
      <c r="B173" s="36"/>
      <c r="C173" s="37"/>
      <c r="D173" s="210" t="s">
        <v>142</v>
      </c>
      <c r="E173" s="37"/>
      <c r="F173" s="268" t="s">
        <v>740</v>
      </c>
      <c r="G173" s="37"/>
      <c r="H173" s="37"/>
      <c r="I173" s="269"/>
      <c r="J173" s="37"/>
      <c r="K173" s="37"/>
      <c r="L173" s="40"/>
      <c r="M173" s="270"/>
      <c r="N173" s="271"/>
      <c r="O173" s="72"/>
      <c r="P173" s="72"/>
      <c r="Q173" s="72"/>
      <c r="R173" s="72"/>
      <c r="S173" s="72"/>
      <c r="T173" s="73"/>
      <c r="U173" s="35"/>
      <c r="V173" s="35"/>
      <c r="W173" s="35"/>
      <c r="X173" s="35"/>
      <c r="Y173" s="35"/>
      <c r="Z173" s="35"/>
      <c r="AA173" s="35"/>
      <c r="AB173" s="35"/>
      <c r="AC173" s="35"/>
      <c r="AD173" s="35"/>
      <c r="AE173" s="35"/>
      <c r="AT173" s="18" t="s">
        <v>142</v>
      </c>
      <c r="AU173" s="18" t="s">
        <v>84</v>
      </c>
    </row>
    <row r="174" spans="2:63" s="12" customFormat="1" ht="25.9" customHeight="1">
      <c r="B174" s="178"/>
      <c r="C174" s="179"/>
      <c r="D174" s="180" t="s">
        <v>75</v>
      </c>
      <c r="E174" s="181" t="s">
        <v>793</v>
      </c>
      <c r="F174" s="181" t="s">
        <v>794</v>
      </c>
      <c r="G174" s="179"/>
      <c r="H174" s="179"/>
      <c r="I174" s="182"/>
      <c r="J174" s="183">
        <f>BK174</f>
        <v>0</v>
      </c>
      <c r="K174" s="179"/>
      <c r="L174" s="184"/>
      <c r="M174" s="185"/>
      <c r="N174" s="186"/>
      <c r="O174" s="186"/>
      <c r="P174" s="187">
        <f>SUM(P175:P176)</f>
        <v>0</v>
      </c>
      <c r="Q174" s="186"/>
      <c r="R174" s="187">
        <f>SUM(R175:R176)</f>
        <v>0</v>
      </c>
      <c r="S174" s="186"/>
      <c r="T174" s="188">
        <f>SUM(T175:T176)</f>
        <v>0</v>
      </c>
      <c r="AR174" s="189" t="s">
        <v>84</v>
      </c>
      <c r="AT174" s="190" t="s">
        <v>75</v>
      </c>
      <c r="AU174" s="190" t="s">
        <v>76</v>
      </c>
      <c r="AY174" s="189" t="s">
        <v>185</v>
      </c>
      <c r="BK174" s="191">
        <f>SUM(BK175:BK176)</f>
        <v>0</v>
      </c>
    </row>
    <row r="175" spans="1:65" s="2" customFormat="1" ht="16.5" customHeight="1">
      <c r="A175" s="35"/>
      <c r="B175" s="36"/>
      <c r="C175" s="194" t="s">
        <v>302</v>
      </c>
      <c r="D175" s="194" t="s">
        <v>187</v>
      </c>
      <c r="E175" s="195" t="s">
        <v>706</v>
      </c>
      <c r="F175" s="196" t="s">
        <v>707</v>
      </c>
      <c r="G175" s="197" t="s">
        <v>270</v>
      </c>
      <c r="H175" s="198">
        <v>316.604</v>
      </c>
      <c r="I175" s="199"/>
      <c r="J175" s="200">
        <f>ROUND(I175*H175,2)</f>
        <v>0</v>
      </c>
      <c r="K175" s="201"/>
      <c r="L175" s="40"/>
      <c r="M175" s="202" t="s">
        <v>1</v>
      </c>
      <c r="N175" s="203"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191</v>
      </c>
      <c r="AT175" s="206" t="s">
        <v>187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428</v>
      </c>
    </row>
    <row r="176" spans="1:47" s="2" customFormat="1" ht="19.5">
      <c r="A176" s="35"/>
      <c r="B176" s="36"/>
      <c r="C176" s="37"/>
      <c r="D176" s="210" t="s">
        <v>142</v>
      </c>
      <c r="E176" s="37"/>
      <c r="F176" s="268" t="s">
        <v>709</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2:63" s="12" customFormat="1" ht="25.9" customHeight="1">
      <c r="B177" s="178"/>
      <c r="C177" s="179"/>
      <c r="D177" s="180" t="s">
        <v>75</v>
      </c>
      <c r="E177" s="181" t="s">
        <v>741</v>
      </c>
      <c r="F177" s="181" t="s">
        <v>736</v>
      </c>
      <c r="G177" s="179"/>
      <c r="H177" s="179"/>
      <c r="I177" s="182"/>
      <c r="J177" s="183">
        <f>BK177</f>
        <v>0</v>
      </c>
      <c r="K177" s="179"/>
      <c r="L177" s="184"/>
      <c r="M177" s="185"/>
      <c r="N177" s="186"/>
      <c r="O177" s="186"/>
      <c r="P177" s="187">
        <f>SUM(P178:P181)</f>
        <v>0</v>
      </c>
      <c r="Q177" s="186"/>
      <c r="R177" s="187">
        <f>SUM(R178:R181)</f>
        <v>0</v>
      </c>
      <c r="S177" s="186"/>
      <c r="T177" s="188">
        <f>SUM(T178:T181)</f>
        <v>0</v>
      </c>
      <c r="AR177" s="189" t="s">
        <v>84</v>
      </c>
      <c r="AT177" s="190" t="s">
        <v>75</v>
      </c>
      <c r="AU177" s="190" t="s">
        <v>76</v>
      </c>
      <c r="AY177" s="189" t="s">
        <v>185</v>
      </c>
      <c r="BK177" s="191">
        <f>SUM(BK178:BK181)</f>
        <v>0</v>
      </c>
    </row>
    <row r="178" spans="1:65" s="2" customFormat="1" ht="21.75" customHeight="1">
      <c r="A178" s="35"/>
      <c r="B178" s="36"/>
      <c r="C178" s="194" t="s">
        <v>313</v>
      </c>
      <c r="D178" s="194" t="s">
        <v>187</v>
      </c>
      <c r="E178" s="195" t="s">
        <v>742</v>
      </c>
      <c r="F178" s="196" t="s">
        <v>743</v>
      </c>
      <c r="G178" s="197" t="s">
        <v>270</v>
      </c>
      <c r="H178" s="198">
        <v>6.452</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436</v>
      </c>
    </row>
    <row r="179" spans="1:65" s="2" customFormat="1" ht="16.5" customHeight="1">
      <c r="A179" s="35"/>
      <c r="B179" s="36"/>
      <c r="C179" s="194" t="s">
        <v>317</v>
      </c>
      <c r="D179" s="194" t="s">
        <v>187</v>
      </c>
      <c r="E179" s="195" t="s">
        <v>745</v>
      </c>
      <c r="F179" s="196" t="s">
        <v>746</v>
      </c>
      <c r="G179" s="197" t="s">
        <v>270</v>
      </c>
      <c r="H179" s="198">
        <v>6.452</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449</v>
      </c>
    </row>
    <row r="180" spans="1:65" s="2" customFormat="1" ht="21.75" customHeight="1">
      <c r="A180" s="35"/>
      <c r="B180" s="36"/>
      <c r="C180" s="194" t="s">
        <v>321</v>
      </c>
      <c r="D180" s="194" t="s">
        <v>187</v>
      </c>
      <c r="E180" s="195" t="s">
        <v>748</v>
      </c>
      <c r="F180" s="196" t="s">
        <v>749</v>
      </c>
      <c r="G180" s="197" t="s">
        <v>270</v>
      </c>
      <c r="H180" s="198">
        <v>6.452</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461</v>
      </c>
    </row>
    <row r="181" spans="1:65" s="2" customFormat="1" ht="16.5" customHeight="1">
      <c r="A181" s="35"/>
      <c r="B181" s="36"/>
      <c r="C181" s="194" t="s">
        <v>326</v>
      </c>
      <c r="D181" s="194" t="s">
        <v>187</v>
      </c>
      <c r="E181" s="195" t="s">
        <v>751</v>
      </c>
      <c r="F181" s="196" t="s">
        <v>752</v>
      </c>
      <c r="G181" s="197" t="s">
        <v>270</v>
      </c>
      <c r="H181" s="198">
        <v>6.452</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475</v>
      </c>
    </row>
    <row r="182" spans="2:63" s="12" customFormat="1" ht="25.9" customHeight="1">
      <c r="B182" s="178"/>
      <c r="C182" s="179"/>
      <c r="D182" s="180" t="s">
        <v>75</v>
      </c>
      <c r="E182" s="181" t="s">
        <v>754</v>
      </c>
      <c r="F182" s="181" t="s">
        <v>755</v>
      </c>
      <c r="G182" s="179"/>
      <c r="H182" s="179"/>
      <c r="I182" s="182"/>
      <c r="J182" s="183">
        <f>BK182</f>
        <v>0</v>
      </c>
      <c r="K182" s="179"/>
      <c r="L182" s="184"/>
      <c r="M182" s="185"/>
      <c r="N182" s="186"/>
      <c r="O182" s="186"/>
      <c r="P182" s="187">
        <f>SUM(P183:P184)</f>
        <v>0</v>
      </c>
      <c r="Q182" s="186"/>
      <c r="R182" s="187">
        <f>SUM(R183:R184)</f>
        <v>0</v>
      </c>
      <c r="S182" s="186"/>
      <c r="T182" s="188">
        <f>SUM(T183:T184)</f>
        <v>0</v>
      </c>
      <c r="AR182" s="189" t="s">
        <v>84</v>
      </c>
      <c r="AT182" s="190" t="s">
        <v>75</v>
      </c>
      <c r="AU182" s="190" t="s">
        <v>76</v>
      </c>
      <c r="AY182" s="189" t="s">
        <v>185</v>
      </c>
      <c r="BK182" s="191">
        <f>SUM(BK183:BK184)</f>
        <v>0</v>
      </c>
    </row>
    <row r="183" spans="1:65" s="2" customFormat="1" ht="16.5" customHeight="1">
      <c r="A183" s="35"/>
      <c r="B183" s="36"/>
      <c r="C183" s="194" t="s">
        <v>333</v>
      </c>
      <c r="D183" s="194" t="s">
        <v>187</v>
      </c>
      <c r="E183" s="195" t="s">
        <v>756</v>
      </c>
      <c r="F183" s="196" t="s">
        <v>757</v>
      </c>
      <c r="G183" s="197" t="s">
        <v>758</v>
      </c>
      <c r="H183" s="198">
        <v>1</v>
      </c>
      <c r="I183" s="199"/>
      <c r="J183" s="200">
        <f>ROUND(I183*H183,2)</f>
        <v>0</v>
      </c>
      <c r="K183" s="201"/>
      <c r="L183" s="40"/>
      <c r="M183" s="202" t="s">
        <v>1</v>
      </c>
      <c r="N183" s="203" t="s">
        <v>41</v>
      </c>
      <c r="O183" s="72"/>
      <c r="P183" s="204">
        <f>O183*H183</f>
        <v>0</v>
      </c>
      <c r="Q183" s="204">
        <v>0</v>
      </c>
      <c r="R183" s="204">
        <f>Q183*H183</f>
        <v>0</v>
      </c>
      <c r="S183" s="204">
        <v>0</v>
      </c>
      <c r="T183" s="205">
        <f>S183*H183</f>
        <v>0</v>
      </c>
      <c r="U183" s="35"/>
      <c r="V183" s="35"/>
      <c r="W183" s="35"/>
      <c r="X183" s="35"/>
      <c r="Y183" s="35"/>
      <c r="Z183" s="35"/>
      <c r="AA183" s="35"/>
      <c r="AB183" s="35"/>
      <c r="AC183" s="35"/>
      <c r="AD183" s="35"/>
      <c r="AE183" s="35"/>
      <c r="AR183" s="206" t="s">
        <v>191</v>
      </c>
      <c r="AT183" s="206" t="s">
        <v>187</v>
      </c>
      <c r="AU183" s="206" t="s">
        <v>84</v>
      </c>
      <c r="AY183" s="18" t="s">
        <v>185</v>
      </c>
      <c r="BE183" s="207">
        <f>IF(N183="základní",J183,0)</f>
        <v>0</v>
      </c>
      <c r="BF183" s="207">
        <f>IF(N183="snížená",J183,0)</f>
        <v>0</v>
      </c>
      <c r="BG183" s="207">
        <f>IF(N183="zákl. přenesená",J183,0)</f>
        <v>0</v>
      </c>
      <c r="BH183" s="207">
        <f>IF(N183="sníž. přenesená",J183,0)</f>
        <v>0</v>
      </c>
      <c r="BI183" s="207">
        <f>IF(N183="nulová",J183,0)</f>
        <v>0</v>
      </c>
      <c r="BJ183" s="18" t="s">
        <v>84</v>
      </c>
      <c r="BK183" s="207">
        <f>ROUND(I183*H183,2)</f>
        <v>0</v>
      </c>
      <c r="BL183" s="18" t="s">
        <v>191</v>
      </c>
      <c r="BM183" s="206" t="s">
        <v>487</v>
      </c>
    </row>
    <row r="184" spans="1:47" s="2" customFormat="1" ht="58.5">
      <c r="A184" s="35"/>
      <c r="B184" s="36"/>
      <c r="C184" s="37"/>
      <c r="D184" s="210" t="s">
        <v>142</v>
      </c>
      <c r="E184" s="37"/>
      <c r="F184" s="268" t="s">
        <v>760</v>
      </c>
      <c r="G184" s="37"/>
      <c r="H184" s="37"/>
      <c r="I184" s="269"/>
      <c r="J184" s="37"/>
      <c r="K184" s="37"/>
      <c r="L184" s="40"/>
      <c r="M184" s="270"/>
      <c r="N184" s="271"/>
      <c r="O184" s="72"/>
      <c r="P184" s="72"/>
      <c r="Q184" s="72"/>
      <c r="R184" s="72"/>
      <c r="S184" s="72"/>
      <c r="T184" s="73"/>
      <c r="U184" s="35"/>
      <c r="V184" s="35"/>
      <c r="W184" s="35"/>
      <c r="X184" s="35"/>
      <c r="Y184" s="35"/>
      <c r="Z184" s="35"/>
      <c r="AA184" s="35"/>
      <c r="AB184" s="35"/>
      <c r="AC184" s="35"/>
      <c r="AD184" s="35"/>
      <c r="AE184" s="35"/>
      <c r="AT184" s="18" t="s">
        <v>142</v>
      </c>
      <c r="AU184" s="18" t="s">
        <v>84</v>
      </c>
    </row>
    <row r="185" spans="2:63" s="12" customFormat="1" ht="25.9" customHeight="1">
      <c r="B185" s="178"/>
      <c r="C185" s="179"/>
      <c r="D185" s="180" t="s">
        <v>75</v>
      </c>
      <c r="E185" s="181" t="s">
        <v>795</v>
      </c>
      <c r="F185" s="181" t="s">
        <v>796</v>
      </c>
      <c r="G185" s="179"/>
      <c r="H185" s="179"/>
      <c r="I185" s="182"/>
      <c r="J185" s="183">
        <f>BK185</f>
        <v>0</v>
      </c>
      <c r="K185" s="179"/>
      <c r="L185" s="184"/>
      <c r="M185" s="185"/>
      <c r="N185" s="186"/>
      <c r="O185" s="186"/>
      <c r="P185" s="187">
        <f>P186</f>
        <v>0</v>
      </c>
      <c r="Q185" s="186"/>
      <c r="R185" s="187">
        <f>R186</f>
        <v>0</v>
      </c>
      <c r="S185" s="186"/>
      <c r="T185" s="188">
        <f>T186</f>
        <v>0</v>
      </c>
      <c r="AR185" s="189" t="s">
        <v>84</v>
      </c>
      <c r="AT185" s="190" t="s">
        <v>75</v>
      </c>
      <c r="AU185" s="190" t="s">
        <v>76</v>
      </c>
      <c r="AY185" s="189" t="s">
        <v>185</v>
      </c>
      <c r="BK185" s="191">
        <f>BK186</f>
        <v>0</v>
      </c>
    </row>
    <row r="186" spans="1:65" s="2" customFormat="1" ht="16.5" customHeight="1">
      <c r="A186" s="35"/>
      <c r="B186" s="36"/>
      <c r="C186" s="241" t="s">
        <v>339</v>
      </c>
      <c r="D186" s="241" t="s">
        <v>267</v>
      </c>
      <c r="E186" s="242" t="s">
        <v>797</v>
      </c>
      <c r="F186" s="243" t="s">
        <v>798</v>
      </c>
      <c r="G186" s="244" t="s">
        <v>439</v>
      </c>
      <c r="H186" s="245">
        <v>3</v>
      </c>
      <c r="I186" s="246"/>
      <c r="J186" s="247">
        <f>ROUND(I186*H186,2)</f>
        <v>0</v>
      </c>
      <c r="K186" s="248"/>
      <c r="L186" s="249"/>
      <c r="M186" s="276" t="s">
        <v>1</v>
      </c>
      <c r="N186" s="277" t="s">
        <v>41</v>
      </c>
      <c r="O186" s="265"/>
      <c r="P186" s="266">
        <f>O186*H186</f>
        <v>0</v>
      </c>
      <c r="Q186" s="266">
        <v>0</v>
      </c>
      <c r="R186" s="266">
        <f>Q186*H186</f>
        <v>0</v>
      </c>
      <c r="S186" s="266">
        <v>0</v>
      </c>
      <c r="T186" s="267">
        <f>S186*H186</f>
        <v>0</v>
      </c>
      <c r="U186" s="35"/>
      <c r="V186" s="35"/>
      <c r="W186" s="35"/>
      <c r="X186" s="35"/>
      <c r="Y186" s="35"/>
      <c r="Z186" s="35"/>
      <c r="AA186" s="35"/>
      <c r="AB186" s="35"/>
      <c r="AC186" s="35"/>
      <c r="AD186" s="35"/>
      <c r="AE186" s="35"/>
      <c r="AR186" s="206" t="s">
        <v>223</v>
      </c>
      <c r="AT186" s="206" t="s">
        <v>267</v>
      </c>
      <c r="AU186" s="206" t="s">
        <v>84</v>
      </c>
      <c r="AY186" s="18" t="s">
        <v>185</v>
      </c>
      <c r="BE186" s="207">
        <f>IF(N186="základní",J186,0)</f>
        <v>0</v>
      </c>
      <c r="BF186" s="207">
        <f>IF(N186="snížená",J186,0)</f>
        <v>0</v>
      </c>
      <c r="BG186" s="207">
        <f>IF(N186="zákl. přenesená",J186,0)</f>
        <v>0</v>
      </c>
      <c r="BH186" s="207">
        <f>IF(N186="sníž. přenesená",J186,0)</f>
        <v>0</v>
      </c>
      <c r="BI186" s="207">
        <f>IF(N186="nulová",J186,0)</f>
        <v>0</v>
      </c>
      <c r="BJ186" s="18" t="s">
        <v>84</v>
      </c>
      <c r="BK186" s="207">
        <f>ROUND(I186*H186,2)</f>
        <v>0</v>
      </c>
      <c r="BL186" s="18" t="s">
        <v>191</v>
      </c>
      <c r="BM186" s="206" t="s">
        <v>498</v>
      </c>
    </row>
    <row r="187" spans="1:31" s="2" customFormat="1" ht="6.95" customHeight="1">
      <c r="A187" s="35"/>
      <c r="B187" s="55"/>
      <c r="C187" s="56"/>
      <c r="D187" s="56"/>
      <c r="E187" s="56"/>
      <c r="F187" s="56"/>
      <c r="G187" s="56"/>
      <c r="H187" s="56"/>
      <c r="I187" s="56"/>
      <c r="J187" s="56"/>
      <c r="K187" s="56"/>
      <c r="L187" s="40"/>
      <c r="M187" s="35"/>
      <c r="O187" s="35"/>
      <c r="P187" s="35"/>
      <c r="Q187" s="35"/>
      <c r="R187" s="35"/>
      <c r="S187" s="35"/>
      <c r="T187" s="35"/>
      <c r="U187" s="35"/>
      <c r="V187" s="35"/>
      <c r="W187" s="35"/>
      <c r="X187" s="35"/>
      <c r="Y187" s="35"/>
      <c r="Z187" s="35"/>
      <c r="AA187" s="35"/>
      <c r="AB187" s="35"/>
      <c r="AC187" s="35"/>
      <c r="AD187" s="35"/>
      <c r="AE187" s="35"/>
    </row>
  </sheetData>
  <sheetProtection algorithmName="SHA-512" hashValue="DdBRsMsg49yjVs52fSYwH46mAHUtaAn/ObBCThCy+ThGHwvIU79wo7aKcXcFwn6dxiaqvmYTvWq31D7WF4LmPA==" saltValue="VRh8Tsvcu5c/yWOY4ylVgImAQIRXbwl9ev2Oc4tmdU9n6A+Cea6POfynvbmvpjfTNawFo4g/TwE3puyfyS/5dQ==" spinCount="100000" sheet="1" objects="1" scenarios="1" formatColumns="0" formatRows="0" autoFilter="0"/>
  <autoFilter ref="C127:K186"/>
  <mergeCells count="12">
    <mergeCell ref="E120:H120"/>
    <mergeCell ref="L2:V2"/>
    <mergeCell ref="E85:H85"/>
    <mergeCell ref="E87:H87"/>
    <mergeCell ref="E89:H89"/>
    <mergeCell ref="E116:H116"/>
    <mergeCell ref="E118:H11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100</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799</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ROUND(J127,2)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ROUND((SUM(BE127:BE183)),2)</f>
        <v>0</v>
      </c>
      <c r="G35" s="35"/>
      <c r="H35" s="35"/>
      <c r="I35" s="132">
        <v>0.21</v>
      </c>
      <c r="J35" s="131">
        <f>ROUND(((SUM(BE127:BE183))*I35),2)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ROUND((SUM(BF127:BF183)),2)</f>
        <v>0</v>
      </c>
      <c r="G36" s="35"/>
      <c r="H36" s="35"/>
      <c r="I36" s="132">
        <v>0.12</v>
      </c>
      <c r="J36" s="131">
        <f>ROUND(((SUM(BF127:BF183))*I36),2)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ROUND((SUM(BG127:BG183)),2)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ROUND((SUM(BH127:BH183)),2)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ROUND((SUM(BI127:BI183)),2)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03 - Řád dešťové kanalizace</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J128</f>
        <v>0</v>
      </c>
      <c r="K99" s="156"/>
      <c r="L99" s="160"/>
    </row>
    <row r="100" spans="2:12" s="9" customFormat="1" ht="24.95" customHeight="1">
      <c r="B100" s="155"/>
      <c r="C100" s="156"/>
      <c r="D100" s="157" t="s">
        <v>606</v>
      </c>
      <c r="E100" s="158"/>
      <c r="F100" s="158"/>
      <c r="G100" s="158"/>
      <c r="H100" s="158"/>
      <c r="I100" s="158"/>
      <c r="J100" s="159">
        <f>J143</f>
        <v>0</v>
      </c>
      <c r="K100" s="156"/>
      <c r="L100" s="160"/>
    </row>
    <row r="101" spans="2:12" s="9" customFormat="1" ht="24.95" customHeight="1">
      <c r="B101" s="155"/>
      <c r="C101" s="156"/>
      <c r="D101" s="157" t="s">
        <v>607</v>
      </c>
      <c r="E101" s="158"/>
      <c r="F101" s="158"/>
      <c r="G101" s="158"/>
      <c r="H101" s="158"/>
      <c r="I101" s="158"/>
      <c r="J101" s="159">
        <f>J150</f>
        <v>0</v>
      </c>
      <c r="K101" s="156"/>
      <c r="L101" s="160"/>
    </row>
    <row r="102" spans="2:12" s="9" customFormat="1" ht="24.95" customHeight="1">
      <c r="B102" s="155"/>
      <c r="C102" s="156"/>
      <c r="D102" s="157" t="s">
        <v>609</v>
      </c>
      <c r="E102" s="158"/>
      <c r="F102" s="158"/>
      <c r="G102" s="158"/>
      <c r="H102" s="158"/>
      <c r="I102" s="158"/>
      <c r="J102" s="159">
        <f>J170</f>
        <v>0</v>
      </c>
      <c r="K102" s="156"/>
      <c r="L102" s="160"/>
    </row>
    <row r="103" spans="2:12" s="9" customFormat="1" ht="24.95" customHeight="1">
      <c r="B103" s="155"/>
      <c r="C103" s="156"/>
      <c r="D103" s="157" t="s">
        <v>762</v>
      </c>
      <c r="E103" s="158"/>
      <c r="F103" s="158"/>
      <c r="G103" s="158"/>
      <c r="H103" s="158"/>
      <c r="I103" s="158"/>
      <c r="J103" s="159">
        <f>J173</f>
        <v>0</v>
      </c>
      <c r="K103" s="156"/>
      <c r="L103" s="160"/>
    </row>
    <row r="104" spans="2:12" s="9" customFormat="1" ht="24.95" customHeight="1">
      <c r="B104" s="155"/>
      <c r="C104" s="156"/>
      <c r="D104" s="157" t="s">
        <v>610</v>
      </c>
      <c r="E104" s="158"/>
      <c r="F104" s="158"/>
      <c r="G104" s="158"/>
      <c r="H104" s="158"/>
      <c r="I104" s="158"/>
      <c r="J104" s="159">
        <f>J176</f>
        <v>0</v>
      </c>
      <c r="K104" s="156"/>
      <c r="L104" s="160"/>
    </row>
    <row r="105" spans="2:12" s="9" customFormat="1" ht="24.95" customHeight="1">
      <c r="B105" s="155"/>
      <c r="C105" s="156"/>
      <c r="D105" s="157" t="s">
        <v>611</v>
      </c>
      <c r="E105" s="158"/>
      <c r="F105" s="158"/>
      <c r="G105" s="158"/>
      <c r="H105" s="158"/>
      <c r="I105" s="158"/>
      <c r="J105" s="159">
        <f>J181</f>
        <v>0</v>
      </c>
      <c r="K105" s="156"/>
      <c r="L105" s="160"/>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170</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44" t="str">
        <f>E7</f>
        <v>Malé Hoštice – IS lokality Sportovní</v>
      </c>
      <c r="F115" s="345"/>
      <c r="G115" s="345"/>
      <c r="H115" s="345"/>
      <c r="I115" s="37"/>
      <c r="J115" s="37"/>
      <c r="K115" s="37"/>
      <c r="L115" s="52"/>
      <c r="S115" s="35"/>
      <c r="T115" s="35"/>
      <c r="U115" s="35"/>
      <c r="V115" s="35"/>
      <c r="W115" s="35"/>
      <c r="X115" s="35"/>
      <c r="Y115" s="35"/>
      <c r="Z115" s="35"/>
      <c r="AA115" s="35"/>
      <c r="AB115" s="35"/>
      <c r="AC115" s="35"/>
      <c r="AD115" s="35"/>
      <c r="AE115" s="35"/>
    </row>
    <row r="116" spans="2:12" s="1" customFormat="1" ht="12" customHeight="1">
      <c r="B116" s="22"/>
      <c r="C116" s="30" t="s">
        <v>148</v>
      </c>
      <c r="D116" s="23"/>
      <c r="E116" s="23"/>
      <c r="F116" s="23"/>
      <c r="G116" s="23"/>
      <c r="H116" s="23"/>
      <c r="I116" s="23"/>
      <c r="J116" s="23"/>
      <c r="K116" s="23"/>
      <c r="L116" s="21"/>
    </row>
    <row r="117" spans="1:31" s="2" customFormat="1" ht="16.5" customHeight="1">
      <c r="A117" s="35"/>
      <c r="B117" s="36"/>
      <c r="C117" s="37"/>
      <c r="D117" s="37"/>
      <c r="E117" s="344" t="s">
        <v>602</v>
      </c>
      <c r="F117" s="346"/>
      <c r="G117" s="346"/>
      <c r="H117" s="346"/>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603</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6.5" customHeight="1">
      <c r="A119" s="35"/>
      <c r="B119" s="36"/>
      <c r="C119" s="37"/>
      <c r="D119" s="37"/>
      <c r="E119" s="297" t="str">
        <f>E11</f>
        <v>03 - Řád dešťové kanalizace</v>
      </c>
      <c r="F119" s="346"/>
      <c r="G119" s="346"/>
      <c r="H119" s="346"/>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20</v>
      </c>
      <c r="D121" s="37"/>
      <c r="E121" s="37"/>
      <c r="F121" s="28" t="str">
        <f>F14</f>
        <v>Malé Hoštice</v>
      </c>
      <c r="G121" s="37"/>
      <c r="H121" s="37"/>
      <c r="I121" s="30" t="s">
        <v>22</v>
      </c>
      <c r="J121" s="67" t="str">
        <f>IF(J14="","",J14)</f>
        <v>11. 3. 2024</v>
      </c>
      <c r="K121" s="37"/>
      <c r="L121" s="52"/>
      <c r="S121" s="35"/>
      <c r="T121" s="35"/>
      <c r="U121" s="35"/>
      <c r="V121" s="35"/>
      <c r="W121" s="35"/>
      <c r="X121" s="35"/>
      <c r="Y121" s="35"/>
      <c r="Z121" s="35"/>
      <c r="AA121" s="35"/>
      <c r="AB121" s="35"/>
      <c r="AC121" s="35"/>
      <c r="AD121" s="35"/>
      <c r="AE121" s="35"/>
    </row>
    <row r="122" spans="1:31"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25.7" customHeight="1">
      <c r="A123" s="35"/>
      <c r="B123" s="36"/>
      <c r="C123" s="30" t="s">
        <v>24</v>
      </c>
      <c r="D123" s="37"/>
      <c r="E123" s="37"/>
      <c r="F123" s="28" t="str">
        <f>E17</f>
        <v>Městská část Malé Hoštice, Opava</v>
      </c>
      <c r="G123" s="37"/>
      <c r="H123" s="37"/>
      <c r="I123" s="30" t="s">
        <v>30</v>
      </c>
      <c r="J123" s="33" t="str">
        <f>E23</f>
        <v>PROJEKCE GUŇKA s.r.o.</v>
      </c>
      <c r="K123" s="37"/>
      <c r="L123" s="52"/>
      <c r="S123" s="35"/>
      <c r="T123" s="35"/>
      <c r="U123" s="35"/>
      <c r="V123" s="35"/>
      <c r="W123" s="35"/>
      <c r="X123" s="35"/>
      <c r="Y123" s="35"/>
      <c r="Z123" s="35"/>
      <c r="AA123" s="35"/>
      <c r="AB123" s="35"/>
      <c r="AC123" s="35"/>
      <c r="AD123" s="35"/>
      <c r="AE123" s="35"/>
    </row>
    <row r="124" spans="1:31" s="2" customFormat="1" ht="15.2" customHeight="1">
      <c r="A124" s="35"/>
      <c r="B124" s="36"/>
      <c r="C124" s="30" t="s">
        <v>28</v>
      </c>
      <c r="D124" s="37"/>
      <c r="E124" s="37"/>
      <c r="F124" s="28" t="str">
        <f>IF(E20="","",E20)</f>
        <v>Vyplň údaj</v>
      </c>
      <c r="G124" s="37"/>
      <c r="H124" s="37"/>
      <c r="I124" s="30" t="s">
        <v>33</v>
      </c>
      <c r="J124" s="33" t="str">
        <f>E26</f>
        <v xml:space="preserve"> </v>
      </c>
      <c r="K124" s="37"/>
      <c r="L124" s="52"/>
      <c r="S124" s="35"/>
      <c r="T124" s="35"/>
      <c r="U124" s="35"/>
      <c r="V124" s="35"/>
      <c r="W124" s="35"/>
      <c r="X124" s="35"/>
      <c r="Y124" s="35"/>
      <c r="Z124" s="35"/>
      <c r="AA124" s="35"/>
      <c r="AB124" s="35"/>
      <c r="AC124" s="35"/>
      <c r="AD124" s="35"/>
      <c r="AE124" s="35"/>
    </row>
    <row r="125" spans="1:31"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11" customFormat="1" ht="29.25" customHeight="1">
      <c r="A126" s="166"/>
      <c r="B126" s="167"/>
      <c r="C126" s="168" t="s">
        <v>171</v>
      </c>
      <c r="D126" s="169" t="s">
        <v>61</v>
      </c>
      <c r="E126" s="169" t="s">
        <v>57</v>
      </c>
      <c r="F126" s="169" t="s">
        <v>58</v>
      </c>
      <c r="G126" s="169" t="s">
        <v>172</v>
      </c>
      <c r="H126" s="169" t="s">
        <v>173</v>
      </c>
      <c r="I126" s="169" t="s">
        <v>174</v>
      </c>
      <c r="J126" s="170" t="s">
        <v>161</v>
      </c>
      <c r="K126" s="171" t="s">
        <v>175</v>
      </c>
      <c r="L126" s="172"/>
      <c r="M126" s="76" t="s">
        <v>1</v>
      </c>
      <c r="N126" s="77" t="s">
        <v>40</v>
      </c>
      <c r="O126" s="77" t="s">
        <v>176</v>
      </c>
      <c r="P126" s="77" t="s">
        <v>177</v>
      </c>
      <c r="Q126" s="77" t="s">
        <v>178</v>
      </c>
      <c r="R126" s="77" t="s">
        <v>179</v>
      </c>
      <c r="S126" s="77" t="s">
        <v>180</v>
      </c>
      <c r="T126" s="78" t="s">
        <v>181</v>
      </c>
      <c r="U126" s="166"/>
      <c r="V126" s="166"/>
      <c r="W126" s="166"/>
      <c r="X126" s="166"/>
      <c r="Y126" s="166"/>
      <c r="Z126" s="166"/>
      <c r="AA126" s="166"/>
      <c r="AB126" s="166"/>
      <c r="AC126" s="166"/>
      <c r="AD126" s="166"/>
      <c r="AE126" s="166"/>
    </row>
    <row r="127" spans="1:63" s="2" customFormat="1" ht="22.9" customHeight="1">
      <c r="A127" s="35"/>
      <c r="B127" s="36"/>
      <c r="C127" s="83" t="s">
        <v>182</v>
      </c>
      <c r="D127" s="37"/>
      <c r="E127" s="37"/>
      <c r="F127" s="37"/>
      <c r="G127" s="37"/>
      <c r="H127" s="37"/>
      <c r="I127" s="37"/>
      <c r="J127" s="173">
        <f>BK127</f>
        <v>0</v>
      </c>
      <c r="K127" s="37"/>
      <c r="L127" s="40"/>
      <c r="M127" s="79"/>
      <c r="N127" s="174"/>
      <c r="O127" s="80"/>
      <c r="P127" s="175">
        <f>P128+P143+P150+P170+P173+P176+P181</f>
        <v>0</v>
      </c>
      <c r="Q127" s="80"/>
      <c r="R127" s="175">
        <f>R128+R143+R150+R170+R173+R176+R181</f>
        <v>0</v>
      </c>
      <c r="S127" s="80"/>
      <c r="T127" s="176">
        <f>T128+T143+T150+T170+T173+T176+T181</f>
        <v>0</v>
      </c>
      <c r="U127" s="35"/>
      <c r="V127" s="35"/>
      <c r="W127" s="35"/>
      <c r="X127" s="35"/>
      <c r="Y127" s="35"/>
      <c r="Z127" s="35"/>
      <c r="AA127" s="35"/>
      <c r="AB127" s="35"/>
      <c r="AC127" s="35"/>
      <c r="AD127" s="35"/>
      <c r="AE127" s="35"/>
      <c r="AT127" s="18" t="s">
        <v>75</v>
      </c>
      <c r="AU127" s="18" t="s">
        <v>163</v>
      </c>
      <c r="BK127" s="177">
        <f>BK128+BK143+BK150+BK170+BK173+BK176+BK181</f>
        <v>0</v>
      </c>
    </row>
    <row r="128" spans="2:63" s="12" customFormat="1" ht="25.9" customHeight="1">
      <c r="B128" s="178"/>
      <c r="C128" s="179"/>
      <c r="D128" s="180" t="s">
        <v>75</v>
      </c>
      <c r="E128" s="181" t="s">
        <v>84</v>
      </c>
      <c r="F128" s="181" t="s">
        <v>186</v>
      </c>
      <c r="G128" s="179"/>
      <c r="H128" s="179"/>
      <c r="I128" s="182"/>
      <c r="J128" s="183">
        <f>BK128</f>
        <v>0</v>
      </c>
      <c r="K128" s="179"/>
      <c r="L128" s="184"/>
      <c r="M128" s="185"/>
      <c r="N128" s="186"/>
      <c r="O128" s="186"/>
      <c r="P128" s="187">
        <f>SUM(P129:P142)</f>
        <v>0</v>
      </c>
      <c r="Q128" s="186"/>
      <c r="R128" s="187">
        <f>SUM(R129:R142)</f>
        <v>0</v>
      </c>
      <c r="S128" s="186"/>
      <c r="T128" s="188">
        <f>SUM(T129:T142)</f>
        <v>0</v>
      </c>
      <c r="AR128" s="189" t="s">
        <v>84</v>
      </c>
      <c r="AT128" s="190" t="s">
        <v>75</v>
      </c>
      <c r="AU128" s="190" t="s">
        <v>76</v>
      </c>
      <c r="AY128" s="189" t="s">
        <v>185</v>
      </c>
      <c r="BK128" s="191">
        <f>SUM(BK129:BK142)</f>
        <v>0</v>
      </c>
    </row>
    <row r="129" spans="1:65" s="2" customFormat="1" ht="24.2" customHeight="1">
      <c r="A129" s="35"/>
      <c r="B129" s="36"/>
      <c r="C129" s="194" t="s">
        <v>84</v>
      </c>
      <c r="D129" s="194" t="s">
        <v>187</v>
      </c>
      <c r="E129" s="195" t="s">
        <v>612</v>
      </c>
      <c r="F129" s="196" t="s">
        <v>613</v>
      </c>
      <c r="G129" s="197" t="s">
        <v>214</v>
      </c>
      <c r="H129" s="198">
        <v>982.026</v>
      </c>
      <c r="I129" s="199"/>
      <c r="J129" s="200">
        <f>ROUND(I129*H129,2)</f>
        <v>0</v>
      </c>
      <c r="K129" s="201"/>
      <c r="L129" s="40"/>
      <c r="M129" s="202" t="s">
        <v>1</v>
      </c>
      <c r="N129" s="203" t="s">
        <v>41</v>
      </c>
      <c r="O129" s="72"/>
      <c r="P129" s="204">
        <f>O129*H129</f>
        <v>0</v>
      </c>
      <c r="Q129" s="204">
        <v>0</v>
      </c>
      <c r="R129" s="204">
        <f>Q129*H129</f>
        <v>0</v>
      </c>
      <c r="S129" s="204">
        <v>0</v>
      </c>
      <c r="T129" s="205">
        <f>S129*H129</f>
        <v>0</v>
      </c>
      <c r="U129" s="35"/>
      <c r="V129" s="35"/>
      <c r="W129" s="35"/>
      <c r="X129" s="35"/>
      <c r="Y129" s="35"/>
      <c r="Z129" s="35"/>
      <c r="AA129" s="35"/>
      <c r="AB129" s="35"/>
      <c r="AC129" s="35"/>
      <c r="AD129" s="35"/>
      <c r="AE129" s="35"/>
      <c r="AR129" s="206" t="s">
        <v>191</v>
      </c>
      <c r="AT129" s="206" t="s">
        <v>187</v>
      </c>
      <c r="AU129" s="206" t="s">
        <v>84</v>
      </c>
      <c r="AY129" s="18" t="s">
        <v>185</v>
      </c>
      <c r="BE129" s="207">
        <f>IF(N129="základní",J129,0)</f>
        <v>0</v>
      </c>
      <c r="BF129" s="207">
        <f>IF(N129="snížená",J129,0)</f>
        <v>0</v>
      </c>
      <c r="BG129" s="207">
        <f>IF(N129="zákl. přenesená",J129,0)</f>
        <v>0</v>
      </c>
      <c r="BH129" s="207">
        <f>IF(N129="sníž. přenesená",J129,0)</f>
        <v>0</v>
      </c>
      <c r="BI129" s="207">
        <f>IF(N129="nulová",J129,0)</f>
        <v>0</v>
      </c>
      <c r="BJ129" s="18" t="s">
        <v>84</v>
      </c>
      <c r="BK129" s="207">
        <f>ROUND(I129*H129,2)</f>
        <v>0</v>
      </c>
      <c r="BL129" s="18" t="s">
        <v>191</v>
      </c>
      <c r="BM129" s="206" t="s">
        <v>86</v>
      </c>
    </row>
    <row r="130" spans="1:65" s="2" customFormat="1" ht="21.75" customHeight="1">
      <c r="A130" s="35"/>
      <c r="B130" s="36"/>
      <c r="C130" s="194" t="s">
        <v>86</v>
      </c>
      <c r="D130" s="194" t="s">
        <v>187</v>
      </c>
      <c r="E130" s="195" t="s">
        <v>765</v>
      </c>
      <c r="F130" s="196" t="s">
        <v>800</v>
      </c>
      <c r="G130" s="197" t="s">
        <v>201</v>
      </c>
      <c r="H130" s="198">
        <v>795.6</v>
      </c>
      <c r="I130" s="199"/>
      <c r="J130" s="200">
        <f>ROUND(I130*H130,2)</f>
        <v>0</v>
      </c>
      <c r="K130" s="201"/>
      <c r="L130" s="40"/>
      <c r="M130" s="202" t="s">
        <v>1</v>
      </c>
      <c r="N130" s="203" t="s">
        <v>41</v>
      </c>
      <c r="O130" s="72"/>
      <c r="P130" s="204">
        <f>O130*H130</f>
        <v>0</v>
      </c>
      <c r="Q130" s="204">
        <v>0</v>
      </c>
      <c r="R130" s="204">
        <f>Q130*H130</f>
        <v>0</v>
      </c>
      <c r="S130" s="204">
        <v>0</v>
      </c>
      <c r="T130" s="205">
        <f>S130*H130</f>
        <v>0</v>
      </c>
      <c r="U130" s="35"/>
      <c r="V130" s="35"/>
      <c r="W130" s="35"/>
      <c r="X130" s="35"/>
      <c r="Y130" s="35"/>
      <c r="Z130" s="35"/>
      <c r="AA130" s="35"/>
      <c r="AB130" s="35"/>
      <c r="AC130" s="35"/>
      <c r="AD130" s="35"/>
      <c r="AE130" s="35"/>
      <c r="AR130" s="206" t="s">
        <v>191</v>
      </c>
      <c r="AT130" s="206" t="s">
        <v>187</v>
      </c>
      <c r="AU130" s="206" t="s">
        <v>84</v>
      </c>
      <c r="AY130" s="18" t="s">
        <v>185</v>
      </c>
      <c r="BE130" s="207">
        <f>IF(N130="základní",J130,0)</f>
        <v>0</v>
      </c>
      <c r="BF130" s="207">
        <f>IF(N130="snížená",J130,0)</f>
        <v>0</v>
      </c>
      <c r="BG130" s="207">
        <f>IF(N130="zákl. přenesená",J130,0)</f>
        <v>0</v>
      </c>
      <c r="BH130" s="207">
        <f>IF(N130="sníž. přenesená",J130,0)</f>
        <v>0</v>
      </c>
      <c r="BI130" s="207">
        <f>IF(N130="nulová",J130,0)</f>
        <v>0</v>
      </c>
      <c r="BJ130" s="18" t="s">
        <v>84</v>
      </c>
      <c r="BK130" s="207">
        <f>ROUND(I130*H130,2)</f>
        <v>0</v>
      </c>
      <c r="BL130" s="18" t="s">
        <v>191</v>
      </c>
      <c r="BM130" s="206" t="s">
        <v>191</v>
      </c>
    </row>
    <row r="131" spans="2:51" s="13" customFormat="1" ht="11.25">
      <c r="B131" s="208"/>
      <c r="C131" s="209"/>
      <c r="D131" s="210" t="s">
        <v>193</v>
      </c>
      <c r="E131" s="211" t="s">
        <v>1</v>
      </c>
      <c r="F131" s="212" t="s">
        <v>801</v>
      </c>
      <c r="G131" s="209"/>
      <c r="H131" s="213">
        <v>795.6</v>
      </c>
      <c r="I131" s="214"/>
      <c r="J131" s="209"/>
      <c r="K131" s="209"/>
      <c r="L131" s="215"/>
      <c r="M131" s="216"/>
      <c r="N131" s="217"/>
      <c r="O131" s="217"/>
      <c r="P131" s="217"/>
      <c r="Q131" s="217"/>
      <c r="R131" s="217"/>
      <c r="S131" s="217"/>
      <c r="T131" s="218"/>
      <c r="AT131" s="219" t="s">
        <v>193</v>
      </c>
      <c r="AU131" s="219" t="s">
        <v>84</v>
      </c>
      <c r="AV131" s="13" t="s">
        <v>86</v>
      </c>
      <c r="AW131" s="13" t="s">
        <v>32</v>
      </c>
      <c r="AX131" s="13" t="s">
        <v>76</v>
      </c>
      <c r="AY131" s="219" t="s">
        <v>185</v>
      </c>
    </row>
    <row r="132" spans="2:51" s="15" customFormat="1" ht="11.25">
      <c r="B132" s="230"/>
      <c r="C132" s="231"/>
      <c r="D132" s="210" t="s">
        <v>193</v>
      </c>
      <c r="E132" s="232" t="s">
        <v>1</v>
      </c>
      <c r="F132" s="233" t="s">
        <v>256</v>
      </c>
      <c r="G132" s="231"/>
      <c r="H132" s="234">
        <v>795.6</v>
      </c>
      <c r="I132" s="235"/>
      <c r="J132" s="231"/>
      <c r="K132" s="231"/>
      <c r="L132" s="236"/>
      <c r="M132" s="237"/>
      <c r="N132" s="238"/>
      <c r="O132" s="238"/>
      <c r="P132" s="238"/>
      <c r="Q132" s="238"/>
      <c r="R132" s="238"/>
      <c r="S132" s="238"/>
      <c r="T132" s="239"/>
      <c r="AT132" s="240" t="s">
        <v>193</v>
      </c>
      <c r="AU132" s="240" t="s">
        <v>84</v>
      </c>
      <c r="AV132" s="15" t="s">
        <v>191</v>
      </c>
      <c r="AW132" s="15" t="s">
        <v>32</v>
      </c>
      <c r="AX132" s="15" t="s">
        <v>84</v>
      </c>
      <c r="AY132" s="240" t="s">
        <v>185</v>
      </c>
    </row>
    <row r="133" spans="1:65" s="2" customFormat="1" ht="21.75" customHeight="1">
      <c r="A133" s="35"/>
      <c r="B133" s="36"/>
      <c r="C133" s="194" t="s">
        <v>198</v>
      </c>
      <c r="D133" s="194" t="s">
        <v>187</v>
      </c>
      <c r="E133" s="195" t="s">
        <v>771</v>
      </c>
      <c r="F133" s="196" t="s">
        <v>772</v>
      </c>
      <c r="G133" s="197" t="s">
        <v>201</v>
      </c>
      <c r="H133" s="198">
        <v>795.6</v>
      </c>
      <c r="I133" s="199"/>
      <c r="J133" s="200">
        <f aca="true" t="shared" si="0" ref="J133:J139">ROUND(I133*H133,2)</f>
        <v>0</v>
      </c>
      <c r="K133" s="201"/>
      <c r="L133" s="40"/>
      <c r="M133" s="202" t="s">
        <v>1</v>
      </c>
      <c r="N133" s="203" t="s">
        <v>41</v>
      </c>
      <c r="O133" s="72"/>
      <c r="P133" s="204">
        <f aca="true" t="shared" si="1" ref="P133:P139">O133*H133</f>
        <v>0</v>
      </c>
      <c r="Q133" s="204">
        <v>0</v>
      </c>
      <c r="R133" s="204">
        <f aca="true" t="shared" si="2" ref="R133:R139">Q133*H133</f>
        <v>0</v>
      </c>
      <c r="S133" s="204">
        <v>0</v>
      </c>
      <c r="T133" s="205">
        <f aca="true" t="shared" si="3" ref="T133:T139">S133*H133</f>
        <v>0</v>
      </c>
      <c r="U133" s="35"/>
      <c r="V133" s="35"/>
      <c r="W133" s="35"/>
      <c r="X133" s="35"/>
      <c r="Y133" s="35"/>
      <c r="Z133" s="35"/>
      <c r="AA133" s="35"/>
      <c r="AB133" s="35"/>
      <c r="AC133" s="35"/>
      <c r="AD133" s="35"/>
      <c r="AE133" s="35"/>
      <c r="AR133" s="206" t="s">
        <v>191</v>
      </c>
      <c r="AT133" s="206" t="s">
        <v>187</v>
      </c>
      <c r="AU133" s="206" t="s">
        <v>84</v>
      </c>
      <c r="AY133" s="18" t="s">
        <v>185</v>
      </c>
      <c r="BE133" s="207">
        <f aca="true" t="shared" si="4" ref="BE133:BE139">IF(N133="základní",J133,0)</f>
        <v>0</v>
      </c>
      <c r="BF133" s="207">
        <f aca="true" t="shared" si="5" ref="BF133:BF139">IF(N133="snížená",J133,0)</f>
        <v>0</v>
      </c>
      <c r="BG133" s="207">
        <f aca="true" t="shared" si="6" ref="BG133:BG139">IF(N133="zákl. přenesená",J133,0)</f>
        <v>0</v>
      </c>
      <c r="BH133" s="207">
        <f aca="true" t="shared" si="7" ref="BH133:BH139">IF(N133="sníž. přenesená",J133,0)</f>
        <v>0</v>
      </c>
      <c r="BI133" s="207">
        <f aca="true" t="shared" si="8" ref="BI133:BI139">IF(N133="nulová",J133,0)</f>
        <v>0</v>
      </c>
      <c r="BJ133" s="18" t="s">
        <v>84</v>
      </c>
      <c r="BK133" s="207">
        <f aca="true" t="shared" si="9" ref="BK133:BK139">ROUND(I133*H133,2)</f>
        <v>0</v>
      </c>
      <c r="BL133" s="18" t="s">
        <v>191</v>
      </c>
      <c r="BM133" s="206" t="s">
        <v>211</v>
      </c>
    </row>
    <row r="134" spans="1:65" s="2" customFormat="1" ht="16.5" customHeight="1">
      <c r="A134" s="35"/>
      <c r="B134" s="36"/>
      <c r="C134" s="194" t="s">
        <v>191</v>
      </c>
      <c r="D134" s="194" t="s">
        <v>187</v>
      </c>
      <c r="E134" s="195" t="s">
        <v>614</v>
      </c>
      <c r="F134" s="196" t="s">
        <v>615</v>
      </c>
      <c r="G134" s="197" t="s">
        <v>214</v>
      </c>
      <c r="H134" s="198">
        <v>1276.634</v>
      </c>
      <c r="I134" s="199"/>
      <c r="J134" s="200">
        <f t="shared" si="0"/>
        <v>0</v>
      </c>
      <c r="K134" s="201"/>
      <c r="L134" s="40"/>
      <c r="M134" s="202" t="s">
        <v>1</v>
      </c>
      <c r="N134" s="203" t="s">
        <v>41</v>
      </c>
      <c r="O134" s="72"/>
      <c r="P134" s="204">
        <f t="shared" si="1"/>
        <v>0</v>
      </c>
      <c r="Q134" s="204">
        <v>0</v>
      </c>
      <c r="R134" s="204">
        <f t="shared" si="2"/>
        <v>0</v>
      </c>
      <c r="S134" s="204">
        <v>0</v>
      </c>
      <c r="T134" s="205">
        <f t="shared" si="3"/>
        <v>0</v>
      </c>
      <c r="U134" s="35"/>
      <c r="V134" s="35"/>
      <c r="W134" s="35"/>
      <c r="X134" s="35"/>
      <c r="Y134" s="35"/>
      <c r="Z134" s="35"/>
      <c r="AA134" s="35"/>
      <c r="AB134" s="35"/>
      <c r="AC134" s="35"/>
      <c r="AD134" s="35"/>
      <c r="AE134" s="35"/>
      <c r="AR134" s="206" t="s">
        <v>191</v>
      </c>
      <c r="AT134" s="206" t="s">
        <v>187</v>
      </c>
      <c r="AU134" s="206" t="s">
        <v>84</v>
      </c>
      <c r="AY134" s="18" t="s">
        <v>185</v>
      </c>
      <c r="BE134" s="207">
        <f t="shared" si="4"/>
        <v>0</v>
      </c>
      <c r="BF134" s="207">
        <f t="shared" si="5"/>
        <v>0</v>
      </c>
      <c r="BG134" s="207">
        <f t="shared" si="6"/>
        <v>0</v>
      </c>
      <c r="BH134" s="207">
        <f t="shared" si="7"/>
        <v>0</v>
      </c>
      <c r="BI134" s="207">
        <f t="shared" si="8"/>
        <v>0</v>
      </c>
      <c r="BJ134" s="18" t="s">
        <v>84</v>
      </c>
      <c r="BK134" s="207">
        <f t="shared" si="9"/>
        <v>0</v>
      </c>
      <c r="BL134" s="18" t="s">
        <v>191</v>
      </c>
      <c r="BM134" s="206" t="s">
        <v>223</v>
      </c>
    </row>
    <row r="135" spans="1:65" s="2" customFormat="1" ht="21.75" customHeight="1">
      <c r="A135" s="35"/>
      <c r="B135" s="36"/>
      <c r="C135" s="194" t="s">
        <v>194</v>
      </c>
      <c r="D135" s="194" t="s">
        <v>187</v>
      </c>
      <c r="E135" s="195" t="s">
        <v>616</v>
      </c>
      <c r="F135" s="196" t="s">
        <v>617</v>
      </c>
      <c r="G135" s="197" t="s">
        <v>214</v>
      </c>
      <c r="H135" s="198">
        <v>1276.634</v>
      </c>
      <c r="I135" s="199"/>
      <c r="J135" s="200">
        <f t="shared" si="0"/>
        <v>0</v>
      </c>
      <c r="K135" s="201"/>
      <c r="L135" s="40"/>
      <c r="M135" s="202" t="s">
        <v>1</v>
      </c>
      <c r="N135" s="203" t="s">
        <v>41</v>
      </c>
      <c r="O135" s="72"/>
      <c r="P135" s="204">
        <f t="shared" si="1"/>
        <v>0</v>
      </c>
      <c r="Q135" s="204">
        <v>0</v>
      </c>
      <c r="R135" s="204">
        <f t="shared" si="2"/>
        <v>0</v>
      </c>
      <c r="S135" s="204">
        <v>0</v>
      </c>
      <c r="T135" s="205">
        <f t="shared" si="3"/>
        <v>0</v>
      </c>
      <c r="U135" s="35"/>
      <c r="V135" s="35"/>
      <c r="W135" s="35"/>
      <c r="X135" s="35"/>
      <c r="Y135" s="35"/>
      <c r="Z135" s="35"/>
      <c r="AA135" s="35"/>
      <c r="AB135" s="35"/>
      <c r="AC135" s="35"/>
      <c r="AD135" s="35"/>
      <c r="AE135" s="35"/>
      <c r="AR135" s="206" t="s">
        <v>191</v>
      </c>
      <c r="AT135" s="206" t="s">
        <v>187</v>
      </c>
      <c r="AU135" s="206" t="s">
        <v>84</v>
      </c>
      <c r="AY135" s="18" t="s">
        <v>185</v>
      </c>
      <c r="BE135" s="207">
        <f t="shared" si="4"/>
        <v>0</v>
      </c>
      <c r="BF135" s="207">
        <f t="shared" si="5"/>
        <v>0</v>
      </c>
      <c r="BG135" s="207">
        <f t="shared" si="6"/>
        <v>0</v>
      </c>
      <c r="BH135" s="207">
        <f t="shared" si="7"/>
        <v>0</v>
      </c>
      <c r="BI135" s="207">
        <f t="shared" si="8"/>
        <v>0</v>
      </c>
      <c r="BJ135" s="18" t="s">
        <v>84</v>
      </c>
      <c r="BK135" s="207">
        <f t="shared" si="9"/>
        <v>0</v>
      </c>
      <c r="BL135" s="18" t="s">
        <v>191</v>
      </c>
      <c r="BM135" s="206" t="s">
        <v>231</v>
      </c>
    </row>
    <row r="136" spans="1:65" s="2" customFormat="1" ht="21.75" customHeight="1">
      <c r="A136" s="35"/>
      <c r="B136" s="36"/>
      <c r="C136" s="194" t="s">
        <v>211</v>
      </c>
      <c r="D136" s="194" t="s">
        <v>187</v>
      </c>
      <c r="E136" s="195" t="s">
        <v>618</v>
      </c>
      <c r="F136" s="196" t="s">
        <v>619</v>
      </c>
      <c r="G136" s="197" t="s">
        <v>214</v>
      </c>
      <c r="H136" s="198">
        <v>242.793</v>
      </c>
      <c r="I136" s="199"/>
      <c r="J136" s="200">
        <f t="shared" si="0"/>
        <v>0</v>
      </c>
      <c r="K136" s="201"/>
      <c r="L136" s="40"/>
      <c r="M136" s="202" t="s">
        <v>1</v>
      </c>
      <c r="N136" s="203" t="s">
        <v>41</v>
      </c>
      <c r="O136" s="72"/>
      <c r="P136" s="204">
        <f t="shared" si="1"/>
        <v>0</v>
      </c>
      <c r="Q136" s="204">
        <v>0</v>
      </c>
      <c r="R136" s="204">
        <f t="shared" si="2"/>
        <v>0</v>
      </c>
      <c r="S136" s="204">
        <v>0</v>
      </c>
      <c r="T136" s="205">
        <f t="shared" si="3"/>
        <v>0</v>
      </c>
      <c r="U136" s="35"/>
      <c r="V136" s="35"/>
      <c r="W136" s="35"/>
      <c r="X136" s="35"/>
      <c r="Y136" s="35"/>
      <c r="Z136" s="35"/>
      <c r="AA136" s="35"/>
      <c r="AB136" s="35"/>
      <c r="AC136" s="35"/>
      <c r="AD136" s="35"/>
      <c r="AE136" s="35"/>
      <c r="AR136" s="206" t="s">
        <v>191</v>
      </c>
      <c r="AT136" s="206" t="s">
        <v>187</v>
      </c>
      <c r="AU136" s="206" t="s">
        <v>84</v>
      </c>
      <c r="AY136" s="18" t="s">
        <v>185</v>
      </c>
      <c r="BE136" s="207">
        <f t="shared" si="4"/>
        <v>0</v>
      </c>
      <c r="BF136" s="207">
        <f t="shared" si="5"/>
        <v>0</v>
      </c>
      <c r="BG136" s="207">
        <f t="shared" si="6"/>
        <v>0</v>
      </c>
      <c r="BH136" s="207">
        <f t="shared" si="7"/>
        <v>0</v>
      </c>
      <c r="BI136" s="207">
        <f t="shared" si="8"/>
        <v>0</v>
      </c>
      <c r="BJ136" s="18" t="s">
        <v>84</v>
      </c>
      <c r="BK136" s="207">
        <f t="shared" si="9"/>
        <v>0</v>
      </c>
      <c r="BL136" s="18" t="s">
        <v>191</v>
      </c>
      <c r="BM136" s="206" t="s">
        <v>8</v>
      </c>
    </row>
    <row r="137" spans="1:65" s="2" customFormat="1" ht="21.75" customHeight="1">
      <c r="A137" s="35"/>
      <c r="B137" s="36"/>
      <c r="C137" s="194" t="s">
        <v>217</v>
      </c>
      <c r="D137" s="194" t="s">
        <v>187</v>
      </c>
      <c r="E137" s="195" t="s">
        <v>620</v>
      </c>
      <c r="F137" s="196" t="s">
        <v>621</v>
      </c>
      <c r="G137" s="197" t="s">
        <v>214</v>
      </c>
      <c r="H137" s="198">
        <v>242.793</v>
      </c>
      <c r="I137" s="199"/>
      <c r="J137" s="200">
        <f t="shared" si="0"/>
        <v>0</v>
      </c>
      <c r="K137" s="201"/>
      <c r="L137" s="40"/>
      <c r="M137" s="202" t="s">
        <v>1</v>
      </c>
      <c r="N137" s="203" t="s">
        <v>41</v>
      </c>
      <c r="O137" s="72"/>
      <c r="P137" s="204">
        <f t="shared" si="1"/>
        <v>0</v>
      </c>
      <c r="Q137" s="204">
        <v>0</v>
      </c>
      <c r="R137" s="204">
        <f t="shared" si="2"/>
        <v>0</v>
      </c>
      <c r="S137" s="204">
        <v>0</v>
      </c>
      <c r="T137" s="205">
        <f t="shared" si="3"/>
        <v>0</v>
      </c>
      <c r="U137" s="35"/>
      <c r="V137" s="35"/>
      <c r="W137" s="35"/>
      <c r="X137" s="35"/>
      <c r="Y137" s="35"/>
      <c r="Z137" s="35"/>
      <c r="AA137" s="35"/>
      <c r="AB137" s="35"/>
      <c r="AC137" s="35"/>
      <c r="AD137" s="35"/>
      <c r="AE137" s="35"/>
      <c r="AR137" s="206" t="s">
        <v>191</v>
      </c>
      <c r="AT137" s="206" t="s">
        <v>187</v>
      </c>
      <c r="AU137" s="206" t="s">
        <v>84</v>
      </c>
      <c r="AY137" s="18" t="s">
        <v>185</v>
      </c>
      <c r="BE137" s="207">
        <f t="shared" si="4"/>
        <v>0</v>
      </c>
      <c r="BF137" s="207">
        <f t="shared" si="5"/>
        <v>0</v>
      </c>
      <c r="BG137" s="207">
        <f t="shared" si="6"/>
        <v>0</v>
      </c>
      <c r="BH137" s="207">
        <f t="shared" si="7"/>
        <v>0</v>
      </c>
      <c r="BI137" s="207">
        <f t="shared" si="8"/>
        <v>0</v>
      </c>
      <c r="BJ137" s="18" t="s">
        <v>84</v>
      </c>
      <c r="BK137" s="207">
        <f t="shared" si="9"/>
        <v>0</v>
      </c>
      <c r="BL137" s="18" t="s">
        <v>191</v>
      </c>
      <c r="BM137" s="206" t="s">
        <v>245</v>
      </c>
    </row>
    <row r="138" spans="1:65" s="2" customFormat="1" ht="21.75" customHeight="1">
      <c r="A138" s="35"/>
      <c r="B138" s="36"/>
      <c r="C138" s="194" t="s">
        <v>223</v>
      </c>
      <c r="D138" s="194" t="s">
        <v>187</v>
      </c>
      <c r="E138" s="195" t="s">
        <v>622</v>
      </c>
      <c r="F138" s="196" t="s">
        <v>623</v>
      </c>
      <c r="G138" s="197" t="s">
        <v>214</v>
      </c>
      <c r="H138" s="198">
        <v>1276.634</v>
      </c>
      <c r="I138" s="199"/>
      <c r="J138" s="200">
        <f t="shared" si="0"/>
        <v>0</v>
      </c>
      <c r="K138" s="201"/>
      <c r="L138" s="40"/>
      <c r="M138" s="202" t="s">
        <v>1</v>
      </c>
      <c r="N138" s="203" t="s">
        <v>41</v>
      </c>
      <c r="O138" s="72"/>
      <c r="P138" s="204">
        <f t="shared" si="1"/>
        <v>0</v>
      </c>
      <c r="Q138" s="204">
        <v>0</v>
      </c>
      <c r="R138" s="204">
        <f t="shared" si="2"/>
        <v>0</v>
      </c>
      <c r="S138" s="204">
        <v>0</v>
      </c>
      <c r="T138" s="205">
        <f t="shared" si="3"/>
        <v>0</v>
      </c>
      <c r="U138" s="35"/>
      <c r="V138" s="35"/>
      <c r="W138" s="35"/>
      <c r="X138" s="35"/>
      <c r="Y138" s="35"/>
      <c r="Z138" s="35"/>
      <c r="AA138" s="35"/>
      <c r="AB138" s="35"/>
      <c r="AC138" s="35"/>
      <c r="AD138" s="35"/>
      <c r="AE138" s="35"/>
      <c r="AR138" s="206" t="s">
        <v>191</v>
      </c>
      <c r="AT138" s="206" t="s">
        <v>187</v>
      </c>
      <c r="AU138" s="206" t="s">
        <v>84</v>
      </c>
      <c r="AY138" s="18" t="s">
        <v>185</v>
      </c>
      <c r="BE138" s="207">
        <f t="shared" si="4"/>
        <v>0</v>
      </c>
      <c r="BF138" s="207">
        <f t="shared" si="5"/>
        <v>0</v>
      </c>
      <c r="BG138" s="207">
        <f t="shared" si="6"/>
        <v>0</v>
      </c>
      <c r="BH138" s="207">
        <f t="shared" si="7"/>
        <v>0</v>
      </c>
      <c r="BI138" s="207">
        <f t="shared" si="8"/>
        <v>0</v>
      </c>
      <c r="BJ138" s="18" t="s">
        <v>84</v>
      </c>
      <c r="BK138" s="207">
        <f t="shared" si="9"/>
        <v>0</v>
      </c>
      <c r="BL138" s="18" t="s">
        <v>191</v>
      </c>
      <c r="BM138" s="206" t="s">
        <v>257</v>
      </c>
    </row>
    <row r="139" spans="1:65" s="2" customFormat="1" ht="16.5" customHeight="1">
      <c r="A139" s="35"/>
      <c r="B139" s="36"/>
      <c r="C139" s="194" t="s">
        <v>227</v>
      </c>
      <c r="D139" s="194" t="s">
        <v>187</v>
      </c>
      <c r="E139" s="195" t="s">
        <v>624</v>
      </c>
      <c r="F139" s="196" t="s">
        <v>625</v>
      </c>
      <c r="G139" s="197" t="s">
        <v>214</v>
      </c>
      <c r="H139" s="198">
        <v>795.262</v>
      </c>
      <c r="I139" s="199"/>
      <c r="J139" s="200">
        <f t="shared" si="0"/>
        <v>0</v>
      </c>
      <c r="K139" s="201"/>
      <c r="L139" s="40"/>
      <c r="M139" s="202" t="s">
        <v>1</v>
      </c>
      <c r="N139" s="203" t="s">
        <v>41</v>
      </c>
      <c r="O139" s="72"/>
      <c r="P139" s="204">
        <f t="shared" si="1"/>
        <v>0</v>
      </c>
      <c r="Q139" s="204">
        <v>0</v>
      </c>
      <c r="R139" s="204">
        <f t="shared" si="2"/>
        <v>0</v>
      </c>
      <c r="S139" s="204">
        <v>0</v>
      </c>
      <c r="T139" s="205">
        <f t="shared" si="3"/>
        <v>0</v>
      </c>
      <c r="U139" s="35"/>
      <c r="V139" s="35"/>
      <c r="W139" s="35"/>
      <c r="X139" s="35"/>
      <c r="Y139" s="35"/>
      <c r="Z139" s="35"/>
      <c r="AA139" s="35"/>
      <c r="AB139" s="35"/>
      <c r="AC139" s="35"/>
      <c r="AD139" s="35"/>
      <c r="AE139" s="35"/>
      <c r="AR139" s="206" t="s">
        <v>191</v>
      </c>
      <c r="AT139" s="206" t="s">
        <v>187</v>
      </c>
      <c r="AU139" s="206" t="s">
        <v>84</v>
      </c>
      <c r="AY139" s="18" t="s">
        <v>185</v>
      </c>
      <c r="BE139" s="207">
        <f t="shared" si="4"/>
        <v>0</v>
      </c>
      <c r="BF139" s="207">
        <f t="shared" si="5"/>
        <v>0</v>
      </c>
      <c r="BG139" s="207">
        <f t="shared" si="6"/>
        <v>0</v>
      </c>
      <c r="BH139" s="207">
        <f t="shared" si="7"/>
        <v>0</v>
      </c>
      <c r="BI139" s="207">
        <f t="shared" si="8"/>
        <v>0</v>
      </c>
      <c r="BJ139" s="18" t="s">
        <v>84</v>
      </c>
      <c r="BK139" s="207">
        <f t="shared" si="9"/>
        <v>0</v>
      </c>
      <c r="BL139" s="18" t="s">
        <v>191</v>
      </c>
      <c r="BM139" s="206" t="s">
        <v>266</v>
      </c>
    </row>
    <row r="140" spans="1:47" s="2" customFormat="1" ht="29.25">
      <c r="A140" s="35"/>
      <c r="B140" s="36"/>
      <c r="C140" s="37"/>
      <c r="D140" s="210" t="s">
        <v>142</v>
      </c>
      <c r="E140" s="37"/>
      <c r="F140" s="268" t="s">
        <v>626</v>
      </c>
      <c r="G140" s="37"/>
      <c r="H140" s="37"/>
      <c r="I140" s="269"/>
      <c r="J140" s="37"/>
      <c r="K140" s="37"/>
      <c r="L140" s="40"/>
      <c r="M140" s="270"/>
      <c r="N140" s="271"/>
      <c r="O140" s="72"/>
      <c r="P140" s="72"/>
      <c r="Q140" s="72"/>
      <c r="R140" s="72"/>
      <c r="S140" s="72"/>
      <c r="T140" s="73"/>
      <c r="U140" s="35"/>
      <c r="V140" s="35"/>
      <c r="W140" s="35"/>
      <c r="X140" s="35"/>
      <c r="Y140" s="35"/>
      <c r="Z140" s="35"/>
      <c r="AA140" s="35"/>
      <c r="AB140" s="35"/>
      <c r="AC140" s="35"/>
      <c r="AD140" s="35"/>
      <c r="AE140" s="35"/>
      <c r="AT140" s="18" t="s">
        <v>142</v>
      </c>
      <c r="AU140" s="18" t="s">
        <v>84</v>
      </c>
    </row>
    <row r="141" spans="1:65" s="2" customFormat="1" ht="24.2" customHeight="1">
      <c r="A141" s="35"/>
      <c r="B141" s="36"/>
      <c r="C141" s="194" t="s">
        <v>231</v>
      </c>
      <c r="D141" s="194" t="s">
        <v>187</v>
      </c>
      <c r="E141" s="195" t="s">
        <v>627</v>
      </c>
      <c r="F141" s="196" t="s">
        <v>628</v>
      </c>
      <c r="G141" s="197" t="s">
        <v>214</v>
      </c>
      <c r="H141" s="198">
        <v>153.777</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278</v>
      </c>
    </row>
    <row r="142" spans="1:65" s="2" customFormat="1" ht="24.2" customHeight="1">
      <c r="A142" s="35"/>
      <c r="B142" s="36"/>
      <c r="C142" s="194" t="s">
        <v>107</v>
      </c>
      <c r="D142" s="194" t="s">
        <v>187</v>
      </c>
      <c r="E142" s="195" t="s">
        <v>629</v>
      </c>
      <c r="F142" s="196" t="s">
        <v>630</v>
      </c>
      <c r="G142" s="197" t="s">
        <v>270</v>
      </c>
      <c r="H142" s="198">
        <v>412.748</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286</v>
      </c>
    </row>
    <row r="143" spans="2:63" s="12" customFormat="1" ht="25.9" customHeight="1">
      <c r="B143" s="178"/>
      <c r="C143" s="179"/>
      <c r="D143" s="180" t="s">
        <v>75</v>
      </c>
      <c r="E143" s="181" t="s">
        <v>194</v>
      </c>
      <c r="F143" s="181" t="s">
        <v>631</v>
      </c>
      <c r="G143" s="179"/>
      <c r="H143" s="179"/>
      <c r="I143" s="182"/>
      <c r="J143" s="183">
        <f>BK143</f>
        <v>0</v>
      </c>
      <c r="K143" s="179"/>
      <c r="L143" s="184"/>
      <c r="M143" s="185"/>
      <c r="N143" s="186"/>
      <c r="O143" s="186"/>
      <c r="P143" s="187">
        <f>SUM(P144:P149)</f>
        <v>0</v>
      </c>
      <c r="Q143" s="186"/>
      <c r="R143" s="187">
        <f>SUM(R144:R149)</f>
        <v>0</v>
      </c>
      <c r="S143" s="186"/>
      <c r="T143" s="188">
        <f>SUM(T144:T149)</f>
        <v>0</v>
      </c>
      <c r="AR143" s="189" t="s">
        <v>84</v>
      </c>
      <c r="AT143" s="190" t="s">
        <v>75</v>
      </c>
      <c r="AU143" s="190" t="s">
        <v>76</v>
      </c>
      <c r="AY143" s="189" t="s">
        <v>185</v>
      </c>
      <c r="BK143" s="191">
        <f>SUM(BK144:BK149)</f>
        <v>0</v>
      </c>
    </row>
    <row r="144" spans="1:65" s="2" customFormat="1" ht="21.75" customHeight="1">
      <c r="A144" s="35"/>
      <c r="B144" s="36"/>
      <c r="C144" s="194" t="s">
        <v>8</v>
      </c>
      <c r="D144" s="194" t="s">
        <v>187</v>
      </c>
      <c r="E144" s="195" t="s">
        <v>723</v>
      </c>
      <c r="F144" s="196" t="s">
        <v>724</v>
      </c>
      <c r="G144" s="197" t="s">
        <v>201</v>
      </c>
      <c r="H144" s="198">
        <v>4.5</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296</v>
      </c>
    </row>
    <row r="145" spans="1:65" s="2" customFormat="1" ht="16.5" customHeight="1">
      <c r="A145" s="35"/>
      <c r="B145" s="36"/>
      <c r="C145" s="194" t="s">
        <v>112</v>
      </c>
      <c r="D145" s="194" t="s">
        <v>187</v>
      </c>
      <c r="E145" s="195" t="s">
        <v>632</v>
      </c>
      <c r="F145" s="196" t="s">
        <v>633</v>
      </c>
      <c r="G145" s="197" t="s">
        <v>439</v>
      </c>
      <c r="H145" s="198">
        <v>6.7</v>
      </c>
      <c r="I145" s="199"/>
      <c r="J145" s="200">
        <f>ROUND(I145*H145,2)</f>
        <v>0</v>
      </c>
      <c r="K145" s="201"/>
      <c r="L145" s="40"/>
      <c r="M145" s="202" t="s">
        <v>1</v>
      </c>
      <c r="N145" s="203" t="s">
        <v>41</v>
      </c>
      <c r="O145" s="72"/>
      <c r="P145" s="204">
        <f>O145*H145</f>
        <v>0</v>
      </c>
      <c r="Q145" s="204">
        <v>0</v>
      </c>
      <c r="R145" s="204">
        <f>Q145*H145</f>
        <v>0</v>
      </c>
      <c r="S145" s="204">
        <v>0</v>
      </c>
      <c r="T145" s="205">
        <f>S145*H145</f>
        <v>0</v>
      </c>
      <c r="U145" s="35"/>
      <c r="V145" s="35"/>
      <c r="W145" s="35"/>
      <c r="X145" s="35"/>
      <c r="Y145" s="35"/>
      <c r="Z145" s="35"/>
      <c r="AA145" s="35"/>
      <c r="AB145" s="35"/>
      <c r="AC145" s="35"/>
      <c r="AD145" s="35"/>
      <c r="AE145" s="35"/>
      <c r="AR145" s="206" t="s">
        <v>191</v>
      </c>
      <c r="AT145" s="206" t="s">
        <v>187</v>
      </c>
      <c r="AU145" s="206" t="s">
        <v>84</v>
      </c>
      <c r="AY145" s="18" t="s">
        <v>185</v>
      </c>
      <c r="BE145" s="207">
        <f>IF(N145="základní",J145,0)</f>
        <v>0</v>
      </c>
      <c r="BF145" s="207">
        <f>IF(N145="snížená",J145,0)</f>
        <v>0</v>
      </c>
      <c r="BG145" s="207">
        <f>IF(N145="zákl. přenesená",J145,0)</f>
        <v>0</v>
      </c>
      <c r="BH145" s="207">
        <f>IF(N145="sníž. přenesená",J145,0)</f>
        <v>0</v>
      </c>
      <c r="BI145" s="207">
        <f>IF(N145="nulová",J145,0)</f>
        <v>0</v>
      </c>
      <c r="BJ145" s="18" t="s">
        <v>84</v>
      </c>
      <c r="BK145" s="207">
        <f>ROUND(I145*H145,2)</f>
        <v>0</v>
      </c>
      <c r="BL145" s="18" t="s">
        <v>191</v>
      </c>
      <c r="BM145" s="206" t="s">
        <v>313</v>
      </c>
    </row>
    <row r="146" spans="2:51" s="13" customFormat="1" ht="11.25">
      <c r="B146" s="208"/>
      <c r="C146" s="209"/>
      <c r="D146" s="210" t="s">
        <v>193</v>
      </c>
      <c r="E146" s="211" t="s">
        <v>1</v>
      </c>
      <c r="F146" s="212" t="s">
        <v>802</v>
      </c>
      <c r="G146" s="209"/>
      <c r="H146" s="213">
        <v>6.7</v>
      </c>
      <c r="I146" s="214"/>
      <c r="J146" s="209"/>
      <c r="K146" s="209"/>
      <c r="L146" s="215"/>
      <c r="M146" s="216"/>
      <c r="N146" s="217"/>
      <c r="O146" s="217"/>
      <c r="P146" s="217"/>
      <c r="Q146" s="217"/>
      <c r="R146" s="217"/>
      <c r="S146" s="217"/>
      <c r="T146" s="218"/>
      <c r="AT146" s="219" t="s">
        <v>193</v>
      </c>
      <c r="AU146" s="219" t="s">
        <v>84</v>
      </c>
      <c r="AV146" s="13" t="s">
        <v>86</v>
      </c>
      <c r="AW146" s="13" t="s">
        <v>32</v>
      </c>
      <c r="AX146" s="13" t="s">
        <v>76</v>
      </c>
      <c r="AY146" s="219" t="s">
        <v>185</v>
      </c>
    </row>
    <row r="147" spans="2:51" s="15" customFormat="1" ht="11.25">
      <c r="B147" s="230"/>
      <c r="C147" s="231"/>
      <c r="D147" s="210" t="s">
        <v>193</v>
      </c>
      <c r="E147" s="232" t="s">
        <v>1</v>
      </c>
      <c r="F147" s="233" t="s">
        <v>256</v>
      </c>
      <c r="G147" s="231"/>
      <c r="H147" s="234">
        <v>6.7</v>
      </c>
      <c r="I147" s="235"/>
      <c r="J147" s="231"/>
      <c r="K147" s="231"/>
      <c r="L147" s="236"/>
      <c r="M147" s="237"/>
      <c r="N147" s="238"/>
      <c r="O147" s="238"/>
      <c r="P147" s="238"/>
      <c r="Q147" s="238"/>
      <c r="R147" s="238"/>
      <c r="S147" s="238"/>
      <c r="T147" s="239"/>
      <c r="AT147" s="240" t="s">
        <v>193</v>
      </c>
      <c r="AU147" s="240" t="s">
        <v>84</v>
      </c>
      <c r="AV147" s="15" t="s">
        <v>191</v>
      </c>
      <c r="AW147" s="15" t="s">
        <v>32</v>
      </c>
      <c r="AX147" s="15" t="s">
        <v>84</v>
      </c>
      <c r="AY147" s="240" t="s">
        <v>185</v>
      </c>
    </row>
    <row r="148" spans="1:65" s="2" customFormat="1" ht="24.2" customHeight="1">
      <c r="A148" s="35"/>
      <c r="B148" s="36"/>
      <c r="C148" s="194" t="s">
        <v>245</v>
      </c>
      <c r="D148" s="194" t="s">
        <v>187</v>
      </c>
      <c r="E148" s="195" t="s">
        <v>634</v>
      </c>
      <c r="F148" s="196" t="s">
        <v>635</v>
      </c>
      <c r="G148" s="197" t="s">
        <v>201</v>
      </c>
      <c r="H148" s="198">
        <v>4.5</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321</v>
      </c>
    </row>
    <row r="149" spans="1:47" s="2" customFormat="1" ht="68.25">
      <c r="A149" s="35"/>
      <c r="B149" s="36"/>
      <c r="C149" s="37"/>
      <c r="D149" s="210" t="s">
        <v>142</v>
      </c>
      <c r="E149" s="37"/>
      <c r="F149" s="268" t="s">
        <v>636</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2:63" s="12" customFormat="1" ht="25.9" customHeight="1">
      <c r="B150" s="178"/>
      <c r="C150" s="179"/>
      <c r="D150" s="180" t="s">
        <v>75</v>
      </c>
      <c r="E150" s="181" t="s">
        <v>223</v>
      </c>
      <c r="F150" s="181" t="s">
        <v>378</v>
      </c>
      <c r="G150" s="179"/>
      <c r="H150" s="179"/>
      <c r="I150" s="182"/>
      <c r="J150" s="183">
        <f>BK150</f>
        <v>0</v>
      </c>
      <c r="K150" s="179"/>
      <c r="L150" s="184"/>
      <c r="M150" s="185"/>
      <c r="N150" s="186"/>
      <c r="O150" s="186"/>
      <c r="P150" s="187">
        <f>SUM(P151:P169)</f>
        <v>0</v>
      </c>
      <c r="Q150" s="186"/>
      <c r="R150" s="187">
        <f>SUM(R151:R169)</f>
        <v>0</v>
      </c>
      <c r="S150" s="186"/>
      <c r="T150" s="188">
        <f>SUM(T151:T169)</f>
        <v>0</v>
      </c>
      <c r="AR150" s="189" t="s">
        <v>84</v>
      </c>
      <c r="AT150" s="190" t="s">
        <v>75</v>
      </c>
      <c r="AU150" s="190" t="s">
        <v>76</v>
      </c>
      <c r="AY150" s="189" t="s">
        <v>185</v>
      </c>
      <c r="BK150" s="191">
        <f>SUM(BK151:BK169)</f>
        <v>0</v>
      </c>
    </row>
    <row r="151" spans="1:65" s="2" customFormat="1" ht="16.5" customHeight="1">
      <c r="A151" s="35"/>
      <c r="B151" s="36"/>
      <c r="C151" s="194" t="s">
        <v>250</v>
      </c>
      <c r="D151" s="194" t="s">
        <v>187</v>
      </c>
      <c r="E151" s="195" t="s">
        <v>779</v>
      </c>
      <c r="F151" s="196" t="s">
        <v>780</v>
      </c>
      <c r="G151" s="197" t="s">
        <v>439</v>
      </c>
      <c r="H151" s="198">
        <v>466.91</v>
      </c>
      <c r="I151" s="199"/>
      <c r="J151" s="200">
        <f>ROUND(I151*H151,2)</f>
        <v>0</v>
      </c>
      <c r="K151" s="201"/>
      <c r="L151" s="40"/>
      <c r="M151" s="202" t="s">
        <v>1</v>
      </c>
      <c r="N151" s="203"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191</v>
      </c>
      <c r="AT151" s="206" t="s">
        <v>187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191</v>
      </c>
      <c r="BM151" s="206" t="s">
        <v>333</v>
      </c>
    </row>
    <row r="152" spans="2:51" s="13" customFormat="1" ht="11.25">
      <c r="B152" s="208"/>
      <c r="C152" s="209"/>
      <c r="D152" s="210" t="s">
        <v>193</v>
      </c>
      <c r="E152" s="211" t="s">
        <v>1</v>
      </c>
      <c r="F152" s="212" t="s">
        <v>803</v>
      </c>
      <c r="G152" s="209"/>
      <c r="H152" s="213">
        <v>188.59</v>
      </c>
      <c r="I152" s="214"/>
      <c r="J152" s="209"/>
      <c r="K152" s="209"/>
      <c r="L152" s="215"/>
      <c r="M152" s="216"/>
      <c r="N152" s="217"/>
      <c r="O152" s="217"/>
      <c r="P152" s="217"/>
      <c r="Q152" s="217"/>
      <c r="R152" s="217"/>
      <c r="S152" s="217"/>
      <c r="T152" s="218"/>
      <c r="AT152" s="219" t="s">
        <v>193</v>
      </c>
      <c r="AU152" s="219" t="s">
        <v>84</v>
      </c>
      <c r="AV152" s="13" t="s">
        <v>86</v>
      </c>
      <c r="AW152" s="13" t="s">
        <v>32</v>
      </c>
      <c r="AX152" s="13" t="s">
        <v>76</v>
      </c>
      <c r="AY152" s="219" t="s">
        <v>185</v>
      </c>
    </row>
    <row r="153" spans="2:51" s="13" customFormat="1" ht="22.5">
      <c r="B153" s="208"/>
      <c r="C153" s="209"/>
      <c r="D153" s="210" t="s">
        <v>193</v>
      </c>
      <c r="E153" s="211" t="s">
        <v>1</v>
      </c>
      <c r="F153" s="212" t="s">
        <v>804</v>
      </c>
      <c r="G153" s="209"/>
      <c r="H153" s="213">
        <v>278.32</v>
      </c>
      <c r="I153" s="214"/>
      <c r="J153" s="209"/>
      <c r="K153" s="209"/>
      <c r="L153" s="215"/>
      <c r="M153" s="216"/>
      <c r="N153" s="217"/>
      <c r="O153" s="217"/>
      <c r="P153" s="217"/>
      <c r="Q153" s="217"/>
      <c r="R153" s="217"/>
      <c r="S153" s="217"/>
      <c r="T153" s="218"/>
      <c r="AT153" s="219" t="s">
        <v>193</v>
      </c>
      <c r="AU153" s="219" t="s">
        <v>84</v>
      </c>
      <c r="AV153" s="13" t="s">
        <v>86</v>
      </c>
      <c r="AW153" s="13" t="s">
        <v>32</v>
      </c>
      <c r="AX153" s="13" t="s">
        <v>76</v>
      </c>
      <c r="AY153" s="219" t="s">
        <v>185</v>
      </c>
    </row>
    <row r="154" spans="2:51" s="15" customFormat="1" ht="11.25">
      <c r="B154" s="230"/>
      <c r="C154" s="231"/>
      <c r="D154" s="210" t="s">
        <v>193</v>
      </c>
      <c r="E154" s="232" t="s">
        <v>1</v>
      </c>
      <c r="F154" s="233" t="s">
        <v>256</v>
      </c>
      <c r="G154" s="231"/>
      <c r="H154" s="234">
        <v>466.90999999999997</v>
      </c>
      <c r="I154" s="235"/>
      <c r="J154" s="231"/>
      <c r="K154" s="231"/>
      <c r="L154" s="236"/>
      <c r="M154" s="237"/>
      <c r="N154" s="238"/>
      <c r="O154" s="238"/>
      <c r="P154" s="238"/>
      <c r="Q154" s="238"/>
      <c r="R154" s="238"/>
      <c r="S154" s="238"/>
      <c r="T154" s="239"/>
      <c r="AT154" s="240" t="s">
        <v>193</v>
      </c>
      <c r="AU154" s="240" t="s">
        <v>84</v>
      </c>
      <c r="AV154" s="15" t="s">
        <v>191</v>
      </c>
      <c r="AW154" s="15" t="s">
        <v>32</v>
      </c>
      <c r="AX154" s="15" t="s">
        <v>84</v>
      </c>
      <c r="AY154" s="240" t="s">
        <v>185</v>
      </c>
    </row>
    <row r="155" spans="1:65" s="2" customFormat="1" ht="16.5" customHeight="1">
      <c r="A155" s="35"/>
      <c r="B155" s="36"/>
      <c r="C155" s="194" t="s">
        <v>257</v>
      </c>
      <c r="D155" s="194" t="s">
        <v>187</v>
      </c>
      <c r="E155" s="195" t="s">
        <v>781</v>
      </c>
      <c r="F155" s="196" t="s">
        <v>782</v>
      </c>
      <c r="G155" s="197" t="s">
        <v>439</v>
      </c>
      <c r="H155" s="198">
        <v>466.91</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346</v>
      </c>
    </row>
    <row r="156" spans="1:65" s="2" customFormat="1" ht="16.5" customHeight="1">
      <c r="A156" s="35"/>
      <c r="B156" s="36"/>
      <c r="C156" s="194" t="s">
        <v>261</v>
      </c>
      <c r="D156" s="194" t="s">
        <v>187</v>
      </c>
      <c r="E156" s="195" t="s">
        <v>783</v>
      </c>
      <c r="F156" s="196" t="s">
        <v>784</v>
      </c>
      <c r="G156" s="197" t="s">
        <v>439</v>
      </c>
      <c r="H156" s="198">
        <v>510.25</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356</v>
      </c>
    </row>
    <row r="157" spans="2:51" s="13" customFormat="1" ht="11.25">
      <c r="B157" s="208"/>
      <c r="C157" s="209"/>
      <c r="D157" s="210" t="s">
        <v>193</v>
      </c>
      <c r="E157" s="211" t="s">
        <v>1</v>
      </c>
      <c r="F157" s="212" t="s">
        <v>805</v>
      </c>
      <c r="G157" s="209"/>
      <c r="H157" s="213">
        <v>510.25</v>
      </c>
      <c r="I157" s="214"/>
      <c r="J157" s="209"/>
      <c r="K157" s="209"/>
      <c r="L157" s="215"/>
      <c r="M157" s="216"/>
      <c r="N157" s="217"/>
      <c r="O157" s="217"/>
      <c r="P157" s="217"/>
      <c r="Q157" s="217"/>
      <c r="R157" s="217"/>
      <c r="S157" s="217"/>
      <c r="T157" s="218"/>
      <c r="AT157" s="219" t="s">
        <v>193</v>
      </c>
      <c r="AU157" s="219" t="s">
        <v>84</v>
      </c>
      <c r="AV157" s="13" t="s">
        <v>86</v>
      </c>
      <c r="AW157" s="13" t="s">
        <v>32</v>
      </c>
      <c r="AX157" s="13" t="s">
        <v>76</v>
      </c>
      <c r="AY157" s="219" t="s">
        <v>185</v>
      </c>
    </row>
    <row r="158" spans="2:51" s="15" customFormat="1" ht="11.25">
      <c r="B158" s="230"/>
      <c r="C158" s="231"/>
      <c r="D158" s="210" t="s">
        <v>193</v>
      </c>
      <c r="E158" s="232" t="s">
        <v>1</v>
      </c>
      <c r="F158" s="233" t="s">
        <v>256</v>
      </c>
      <c r="G158" s="231"/>
      <c r="H158" s="234">
        <v>510.25</v>
      </c>
      <c r="I158" s="235"/>
      <c r="J158" s="231"/>
      <c r="K158" s="231"/>
      <c r="L158" s="236"/>
      <c r="M158" s="237"/>
      <c r="N158" s="238"/>
      <c r="O158" s="238"/>
      <c r="P158" s="238"/>
      <c r="Q158" s="238"/>
      <c r="R158" s="238"/>
      <c r="S158" s="238"/>
      <c r="T158" s="239"/>
      <c r="AT158" s="240" t="s">
        <v>193</v>
      </c>
      <c r="AU158" s="240" t="s">
        <v>84</v>
      </c>
      <c r="AV158" s="15" t="s">
        <v>191</v>
      </c>
      <c r="AW158" s="15" t="s">
        <v>32</v>
      </c>
      <c r="AX158" s="15" t="s">
        <v>84</v>
      </c>
      <c r="AY158" s="240" t="s">
        <v>185</v>
      </c>
    </row>
    <row r="159" spans="1:65" s="2" customFormat="1" ht="21.75" customHeight="1">
      <c r="A159" s="35"/>
      <c r="B159" s="36"/>
      <c r="C159" s="194" t="s">
        <v>266</v>
      </c>
      <c r="D159" s="194" t="s">
        <v>187</v>
      </c>
      <c r="E159" s="195" t="s">
        <v>806</v>
      </c>
      <c r="F159" s="196" t="s">
        <v>807</v>
      </c>
      <c r="G159" s="197" t="s">
        <v>439</v>
      </c>
      <c r="H159" s="198">
        <v>52.98</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367</v>
      </c>
    </row>
    <row r="160" spans="1:47" s="2" customFormat="1" ht="19.5">
      <c r="A160" s="35"/>
      <c r="B160" s="36"/>
      <c r="C160" s="37"/>
      <c r="D160" s="210" t="s">
        <v>142</v>
      </c>
      <c r="E160" s="37"/>
      <c r="F160" s="268" t="s">
        <v>808</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37.9" customHeight="1">
      <c r="A161" s="35"/>
      <c r="B161" s="36"/>
      <c r="C161" s="194" t="s">
        <v>273</v>
      </c>
      <c r="D161" s="194" t="s">
        <v>187</v>
      </c>
      <c r="E161" s="195" t="s">
        <v>785</v>
      </c>
      <c r="F161" s="196" t="s">
        <v>809</v>
      </c>
      <c r="G161" s="197" t="s">
        <v>190</v>
      </c>
      <c r="H161" s="198">
        <v>19</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379</v>
      </c>
    </row>
    <row r="162" spans="1:47" s="2" customFormat="1" ht="19.5">
      <c r="A162" s="35"/>
      <c r="B162" s="36"/>
      <c r="C162" s="37"/>
      <c r="D162" s="210" t="s">
        <v>142</v>
      </c>
      <c r="E162" s="37"/>
      <c r="F162" s="268" t="s">
        <v>787</v>
      </c>
      <c r="G162" s="37"/>
      <c r="H162" s="37"/>
      <c r="I162" s="269"/>
      <c r="J162" s="37"/>
      <c r="K162" s="37"/>
      <c r="L162" s="40"/>
      <c r="M162" s="270"/>
      <c r="N162" s="271"/>
      <c r="O162" s="72"/>
      <c r="P162" s="72"/>
      <c r="Q162" s="72"/>
      <c r="R162" s="72"/>
      <c r="S162" s="72"/>
      <c r="T162" s="73"/>
      <c r="U162" s="35"/>
      <c r="V162" s="35"/>
      <c r="W162" s="35"/>
      <c r="X162" s="35"/>
      <c r="Y162" s="35"/>
      <c r="Z162" s="35"/>
      <c r="AA162" s="35"/>
      <c r="AB162" s="35"/>
      <c r="AC162" s="35"/>
      <c r="AD162" s="35"/>
      <c r="AE162" s="35"/>
      <c r="AT162" s="18" t="s">
        <v>142</v>
      </c>
      <c r="AU162" s="18" t="s">
        <v>84</v>
      </c>
    </row>
    <row r="163" spans="2:51" s="13" customFormat="1" ht="11.25">
      <c r="B163" s="208"/>
      <c r="C163" s="209"/>
      <c r="D163" s="210" t="s">
        <v>193</v>
      </c>
      <c r="E163" s="211" t="s">
        <v>1</v>
      </c>
      <c r="F163" s="212" t="s">
        <v>273</v>
      </c>
      <c r="G163" s="209"/>
      <c r="H163" s="213">
        <v>19</v>
      </c>
      <c r="I163" s="214"/>
      <c r="J163" s="209"/>
      <c r="K163" s="209"/>
      <c r="L163" s="215"/>
      <c r="M163" s="216"/>
      <c r="N163" s="217"/>
      <c r="O163" s="217"/>
      <c r="P163" s="217"/>
      <c r="Q163" s="217"/>
      <c r="R163" s="217"/>
      <c r="S163" s="217"/>
      <c r="T163" s="218"/>
      <c r="AT163" s="219" t="s">
        <v>193</v>
      </c>
      <c r="AU163" s="219" t="s">
        <v>84</v>
      </c>
      <c r="AV163" s="13" t="s">
        <v>86</v>
      </c>
      <c r="AW163" s="13" t="s">
        <v>32</v>
      </c>
      <c r="AX163" s="13" t="s">
        <v>76</v>
      </c>
      <c r="AY163" s="219" t="s">
        <v>185</v>
      </c>
    </row>
    <row r="164" spans="2:51" s="15" customFormat="1" ht="11.25">
      <c r="B164" s="230"/>
      <c r="C164" s="231"/>
      <c r="D164" s="210" t="s">
        <v>193</v>
      </c>
      <c r="E164" s="232" t="s">
        <v>1</v>
      </c>
      <c r="F164" s="233" t="s">
        <v>256</v>
      </c>
      <c r="G164" s="231"/>
      <c r="H164" s="234">
        <v>19</v>
      </c>
      <c r="I164" s="235"/>
      <c r="J164" s="231"/>
      <c r="K164" s="231"/>
      <c r="L164" s="236"/>
      <c r="M164" s="237"/>
      <c r="N164" s="238"/>
      <c r="O164" s="238"/>
      <c r="P164" s="238"/>
      <c r="Q164" s="238"/>
      <c r="R164" s="238"/>
      <c r="S164" s="238"/>
      <c r="T164" s="239"/>
      <c r="AT164" s="240" t="s">
        <v>193</v>
      </c>
      <c r="AU164" s="240" t="s">
        <v>84</v>
      </c>
      <c r="AV164" s="15" t="s">
        <v>191</v>
      </c>
      <c r="AW164" s="15" t="s">
        <v>32</v>
      </c>
      <c r="AX164" s="15" t="s">
        <v>84</v>
      </c>
      <c r="AY164" s="240" t="s">
        <v>185</v>
      </c>
    </row>
    <row r="165" spans="1:65" s="2" customFormat="1" ht="21.75" customHeight="1">
      <c r="A165" s="35"/>
      <c r="B165" s="36"/>
      <c r="C165" s="241" t="s">
        <v>278</v>
      </c>
      <c r="D165" s="241" t="s">
        <v>267</v>
      </c>
      <c r="E165" s="242" t="s">
        <v>788</v>
      </c>
      <c r="F165" s="243" t="s">
        <v>789</v>
      </c>
      <c r="G165" s="244" t="s">
        <v>190</v>
      </c>
      <c r="H165" s="245">
        <v>102.05</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387</v>
      </c>
    </row>
    <row r="166" spans="2:51" s="13" customFormat="1" ht="11.25">
      <c r="B166" s="208"/>
      <c r="C166" s="209"/>
      <c r="D166" s="210" t="s">
        <v>193</v>
      </c>
      <c r="E166" s="211" t="s">
        <v>1</v>
      </c>
      <c r="F166" s="212" t="s">
        <v>810</v>
      </c>
      <c r="G166" s="209"/>
      <c r="H166" s="213">
        <v>102.05</v>
      </c>
      <c r="I166" s="214"/>
      <c r="J166" s="209"/>
      <c r="K166" s="209"/>
      <c r="L166" s="215"/>
      <c r="M166" s="216"/>
      <c r="N166" s="217"/>
      <c r="O166" s="217"/>
      <c r="P166" s="217"/>
      <c r="Q166" s="217"/>
      <c r="R166" s="217"/>
      <c r="S166" s="217"/>
      <c r="T166" s="218"/>
      <c r="AT166" s="219" t="s">
        <v>193</v>
      </c>
      <c r="AU166" s="219" t="s">
        <v>84</v>
      </c>
      <c r="AV166" s="13" t="s">
        <v>86</v>
      </c>
      <c r="AW166" s="13" t="s">
        <v>32</v>
      </c>
      <c r="AX166" s="13" t="s">
        <v>76</v>
      </c>
      <c r="AY166" s="219" t="s">
        <v>185</v>
      </c>
    </row>
    <row r="167" spans="2:51" s="15" customFormat="1" ht="11.25">
      <c r="B167" s="230"/>
      <c r="C167" s="231"/>
      <c r="D167" s="210" t="s">
        <v>193</v>
      </c>
      <c r="E167" s="232" t="s">
        <v>1</v>
      </c>
      <c r="F167" s="233" t="s">
        <v>256</v>
      </c>
      <c r="G167" s="231"/>
      <c r="H167" s="234">
        <v>102.05</v>
      </c>
      <c r="I167" s="235"/>
      <c r="J167" s="231"/>
      <c r="K167" s="231"/>
      <c r="L167" s="236"/>
      <c r="M167" s="237"/>
      <c r="N167" s="238"/>
      <c r="O167" s="238"/>
      <c r="P167" s="238"/>
      <c r="Q167" s="238"/>
      <c r="R167" s="238"/>
      <c r="S167" s="238"/>
      <c r="T167" s="239"/>
      <c r="AT167" s="240" t="s">
        <v>193</v>
      </c>
      <c r="AU167" s="240" t="s">
        <v>84</v>
      </c>
      <c r="AV167" s="15" t="s">
        <v>191</v>
      </c>
      <c r="AW167" s="15" t="s">
        <v>32</v>
      </c>
      <c r="AX167" s="15" t="s">
        <v>84</v>
      </c>
      <c r="AY167" s="240" t="s">
        <v>185</v>
      </c>
    </row>
    <row r="168" spans="1:65" s="2" customFormat="1" ht="16.5" customHeight="1">
      <c r="A168" s="35"/>
      <c r="B168" s="36"/>
      <c r="C168" s="241" t="s">
        <v>7</v>
      </c>
      <c r="D168" s="241" t="s">
        <v>267</v>
      </c>
      <c r="E168" s="242" t="s">
        <v>791</v>
      </c>
      <c r="F168" s="243" t="s">
        <v>792</v>
      </c>
      <c r="G168" s="244" t="s">
        <v>439</v>
      </c>
      <c r="H168" s="245">
        <v>466.91</v>
      </c>
      <c r="I168" s="246"/>
      <c r="J168" s="247">
        <f>ROUND(I168*H168,2)</f>
        <v>0</v>
      </c>
      <c r="K168" s="248"/>
      <c r="L168" s="249"/>
      <c r="M168" s="250" t="s">
        <v>1</v>
      </c>
      <c r="N168" s="251" t="s">
        <v>41</v>
      </c>
      <c r="O168" s="72"/>
      <c r="P168" s="204">
        <f>O168*H168</f>
        <v>0</v>
      </c>
      <c r="Q168" s="204">
        <v>0</v>
      </c>
      <c r="R168" s="204">
        <f>Q168*H168</f>
        <v>0</v>
      </c>
      <c r="S168" s="204">
        <v>0</v>
      </c>
      <c r="T168" s="205">
        <f>S168*H168</f>
        <v>0</v>
      </c>
      <c r="U168" s="35"/>
      <c r="V168" s="35"/>
      <c r="W168" s="35"/>
      <c r="X168" s="35"/>
      <c r="Y168" s="35"/>
      <c r="Z168" s="35"/>
      <c r="AA168" s="35"/>
      <c r="AB168" s="35"/>
      <c r="AC168" s="35"/>
      <c r="AD168" s="35"/>
      <c r="AE168" s="35"/>
      <c r="AR168" s="206" t="s">
        <v>223</v>
      </c>
      <c r="AT168" s="206" t="s">
        <v>267</v>
      </c>
      <c r="AU168" s="206" t="s">
        <v>84</v>
      </c>
      <c r="AY168" s="18" t="s">
        <v>185</v>
      </c>
      <c r="BE168" s="207">
        <f>IF(N168="základní",J168,0)</f>
        <v>0</v>
      </c>
      <c r="BF168" s="207">
        <f>IF(N168="snížená",J168,0)</f>
        <v>0</v>
      </c>
      <c r="BG168" s="207">
        <f>IF(N168="zákl. přenesená",J168,0)</f>
        <v>0</v>
      </c>
      <c r="BH168" s="207">
        <f>IF(N168="sníž. přenesená",J168,0)</f>
        <v>0</v>
      </c>
      <c r="BI168" s="207">
        <f>IF(N168="nulová",J168,0)</f>
        <v>0</v>
      </c>
      <c r="BJ168" s="18" t="s">
        <v>84</v>
      </c>
      <c r="BK168" s="207">
        <f>ROUND(I168*H168,2)</f>
        <v>0</v>
      </c>
      <c r="BL168" s="18" t="s">
        <v>191</v>
      </c>
      <c r="BM168" s="206" t="s">
        <v>395</v>
      </c>
    </row>
    <row r="169" spans="1:65" s="2" customFormat="1" ht="21.75" customHeight="1">
      <c r="A169" s="35"/>
      <c r="B169" s="36"/>
      <c r="C169" s="194" t="s">
        <v>286</v>
      </c>
      <c r="D169" s="194" t="s">
        <v>187</v>
      </c>
      <c r="E169" s="195" t="s">
        <v>811</v>
      </c>
      <c r="F169" s="196" t="s">
        <v>715</v>
      </c>
      <c r="G169" s="197" t="s">
        <v>716</v>
      </c>
      <c r="H169" s="198">
        <v>1</v>
      </c>
      <c r="I169" s="199"/>
      <c r="J169" s="200">
        <f>ROUND(I169*H169,2)</f>
        <v>0</v>
      </c>
      <c r="K169" s="201"/>
      <c r="L169" s="40"/>
      <c r="M169" s="202" t="s">
        <v>1</v>
      </c>
      <c r="N169" s="203" t="s">
        <v>41</v>
      </c>
      <c r="O169" s="72"/>
      <c r="P169" s="204">
        <f>O169*H169</f>
        <v>0</v>
      </c>
      <c r="Q169" s="204">
        <v>0</v>
      </c>
      <c r="R169" s="204">
        <f>Q169*H169</f>
        <v>0</v>
      </c>
      <c r="S169" s="204">
        <v>0</v>
      </c>
      <c r="T169" s="205">
        <f>S169*H169</f>
        <v>0</v>
      </c>
      <c r="U169" s="35"/>
      <c r="V169" s="35"/>
      <c r="W169" s="35"/>
      <c r="X169" s="35"/>
      <c r="Y169" s="35"/>
      <c r="Z169" s="35"/>
      <c r="AA169" s="35"/>
      <c r="AB169" s="35"/>
      <c r="AC169" s="35"/>
      <c r="AD169" s="35"/>
      <c r="AE169" s="35"/>
      <c r="AR169" s="206" t="s">
        <v>191</v>
      </c>
      <c r="AT169" s="206" t="s">
        <v>187</v>
      </c>
      <c r="AU169" s="206" t="s">
        <v>84</v>
      </c>
      <c r="AY169" s="18" t="s">
        <v>185</v>
      </c>
      <c r="BE169" s="207">
        <f>IF(N169="základní",J169,0)</f>
        <v>0</v>
      </c>
      <c r="BF169" s="207">
        <f>IF(N169="snížená",J169,0)</f>
        <v>0</v>
      </c>
      <c r="BG169" s="207">
        <f>IF(N169="zákl. přenesená",J169,0)</f>
        <v>0</v>
      </c>
      <c r="BH169" s="207">
        <f>IF(N169="sníž. přenesená",J169,0)</f>
        <v>0</v>
      </c>
      <c r="BI169" s="207">
        <f>IF(N169="nulová",J169,0)</f>
        <v>0</v>
      </c>
      <c r="BJ169" s="18" t="s">
        <v>84</v>
      </c>
      <c r="BK169" s="207">
        <f>ROUND(I169*H169,2)</f>
        <v>0</v>
      </c>
      <c r="BL169" s="18" t="s">
        <v>191</v>
      </c>
      <c r="BM169" s="206" t="s">
        <v>403</v>
      </c>
    </row>
    <row r="170" spans="2:63" s="12" customFormat="1" ht="25.9" customHeight="1">
      <c r="B170" s="178"/>
      <c r="C170" s="179"/>
      <c r="D170" s="180" t="s">
        <v>75</v>
      </c>
      <c r="E170" s="181" t="s">
        <v>735</v>
      </c>
      <c r="F170" s="181" t="s">
        <v>736</v>
      </c>
      <c r="G170" s="179"/>
      <c r="H170" s="179"/>
      <c r="I170" s="182"/>
      <c r="J170" s="183">
        <f>BK170</f>
        <v>0</v>
      </c>
      <c r="K170" s="179"/>
      <c r="L170" s="184"/>
      <c r="M170" s="185"/>
      <c r="N170" s="186"/>
      <c r="O170" s="186"/>
      <c r="P170" s="187">
        <f>SUM(P171:P172)</f>
        <v>0</v>
      </c>
      <c r="Q170" s="186"/>
      <c r="R170" s="187">
        <f>SUM(R171:R172)</f>
        <v>0</v>
      </c>
      <c r="S170" s="186"/>
      <c r="T170" s="188">
        <f>SUM(T171:T172)</f>
        <v>0</v>
      </c>
      <c r="AR170" s="189" t="s">
        <v>84</v>
      </c>
      <c r="AT170" s="190" t="s">
        <v>75</v>
      </c>
      <c r="AU170" s="190" t="s">
        <v>76</v>
      </c>
      <c r="AY170" s="189" t="s">
        <v>185</v>
      </c>
      <c r="BK170" s="191">
        <f>SUM(BK171:BK172)</f>
        <v>0</v>
      </c>
    </row>
    <row r="171" spans="1:65" s="2" customFormat="1" ht="24.2" customHeight="1">
      <c r="A171" s="35"/>
      <c r="B171" s="36"/>
      <c r="C171" s="194" t="s">
        <v>291</v>
      </c>
      <c r="D171" s="194" t="s">
        <v>187</v>
      </c>
      <c r="E171" s="195" t="s">
        <v>737</v>
      </c>
      <c r="F171" s="196" t="s">
        <v>738</v>
      </c>
      <c r="G171" s="197" t="s">
        <v>270</v>
      </c>
      <c r="H171" s="198">
        <v>0.81</v>
      </c>
      <c r="I171" s="199"/>
      <c r="J171" s="200">
        <f>ROUND(I171*H171,2)</f>
        <v>0</v>
      </c>
      <c r="K171" s="201"/>
      <c r="L171" s="40"/>
      <c r="M171" s="202" t="s">
        <v>1</v>
      </c>
      <c r="N171" s="203" t="s">
        <v>41</v>
      </c>
      <c r="O171" s="72"/>
      <c r="P171" s="204">
        <f>O171*H171</f>
        <v>0</v>
      </c>
      <c r="Q171" s="204">
        <v>0</v>
      </c>
      <c r="R171" s="204">
        <f>Q171*H171</f>
        <v>0</v>
      </c>
      <c r="S171" s="204">
        <v>0</v>
      </c>
      <c r="T171" s="205">
        <f>S171*H171</f>
        <v>0</v>
      </c>
      <c r="U171" s="35"/>
      <c r="V171" s="35"/>
      <c r="W171" s="35"/>
      <c r="X171" s="35"/>
      <c r="Y171" s="35"/>
      <c r="Z171" s="35"/>
      <c r="AA171" s="35"/>
      <c r="AB171" s="35"/>
      <c r="AC171" s="35"/>
      <c r="AD171" s="35"/>
      <c r="AE171" s="35"/>
      <c r="AR171" s="206" t="s">
        <v>191</v>
      </c>
      <c r="AT171" s="206" t="s">
        <v>187</v>
      </c>
      <c r="AU171" s="206" t="s">
        <v>84</v>
      </c>
      <c r="AY171" s="18" t="s">
        <v>185</v>
      </c>
      <c r="BE171" s="207">
        <f>IF(N171="základní",J171,0)</f>
        <v>0</v>
      </c>
      <c r="BF171" s="207">
        <f>IF(N171="snížená",J171,0)</f>
        <v>0</v>
      </c>
      <c r="BG171" s="207">
        <f>IF(N171="zákl. přenesená",J171,0)</f>
        <v>0</v>
      </c>
      <c r="BH171" s="207">
        <f>IF(N171="sníž. přenesená",J171,0)</f>
        <v>0</v>
      </c>
      <c r="BI171" s="207">
        <f>IF(N171="nulová",J171,0)</f>
        <v>0</v>
      </c>
      <c r="BJ171" s="18" t="s">
        <v>84</v>
      </c>
      <c r="BK171" s="207">
        <f>ROUND(I171*H171,2)</f>
        <v>0</v>
      </c>
      <c r="BL171" s="18" t="s">
        <v>191</v>
      </c>
      <c r="BM171" s="206" t="s">
        <v>411</v>
      </c>
    </row>
    <row r="172" spans="1:47" s="2" customFormat="1" ht="19.5">
      <c r="A172" s="35"/>
      <c r="B172" s="36"/>
      <c r="C172" s="37"/>
      <c r="D172" s="210" t="s">
        <v>142</v>
      </c>
      <c r="E172" s="37"/>
      <c r="F172" s="268" t="s">
        <v>740</v>
      </c>
      <c r="G172" s="37"/>
      <c r="H172" s="37"/>
      <c r="I172" s="269"/>
      <c r="J172" s="37"/>
      <c r="K172" s="37"/>
      <c r="L172" s="40"/>
      <c r="M172" s="270"/>
      <c r="N172" s="271"/>
      <c r="O172" s="72"/>
      <c r="P172" s="72"/>
      <c r="Q172" s="72"/>
      <c r="R172" s="72"/>
      <c r="S172" s="72"/>
      <c r="T172" s="73"/>
      <c r="U172" s="35"/>
      <c r="V172" s="35"/>
      <c r="W172" s="35"/>
      <c r="X172" s="35"/>
      <c r="Y172" s="35"/>
      <c r="Z172" s="35"/>
      <c r="AA172" s="35"/>
      <c r="AB172" s="35"/>
      <c r="AC172" s="35"/>
      <c r="AD172" s="35"/>
      <c r="AE172" s="35"/>
      <c r="AT172" s="18" t="s">
        <v>142</v>
      </c>
      <c r="AU172" s="18" t="s">
        <v>84</v>
      </c>
    </row>
    <row r="173" spans="2:63" s="12" customFormat="1" ht="25.9" customHeight="1">
      <c r="B173" s="178"/>
      <c r="C173" s="179"/>
      <c r="D173" s="180" t="s">
        <v>75</v>
      </c>
      <c r="E173" s="181" t="s">
        <v>793</v>
      </c>
      <c r="F173" s="181" t="s">
        <v>794</v>
      </c>
      <c r="G173" s="179"/>
      <c r="H173" s="179"/>
      <c r="I173" s="182"/>
      <c r="J173" s="183">
        <f>BK173</f>
        <v>0</v>
      </c>
      <c r="K173" s="179"/>
      <c r="L173" s="184"/>
      <c r="M173" s="185"/>
      <c r="N173" s="186"/>
      <c r="O173" s="186"/>
      <c r="P173" s="187">
        <f>SUM(P174:P175)</f>
        <v>0</v>
      </c>
      <c r="Q173" s="186"/>
      <c r="R173" s="187">
        <f>SUM(R174:R175)</f>
        <v>0</v>
      </c>
      <c r="S173" s="186"/>
      <c r="T173" s="188">
        <f>SUM(T174:T175)</f>
        <v>0</v>
      </c>
      <c r="AR173" s="189" t="s">
        <v>84</v>
      </c>
      <c r="AT173" s="190" t="s">
        <v>75</v>
      </c>
      <c r="AU173" s="190" t="s">
        <v>76</v>
      </c>
      <c r="AY173" s="189" t="s">
        <v>185</v>
      </c>
      <c r="BK173" s="191">
        <f>SUM(BK174:BK175)</f>
        <v>0</v>
      </c>
    </row>
    <row r="174" spans="1:65" s="2" customFormat="1" ht="16.5" customHeight="1">
      <c r="A174" s="35"/>
      <c r="B174" s="36"/>
      <c r="C174" s="194" t="s">
        <v>296</v>
      </c>
      <c r="D174" s="194" t="s">
        <v>187</v>
      </c>
      <c r="E174" s="195" t="s">
        <v>706</v>
      </c>
      <c r="F174" s="196" t="s">
        <v>707</v>
      </c>
      <c r="G174" s="197" t="s">
        <v>270</v>
      </c>
      <c r="H174" s="198">
        <v>266.682</v>
      </c>
      <c r="I174" s="199"/>
      <c r="J174" s="200">
        <f>ROUND(I174*H174,2)</f>
        <v>0</v>
      </c>
      <c r="K174" s="201"/>
      <c r="L174" s="40"/>
      <c r="M174" s="202" t="s">
        <v>1</v>
      </c>
      <c r="N174" s="203" t="s">
        <v>41</v>
      </c>
      <c r="O174" s="72"/>
      <c r="P174" s="204">
        <f>O174*H174</f>
        <v>0</v>
      </c>
      <c r="Q174" s="204">
        <v>0</v>
      </c>
      <c r="R174" s="204">
        <f>Q174*H174</f>
        <v>0</v>
      </c>
      <c r="S174" s="204">
        <v>0</v>
      </c>
      <c r="T174" s="205">
        <f>S174*H174</f>
        <v>0</v>
      </c>
      <c r="U174" s="35"/>
      <c r="V174" s="35"/>
      <c r="W174" s="35"/>
      <c r="X174" s="35"/>
      <c r="Y174" s="35"/>
      <c r="Z174" s="35"/>
      <c r="AA174" s="35"/>
      <c r="AB174" s="35"/>
      <c r="AC174" s="35"/>
      <c r="AD174" s="35"/>
      <c r="AE174" s="35"/>
      <c r="AR174" s="206" t="s">
        <v>191</v>
      </c>
      <c r="AT174" s="206" t="s">
        <v>187</v>
      </c>
      <c r="AU174" s="206" t="s">
        <v>84</v>
      </c>
      <c r="AY174" s="18" t="s">
        <v>185</v>
      </c>
      <c r="BE174" s="207">
        <f>IF(N174="základní",J174,0)</f>
        <v>0</v>
      </c>
      <c r="BF174" s="207">
        <f>IF(N174="snížená",J174,0)</f>
        <v>0</v>
      </c>
      <c r="BG174" s="207">
        <f>IF(N174="zákl. přenesená",J174,0)</f>
        <v>0</v>
      </c>
      <c r="BH174" s="207">
        <f>IF(N174="sníž. přenesená",J174,0)</f>
        <v>0</v>
      </c>
      <c r="BI174" s="207">
        <f>IF(N174="nulová",J174,0)</f>
        <v>0</v>
      </c>
      <c r="BJ174" s="18" t="s">
        <v>84</v>
      </c>
      <c r="BK174" s="207">
        <f>ROUND(I174*H174,2)</f>
        <v>0</v>
      </c>
      <c r="BL174" s="18" t="s">
        <v>191</v>
      </c>
      <c r="BM174" s="206" t="s">
        <v>420</v>
      </c>
    </row>
    <row r="175" spans="1:47" s="2" customFormat="1" ht="19.5">
      <c r="A175" s="35"/>
      <c r="B175" s="36"/>
      <c r="C175" s="37"/>
      <c r="D175" s="210" t="s">
        <v>142</v>
      </c>
      <c r="E175" s="37"/>
      <c r="F175" s="268" t="s">
        <v>709</v>
      </c>
      <c r="G175" s="37"/>
      <c r="H175" s="37"/>
      <c r="I175" s="269"/>
      <c r="J175" s="37"/>
      <c r="K175" s="37"/>
      <c r="L175" s="40"/>
      <c r="M175" s="270"/>
      <c r="N175" s="271"/>
      <c r="O175" s="72"/>
      <c r="P175" s="72"/>
      <c r="Q175" s="72"/>
      <c r="R175" s="72"/>
      <c r="S175" s="72"/>
      <c r="T175" s="73"/>
      <c r="U175" s="35"/>
      <c r="V175" s="35"/>
      <c r="W175" s="35"/>
      <c r="X175" s="35"/>
      <c r="Y175" s="35"/>
      <c r="Z175" s="35"/>
      <c r="AA175" s="35"/>
      <c r="AB175" s="35"/>
      <c r="AC175" s="35"/>
      <c r="AD175" s="35"/>
      <c r="AE175" s="35"/>
      <c r="AT175" s="18" t="s">
        <v>142</v>
      </c>
      <c r="AU175" s="18" t="s">
        <v>84</v>
      </c>
    </row>
    <row r="176" spans="2:63" s="12" customFormat="1" ht="25.9" customHeight="1">
      <c r="B176" s="178"/>
      <c r="C176" s="179"/>
      <c r="D176" s="180" t="s">
        <v>75</v>
      </c>
      <c r="E176" s="181" t="s">
        <v>741</v>
      </c>
      <c r="F176" s="181" t="s">
        <v>736</v>
      </c>
      <c r="G176" s="179"/>
      <c r="H176" s="179"/>
      <c r="I176" s="182"/>
      <c r="J176" s="183">
        <f>BK176</f>
        <v>0</v>
      </c>
      <c r="K176" s="179"/>
      <c r="L176" s="184"/>
      <c r="M176" s="185"/>
      <c r="N176" s="186"/>
      <c r="O176" s="186"/>
      <c r="P176" s="187">
        <f>SUM(P177:P180)</f>
        <v>0</v>
      </c>
      <c r="Q176" s="186"/>
      <c r="R176" s="187">
        <f>SUM(R177:R180)</f>
        <v>0</v>
      </c>
      <c r="S176" s="186"/>
      <c r="T176" s="188">
        <f>SUM(T177:T180)</f>
        <v>0</v>
      </c>
      <c r="AR176" s="189" t="s">
        <v>84</v>
      </c>
      <c r="AT176" s="190" t="s">
        <v>75</v>
      </c>
      <c r="AU176" s="190" t="s">
        <v>76</v>
      </c>
      <c r="AY176" s="189" t="s">
        <v>185</v>
      </c>
      <c r="BK176" s="191">
        <f>SUM(BK177:BK180)</f>
        <v>0</v>
      </c>
    </row>
    <row r="177" spans="1:65" s="2" customFormat="1" ht="21.75" customHeight="1">
      <c r="A177" s="35"/>
      <c r="B177" s="36"/>
      <c r="C177" s="194" t="s">
        <v>302</v>
      </c>
      <c r="D177" s="194" t="s">
        <v>187</v>
      </c>
      <c r="E177" s="195" t="s">
        <v>742</v>
      </c>
      <c r="F177" s="196" t="s">
        <v>743</v>
      </c>
      <c r="G177" s="197" t="s">
        <v>270</v>
      </c>
      <c r="H177" s="198">
        <v>1.485</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428</v>
      </c>
    </row>
    <row r="178" spans="1:65" s="2" customFormat="1" ht="16.5" customHeight="1">
      <c r="A178" s="35"/>
      <c r="B178" s="36"/>
      <c r="C178" s="194" t="s">
        <v>313</v>
      </c>
      <c r="D178" s="194" t="s">
        <v>187</v>
      </c>
      <c r="E178" s="195" t="s">
        <v>745</v>
      </c>
      <c r="F178" s="196" t="s">
        <v>746</v>
      </c>
      <c r="G178" s="197" t="s">
        <v>270</v>
      </c>
      <c r="H178" s="198">
        <v>1.485</v>
      </c>
      <c r="I178" s="199"/>
      <c r="J178" s="200">
        <f>ROUND(I178*H178,2)</f>
        <v>0</v>
      </c>
      <c r="K178" s="201"/>
      <c r="L178" s="40"/>
      <c r="M178" s="202" t="s">
        <v>1</v>
      </c>
      <c r="N178" s="203" t="s">
        <v>41</v>
      </c>
      <c r="O178" s="72"/>
      <c r="P178" s="204">
        <f>O178*H178</f>
        <v>0</v>
      </c>
      <c r="Q178" s="204">
        <v>0</v>
      </c>
      <c r="R178" s="204">
        <f>Q178*H178</f>
        <v>0</v>
      </c>
      <c r="S178" s="204">
        <v>0</v>
      </c>
      <c r="T178" s="205">
        <f>S178*H178</f>
        <v>0</v>
      </c>
      <c r="U178" s="35"/>
      <c r="V178" s="35"/>
      <c r="W178" s="35"/>
      <c r="X178" s="35"/>
      <c r="Y178" s="35"/>
      <c r="Z178" s="35"/>
      <c r="AA178" s="35"/>
      <c r="AB178" s="35"/>
      <c r="AC178" s="35"/>
      <c r="AD178" s="35"/>
      <c r="AE178" s="35"/>
      <c r="AR178" s="206" t="s">
        <v>191</v>
      </c>
      <c r="AT178" s="206" t="s">
        <v>187</v>
      </c>
      <c r="AU178" s="206" t="s">
        <v>84</v>
      </c>
      <c r="AY178" s="18" t="s">
        <v>185</v>
      </c>
      <c r="BE178" s="207">
        <f>IF(N178="základní",J178,0)</f>
        <v>0</v>
      </c>
      <c r="BF178" s="207">
        <f>IF(N178="snížená",J178,0)</f>
        <v>0</v>
      </c>
      <c r="BG178" s="207">
        <f>IF(N178="zákl. přenesená",J178,0)</f>
        <v>0</v>
      </c>
      <c r="BH178" s="207">
        <f>IF(N178="sníž. přenesená",J178,0)</f>
        <v>0</v>
      </c>
      <c r="BI178" s="207">
        <f>IF(N178="nulová",J178,0)</f>
        <v>0</v>
      </c>
      <c r="BJ178" s="18" t="s">
        <v>84</v>
      </c>
      <c r="BK178" s="207">
        <f>ROUND(I178*H178,2)</f>
        <v>0</v>
      </c>
      <c r="BL178" s="18" t="s">
        <v>191</v>
      </c>
      <c r="BM178" s="206" t="s">
        <v>436</v>
      </c>
    </row>
    <row r="179" spans="1:65" s="2" customFormat="1" ht="21.75" customHeight="1">
      <c r="A179" s="35"/>
      <c r="B179" s="36"/>
      <c r="C179" s="194" t="s">
        <v>317</v>
      </c>
      <c r="D179" s="194" t="s">
        <v>187</v>
      </c>
      <c r="E179" s="195" t="s">
        <v>748</v>
      </c>
      <c r="F179" s="196" t="s">
        <v>749</v>
      </c>
      <c r="G179" s="197" t="s">
        <v>270</v>
      </c>
      <c r="H179" s="198">
        <v>1.485</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449</v>
      </c>
    </row>
    <row r="180" spans="1:65" s="2" customFormat="1" ht="16.5" customHeight="1">
      <c r="A180" s="35"/>
      <c r="B180" s="36"/>
      <c r="C180" s="194" t="s">
        <v>321</v>
      </c>
      <c r="D180" s="194" t="s">
        <v>187</v>
      </c>
      <c r="E180" s="195" t="s">
        <v>751</v>
      </c>
      <c r="F180" s="196" t="s">
        <v>752</v>
      </c>
      <c r="G180" s="197" t="s">
        <v>270</v>
      </c>
      <c r="H180" s="198">
        <v>1.485</v>
      </c>
      <c r="I180" s="199"/>
      <c r="J180" s="200">
        <f>ROUND(I180*H180,2)</f>
        <v>0</v>
      </c>
      <c r="K180" s="201"/>
      <c r="L180" s="40"/>
      <c r="M180" s="202" t="s">
        <v>1</v>
      </c>
      <c r="N180" s="203" t="s">
        <v>41</v>
      </c>
      <c r="O180" s="72"/>
      <c r="P180" s="204">
        <f>O180*H180</f>
        <v>0</v>
      </c>
      <c r="Q180" s="204">
        <v>0</v>
      </c>
      <c r="R180" s="204">
        <f>Q180*H180</f>
        <v>0</v>
      </c>
      <c r="S180" s="204">
        <v>0</v>
      </c>
      <c r="T180" s="205">
        <f>S180*H180</f>
        <v>0</v>
      </c>
      <c r="U180" s="35"/>
      <c r="V180" s="35"/>
      <c r="W180" s="35"/>
      <c r="X180" s="35"/>
      <c r="Y180" s="35"/>
      <c r="Z180" s="35"/>
      <c r="AA180" s="35"/>
      <c r="AB180" s="35"/>
      <c r="AC180" s="35"/>
      <c r="AD180" s="35"/>
      <c r="AE180" s="35"/>
      <c r="AR180" s="206" t="s">
        <v>191</v>
      </c>
      <c r="AT180" s="206" t="s">
        <v>187</v>
      </c>
      <c r="AU180" s="206" t="s">
        <v>84</v>
      </c>
      <c r="AY180" s="18" t="s">
        <v>185</v>
      </c>
      <c r="BE180" s="207">
        <f>IF(N180="základní",J180,0)</f>
        <v>0</v>
      </c>
      <c r="BF180" s="207">
        <f>IF(N180="snížená",J180,0)</f>
        <v>0</v>
      </c>
      <c r="BG180" s="207">
        <f>IF(N180="zákl. přenesená",J180,0)</f>
        <v>0</v>
      </c>
      <c r="BH180" s="207">
        <f>IF(N180="sníž. přenesená",J180,0)</f>
        <v>0</v>
      </c>
      <c r="BI180" s="207">
        <f>IF(N180="nulová",J180,0)</f>
        <v>0</v>
      </c>
      <c r="BJ180" s="18" t="s">
        <v>84</v>
      </c>
      <c r="BK180" s="207">
        <f>ROUND(I180*H180,2)</f>
        <v>0</v>
      </c>
      <c r="BL180" s="18" t="s">
        <v>191</v>
      </c>
      <c r="BM180" s="206" t="s">
        <v>461</v>
      </c>
    </row>
    <row r="181" spans="2:63" s="12" customFormat="1" ht="25.9" customHeight="1">
      <c r="B181" s="178"/>
      <c r="C181" s="179"/>
      <c r="D181" s="180" t="s">
        <v>75</v>
      </c>
      <c r="E181" s="181" t="s">
        <v>754</v>
      </c>
      <c r="F181" s="181" t="s">
        <v>755</v>
      </c>
      <c r="G181" s="179"/>
      <c r="H181" s="179"/>
      <c r="I181" s="182"/>
      <c r="J181" s="183">
        <f>BK181</f>
        <v>0</v>
      </c>
      <c r="K181" s="179"/>
      <c r="L181" s="184"/>
      <c r="M181" s="185"/>
      <c r="N181" s="186"/>
      <c r="O181" s="186"/>
      <c r="P181" s="187">
        <f>SUM(P182:P183)</f>
        <v>0</v>
      </c>
      <c r="Q181" s="186"/>
      <c r="R181" s="187">
        <f>SUM(R182:R183)</f>
        <v>0</v>
      </c>
      <c r="S181" s="186"/>
      <c r="T181" s="188">
        <f>SUM(T182:T183)</f>
        <v>0</v>
      </c>
      <c r="AR181" s="189" t="s">
        <v>84</v>
      </c>
      <c r="AT181" s="190" t="s">
        <v>75</v>
      </c>
      <c r="AU181" s="190" t="s">
        <v>76</v>
      </c>
      <c r="AY181" s="189" t="s">
        <v>185</v>
      </c>
      <c r="BK181" s="191">
        <f>SUM(BK182:BK183)</f>
        <v>0</v>
      </c>
    </row>
    <row r="182" spans="1:65" s="2" customFormat="1" ht="16.5" customHeight="1">
      <c r="A182" s="35"/>
      <c r="B182" s="36"/>
      <c r="C182" s="194" t="s">
        <v>326</v>
      </c>
      <c r="D182" s="194" t="s">
        <v>187</v>
      </c>
      <c r="E182" s="195" t="s">
        <v>756</v>
      </c>
      <c r="F182" s="196" t="s">
        <v>757</v>
      </c>
      <c r="G182" s="197" t="s">
        <v>758</v>
      </c>
      <c r="H182" s="198">
        <v>1</v>
      </c>
      <c r="I182" s="199"/>
      <c r="J182" s="200">
        <f>ROUND(I182*H182,2)</f>
        <v>0</v>
      </c>
      <c r="K182" s="201"/>
      <c r="L182" s="40"/>
      <c r="M182" s="202" t="s">
        <v>1</v>
      </c>
      <c r="N182" s="203" t="s">
        <v>41</v>
      </c>
      <c r="O182" s="72"/>
      <c r="P182" s="204">
        <f>O182*H182</f>
        <v>0</v>
      </c>
      <c r="Q182" s="204">
        <v>0</v>
      </c>
      <c r="R182" s="204">
        <f>Q182*H182</f>
        <v>0</v>
      </c>
      <c r="S182" s="204">
        <v>0</v>
      </c>
      <c r="T182" s="205">
        <f>S182*H182</f>
        <v>0</v>
      </c>
      <c r="U182" s="35"/>
      <c r="V182" s="35"/>
      <c r="W182" s="35"/>
      <c r="X182" s="35"/>
      <c r="Y182" s="35"/>
      <c r="Z182" s="35"/>
      <c r="AA182" s="35"/>
      <c r="AB182" s="35"/>
      <c r="AC182" s="35"/>
      <c r="AD182" s="35"/>
      <c r="AE182" s="35"/>
      <c r="AR182" s="206" t="s">
        <v>191</v>
      </c>
      <c r="AT182" s="206" t="s">
        <v>187</v>
      </c>
      <c r="AU182" s="206" t="s">
        <v>84</v>
      </c>
      <c r="AY182" s="18" t="s">
        <v>185</v>
      </c>
      <c r="BE182" s="207">
        <f>IF(N182="základní",J182,0)</f>
        <v>0</v>
      </c>
      <c r="BF182" s="207">
        <f>IF(N182="snížená",J182,0)</f>
        <v>0</v>
      </c>
      <c r="BG182" s="207">
        <f>IF(N182="zákl. přenesená",J182,0)</f>
        <v>0</v>
      </c>
      <c r="BH182" s="207">
        <f>IF(N182="sníž. přenesená",J182,0)</f>
        <v>0</v>
      </c>
      <c r="BI182" s="207">
        <f>IF(N182="nulová",J182,0)</f>
        <v>0</v>
      </c>
      <c r="BJ182" s="18" t="s">
        <v>84</v>
      </c>
      <c r="BK182" s="207">
        <f>ROUND(I182*H182,2)</f>
        <v>0</v>
      </c>
      <c r="BL182" s="18" t="s">
        <v>191</v>
      </c>
      <c r="BM182" s="206" t="s">
        <v>475</v>
      </c>
    </row>
    <row r="183" spans="1:47" s="2" customFormat="1" ht="58.5">
      <c r="A183" s="35"/>
      <c r="B183" s="36"/>
      <c r="C183" s="37"/>
      <c r="D183" s="210" t="s">
        <v>142</v>
      </c>
      <c r="E183" s="37"/>
      <c r="F183" s="268" t="s">
        <v>760</v>
      </c>
      <c r="G183" s="37"/>
      <c r="H183" s="37"/>
      <c r="I183" s="269"/>
      <c r="J183" s="37"/>
      <c r="K183" s="37"/>
      <c r="L183" s="40"/>
      <c r="M183" s="273"/>
      <c r="N183" s="274"/>
      <c r="O183" s="265"/>
      <c r="P183" s="265"/>
      <c r="Q183" s="265"/>
      <c r="R183" s="265"/>
      <c r="S183" s="265"/>
      <c r="T183" s="275"/>
      <c r="U183" s="35"/>
      <c r="V183" s="35"/>
      <c r="W183" s="35"/>
      <c r="X183" s="35"/>
      <c r="Y183" s="35"/>
      <c r="Z183" s="35"/>
      <c r="AA183" s="35"/>
      <c r="AB183" s="35"/>
      <c r="AC183" s="35"/>
      <c r="AD183" s="35"/>
      <c r="AE183" s="35"/>
      <c r="AT183" s="18" t="s">
        <v>142</v>
      </c>
      <c r="AU183" s="18" t="s">
        <v>84</v>
      </c>
    </row>
    <row r="184" spans="1:31" s="2" customFormat="1" ht="6.95" customHeight="1">
      <c r="A184" s="35"/>
      <c r="B184" s="55"/>
      <c r="C184" s="56"/>
      <c r="D184" s="56"/>
      <c r="E184" s="56"/>
      <c r="F184" s="56"/>
      <c r="G184" s="56"/>
      <c r="H184" s="56"/>
      <c r="I184" s="56"/>
      <c r="J184" s="56"/>
      <c r="K184" s="56"/>
      <c r="L184" s="40"/>
      <c r="M184" s="35"/>
      <c r="O184" s="35"/>
      <c r="P184" s="35"/>
      <c r="Q184" s="35"/>
      <c r="R184" s="35"/>
      <c r="S184" s="35"/>
      <c r="T184" s="35"/>
      <c r="U184" s="35"/>
      <c r="V184" s="35"/>
      <c r="W184" s="35"/>
      <c r="X184" s="35"/>
      <c r="Y184" s="35"/>
      <c r="Z184" s="35"/>
      <c r="AA184" s="35"/>
      <c r="AB184" s="35"/>
      <c r="AC184" s="35"/>
      <c r="AD184" s="35"/>
      <c r="AE184" s="35"/>
    </row>
  </sheetData>
  <sheetProtection algorithmName="SHA-512" hashValue="ykXyYT7SVLKtBXb9Duy7igZA0075JpSUC7r2G94mIudMrZcO+QVEbkCfvwVIG99ORl/1UjK4UOc/f3HfEAI6Fw==" saltValue="jLDiWB9qgHI8t5bEnmT/G8LsCNmAjRiRaHguvnQUm9vd7NIzyjyU/LhTY4SLlYx1zexQVV8c/cKP9EIHh1JSDQ==" spinCount="100000" sheet="1" objects="1" scenarios="1" formatColumns="0" formatRows="0" autoFilter="0"/>
  <autoFilter ref="C126:K183"/>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103</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812</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ROUND(J123,2)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ROUND((SUM(BE123:BE164)),2)</f>
        <v>0</v>
      </c>
      <c r="G35" s="35"/>
      <c r="H35" s="35"/>
      <c r="I35" s="132">
        <v>0.21</v>
      </c>
      <c r="J35" s="131">
        <f>ROUND(((SUM(BE123:BE164))*I35),2)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ROUND((SUM(BF123:BF164)),2)</f>
        <v>0</v>
      </c>
      <c r="G36" s="35"/>
      <c r="H36" s="35"/>
      <c r="I36" s="132">
        <v>0.12</v>
      </c>
      <c r="J36" s="131">
        <f>ROUND(((SUM(BF123:BF164))*I36),2)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ROUND((SUM(BG123:BG164)),2)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ROUND((SUM(BH123:BH164)),2)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ROUND((SUM(BI123:BI164)),2)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04 - Retenční objekt dešťových vod 1</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J124</f>
        <v>0</v>
      </c>
      <c r="K99" s="156"/>
      <c r="L99" s="160"/>
    </row>
    <row r="100" spans="2:12" s="9" customFormat="1" ht="24.95" customHeight="1">
      <c r="B100" s="155"/>
      <c r="C100" s="156"/>
      <c r="D100" s="157" t="s">
        <v>607</v>
      </c>
      <c r="E100" s="158"/>
      <c r="F100" s="158"/>
      <c r="G100" s="158"/>
      <c r="H100" s="158"/>
      <c r="I100" s="158"/>
      <c r="J100" s="159">
        <f>J140</f>
        <v>0</v>
      </c>
      <c r="K100" s="156"/>
      <c r="L100" s="160"/>
    </row>
    <row r="101" spans="2:12" s="9" customFormat="1" ht="24.95" customHeight="1">
      <c r="B101" s="155"/>
      <c r="C101" s="156"/>
      <c r="D101" s="157" t="s">
        <v>813</v>
      </c>
      <c r="E101" s="158"/>
      <c r="F101" s="158"/>
      <c r="G101" s="158"/>
      <c r="H101" s="158"/>
      <c r="I101" s="158"/>
      <c r="J101" s="159">
        <f>J162</f>
        <v>0</v>
      </c>
      <c r="K101" s="156"/>
      <c r="L101" s="160"/>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170</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44" t="str">
        <f>E7</f>
        <v>Malé Hoštice – IS lokality Sportovní</v>
      </c>
      <c r="F111" s="345"/>
      <c r="G111" s="345"/>
      <c r="H111" s="345"/>
      <c r="I111" s="37"/>
      <c r="J111" s="37"/>
      <c r="K111" s="37"/>
      <c r="L111" s="52"/>
      <c r="S111" s="35"/>
      <c r="T111" s="35"/>
      <c r="U111" s="35"/>
      <c r="V111" s="35"/>
      <c r="W111" s="35"/>
      <c r="X111" s="35"/>
      <c r="Y111" s="35"/>
      <c r="Z111" s="35"/>
      <c r="AA111" s="35"/>
      <c r="AB111" s="35"/>
      <c r="AC111" s="35"/>
      <c r="AD111" s="35"/>
      <c r="AE111" s="35"/>
    </row>
    <row r="112" spans="2:12" s="1" customFormat="1" ht="12" customHeight="1">
      <c r="B112" s="22"/>
      <c r="C112" s="30" t="s">
        <v>148</v>
      </c>
      <c r="D112" s="23"/>
      <c r="E112" s="23"/>
      <c r="F112" s="23"/>
      <c r="G112" s="23"/>
      <c r="H112" s="23"/>
      <c r="I112" s="23"/>
      <c r="J112" s="23"/>
      <c r="K112" s="23"/>
      <c r="L112" s="21"/>
    </row>
    <row r="113" spans="1:31" s="2" customFormat="1" ht="16.5" customHeight="1">
      <c r="A113" s="35"/>
      <c r="B113" s="36"/>
      <c r="C113" s="37"/>
      <c r="D113" s="37"/>
      <c r="E113" s="344" t="s">
        <v>602</v>
      </c>
      <c r="F113" s="346"/>
      <c r="G113" s="346"/>
      <c r="H113" s="346"/>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603</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297" t="str">
        <f>E11</f>
        <v>04 - Retenční objekt dešťových vod 1</v>
      </c>
      <c r="F115" s="346"/>
      <c r="G115" s="346"/>
      <c r="H115" s="346"/>
      <c r="I115" s="37"/>
      <c r="J115" s="37"/>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20</v>
      </c>
      <c r="D117" s="37"/>
      <c r="E117" s="37"/>
      <c r="F117" s="28" t="str">
        <f>F14</f>
        <v>Malé Hoštice</v>
      </c>
      <c r="G117" s="37"/>
      <c r="H117" s="37"/>
      <c r="I117" s="30" t="s">
        <v>22</v>
      </c>
      <c r="J117" s="67" t="str">
        <f>IF(J14="","",J14)</f>
        <v>11. 3. 2024</v>
      </c>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25.7" customHeight="1">
      <c r="A119" s="35"/>
      <c r="B119" s="36"/>
      <c r="C119" s="30" t="s">
        <v>24</v>
      </c>
      <c r="D119" s="37"/>
      <c r="E119" s="37"/>
      <c r="F119" s="28" t="str">
        <f>E17</f>
        <v>Městská část Malé Hoštice, Opava</v>
      </c>
      <c r="G119" s="37"/>
      <c r="H119" s="37"/>
      <c r="I119" s="30" t="s">
        <v>30</v>
      </c>
      <c r="J119" s="33" t="str">
        <f>E23</f>
        <v>PROJEKCE GUŇKA s.r.o.</v>
      </c>
      <c r="K119" s="37"/>
      <c r="L119" s="52"/>
      <c r="S119" s="35"/>
      <c r="T119" s="35"/>
      <c r="U119" s="35"/>
      <c r="V119" s="35"/>
      <c r="W119" s="35"/>
      <c r="X119" s="35"/>
      <c r="Y119" s="35"/>
      <c r="Z119" s="35"/>
      <c r="AA119" s="35"/>
      <c r="AB119" s="35"/>
      <c r="AC119" s="35"/>
      <c r="AD119" s="35"/>
      <c r="AE119" s="35"/>
    </row>
    <row r="120" spans="1:31" s="2" customFormat="1" ht="15.2" customHeight="1">
      <c r="A120" s="35"/>
      <c r="B120" s="36"/>
      <c r="C120" s="30" t="s">
        <v>28</v>
      </c>
      <c r="D120" s="37"/>
      <c r="E120" s="37"/>
      <c r="F120" s="28" t="str">
        <f>IF(E20="","",E20)</f>
        <v>Vyplň údaj</v>
      </c>
      <c r="G120" s="37"/>
      <c r="H120" s="37"/>
      <c r="I120" s="30" t="s">
        <v>33</v>
      </c>
      <c r="J120" s="33" t="str">
        <f>E26</f>
        <v xml:space="preserve"> </v>
      </c>
      <c r="K120" s="37"/>
      <c r="L120" s="52"/>
      <c r="S120" s="35"/>
      <c r="T120" s="35"/>
      <c r="U120" s="35"/>
      <c r="V120" s="35"/>
      <c r="W120" s="35"/>
      <c r="X120" s="35"/>
      <c r="Y120" s="35"/>
      <c r="Z120" s="35"/>
      <c r="AA120" s="35"/>
      <c r="AB120" s="35"/>
      <c r="AC120" s="35"/>
      <c r="AD120" s="35"/>
      <c r="AE120" s="35"/>
    </row>
    <row r="121" spans="1:31"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11" customFormat="1" ht="29.25" customHeight="1">
      <c r="A122" s="166"/>
      <c r="B122" s="167"/>
      <c r="C122" s="168" t="s">
        <v>171</v>
      </c>
      <c r="D122" s="169" t="s">
        <v>61</v>
      </c>
      <c r="E122" s="169" t="s">
        <v>57</v>
      </c>
      <c r="F122" s="169" t="s">
        <v>58</v>
      </c>
      <c r="G122" s="169" t="s">
        <v>172</v>
      </c>
      <c r="H122" s="169" t="s">
        <v>173</v>
      </c>
      <c r="I122" s="169" t="s">
        <v>174</v>
      </c>
      <c r="J122" s="170" t="s">
        <v>161</v>
      </c>
      <c r="K122" s="171" t="s">
        <v>175</v>
      </c>
      <c r="L122" s="172"/>
      <c r="M122" s="76" t="s">
        <v>1</v>
      </c>
      <c r="N122" s="77" t="s">
        <v>40</v>
      </c>
      <c r="O122" s="77" t="s">
        <v>176</v>
      </c>
      <c r="P122" s="77" t="s">
        <v>177</v>
      </c>
      <c r="Q122" s="77" t="s">
        <v>178</v>
      </c>
      <c r="R122" s="77" t="s">
        <v>179</v>
      </c>
      <c r="S122" s="77" t="s">
        <v>180</v>
      </c>
      <c r="T122" s="78" t="s">
        <v>181</v>
      </c>
      <c r="U122" s="166"/>
      <c r="V122" s="166"/>
      <c r="W122" s="166"/>
      <c r="X122" s="166"/>
      <c r="Y122" s="166"/>
      <c r="Z122" s="166"/>
      <c r="AA122" s="166"/>
      <c r="AB122" s="166"/>
      <c r="AC122" s="166"/>
      <c r="AD122" s="166"/>
      <c r="AE122" s="166"/>
    </row>
    <row r="123" spans="1:63" s="2" customFormat="1" ht="22.9" customHeight="1">
      <c r="A123" s="35"/>
      <c r="B123" s="36"/>
      <c r="C123" s="83" t="s">
        <v>182</v>
      </c>
      <c r="D123" s="37"/>
      <c r="E123" s="37"/>
      <c r="F123" s="37"/>
      <c r="G123" s="37"/>
      <c r="H123" s="37"/>
      <c r="I123" s="37"/>
      <c r="J123" s="173">
        <f>BK123</f>
        <v>0</v>
      </c>
      <c r="K123" s="37"/>
      <c r="L123" s="40"/>
      <c r="M123" s="79"/>
      <c r="N123" s="174"/>
      <c r="O123" s="80"/>
      <c r="P123" s="175">
        <f>P124+P140+P162</f>
        <v>0</v>
      </c>
      <c r="Q123" s="80"/>
      <c r="R123" s="175">
        <f>R124+R140+R162</f>
        <v>0</v>
      </c>
      <c r="S123" s="80"/>
      <c r="T123" s="176">
        <f>T124+T140+T162</f>
        <v>0</v>
      </c>
      <c r="U123" s="35"/>
      <c r="V123" s="35"/>
      <c r="W123" s="35"/>
      <c r="X123" s="35"/>
      <c r="Y123" s="35"/>
      <c r="Z123" s="35"/>
      <c r="AA123" s="35"/>
      <c r="AB123" s="35"/>
      <c r="AC123" s="35"/>
      <c r="AD123" s="35"/>
      <c r="AE123" s="35"/>
      <c r="AT123" s="18" t="s">
        <v>75</v>
      </c>
      <c r="AU123" s="18" t="s">
        <v>163</v>
      </c>
      <c r="BK123" s="177">
        <f>BK124+BK140+BK162</f>
        <v>0</v>
      </c>
    </row>
    <row r="124" spans="2:63" s="12" customFormat="1" ht="25.9" customHeight="1">
      <c r="B124" s="178"/>
      <c r="C124" s="179"/>
      <c r="D124" s="180" t="s">
        <v>75</v>
      </c>
      <c r="E124" s="181" t="s">
        <v>84</v>
      </c>
      <c r="F124" s="181" t="s">
        <v>186</v>
      </c>
      <c r="G124" s="179"/>
      <c r="H124" s="179"/>
      <c r="I124" s="182"/>
      <c r="J124" s="183">
        <f>BK124</f>
        <v>0</v>
      </c>
      <c r="K124" s="179"/>
      <c r="L124" s="184"/>
      <c r="M124" s="185"/>
      <c r="N124" s="186"/>
      <c r="O124" s="186"/>
      <c r="P124" s="187">
        <f>SUM(P125:P139)</f>
        <v>0</v>
      </c>
      <c r="Q124" s="186"/>
      <c r="R124" s="187">
        <f>SUM(R125:R139)</f>
        <v>0</v>
      </c>
      <c r="S124" s="186"/>
      <c r="T124" s="188">
        <f>SUM(T125:T139)</f>
        <v>0</v>
      </c>
      <c r="AR124" s="189" t="s">
        <v>84</v>
      </c>
      <c r="AT124" s="190" t="s">
        <v>75</v>
      </c>
      <c r="AU124" s="190" t="s">
        <v>76</v>
      </c>
      <c r="AY124" s="189" t="s">
        <v>185</v>
      </c>
      <c r="BK124" s="191">
        <f>SUM(BK125:BK139)</f>
        <v>0</v>
      </c>
    </row>
    <row r="125" spans="1:65" s="2" customFormat="1" ht="21.75" customHeight="1">
      <c r="A125" s="35"/>
      <c r="B125" s="36"/>
      <c r="C125" s="194" t="s">
        <v>84</v>
      </c>
      <c r="D125" s="194" t="s">
        <v>187</v>
      </c>
      <c r="E125" s="195" t="s">
        <v>814</v>
      </c>
      <c r="F125" s="196" t="s">
        <v>815</v>
      </c>
      <c r="G125" s="197" t="s">
        <v>214</v>
      </c>
      <c r="H125" s="198">
        <v>322.52</v>
      </c>
      <c r="I125" s="199"/>
      <c r="J125" s="200">
        <f aca="true" t="shared" si="0" ref="J125:J131">ROUND(I125*H125,2)</f>
        <v>0</v>
      </c>
      <c r="K125" s="201"/>
      <c r="L125" s="40"/>
      <c r="M125" s="202" t="s">
        <v>1</v>
      </c>
      <c r="N125" s="203" t="s">
        <v>41</v>
      </c>
      <c r="O125" s="72"/>
      <c r="P125" s="204">
        <f aca="true" t="shared" si="1" ref="P125:P131">O125*H125</f>
        <v>0</v>
      </c>
      <c r="Q125" s="204">
        <v>0</v>
      </c>
      <c r="R125" s="204">
        <f aca="true" t="shared" si="2" ref="R125:R131">Q125*H125</f>
        <v>0</v>
      </c>
      <c r="S125" s="204">
        <v>0</v>
      </c>
      <c r="T125" s="205">
        <f aca="true" t="shared" si="3" ref="T125:T131">S125*H125</f>
        <v>0</v>
      </c>
      <c r="U125" s="35"/>
      <c r="V125" s="35"/>
      <c r="W125" s="35"/>
      <c r="X125" s="35"/>
      <c r="Y125" s="35"/>
      <c r="Z125" s="35"/>
      <c r="AA125" s="35"/>
      <c r="AB125" s="35"/>
      <c r="AC125" s="35"/>
      <c r="AD125" s="35"/>
      <c r="AE125" s="35"/>
      <c r="AR125" s="206" t="s">
        <v>191</v>
      </c>
      <c r="AT125" s="206" t="s">
        <v>187</v>
      </c>
      <c r="AU125" s="206" t="s">
        <v>84</v>
      </c>
      <c r="AY125" s="18" t="s">
        <v>185</v>
      </c>
      <c r="BE125" s="207">
        <f aca="true" t="shared" si="4" ref="BE125:BE131">IF(N125="základní",J125,0)</f>
        <v>0</v>
      </c>
      <c r="BF125" s="207">
        <f aca="true" t="shared" si="5" ref="BF125:BF131">IF(N125="snížená",J125,0)</f>
        <v>0</v>
      </c>
      <c r="BG125" s="207">
        <f aca="true" t="shared" si="6" ref="BG125:BG131">IF(N125="zákl. přenesená",J125,0)</f>
        <v>0</v>
      </c>
      <c r="BH125" s="207">
        <f aca="true" t="shared" si="7" ref="BH125:BH131">IF(N125="sníž. přenesená",J125,0)</f>
        <v>0</v>
      </c>
      <c r="BI125" s="207">
        <f aca="true" t="shared" si="8" ref="BI125:BI131">IF(N125="nulová",J125,0)</f>
        <v>0</v>
      </c>
      <c r="BJ125" s="18" t="s">
        <v>84</v>
      </c>
      <c r="BK125" s="207">
        <f aca="true" t="shared" si="9" ref="BK125:BK131">ROUND(I125*H125,2)</f>
        <v>0</v>
      </c>
      <c r="BL125" s="18" t="s">
        <v>191</v>
      </c>
      <c r="BM125" s="206" t="s">
        <v>86</v>
      </c>
    </row>
    <row r="126" spans="1:65" s="2" customFormat="1" ht="16.5" customHeight="1">
      <c r="A126" s="35"/>
      <c r="B126" s="36"/>
      <c r="C126" s="194" t="s">
        <v>86</v>
      </c>
      <c r="D126" s="194" t="s">
        <v>187</v>
      </c>
      <c r="E126" s="195" t="s">
        <v>614</v>
      </c>
      <c r="F126" s="196" t="s">
        <v>615</v>
      </c>
      <c r="G126" s="197" t="s">
        <v>214</v>
      </c>
      <c r="H126" s="198">
        <v>419.276</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191</v>
      </c>
    </row>
    <row r="127" spans="1:65" s="2" customFormat="1" ht="21.75" customHeight="1">
      <c r="A127" s="35"/>
      <c r="B127" s="36"/>
      <c r="C127" s="194" t="s">
        <v>198</v>
      </c>
      <c r="D127" s="194" t="s">
        <v>187</v>
      </c>
      <c r="E127" s="195" t="s">
        <v>616</v>
      </c>
      <c r="F127" s="196" t="s">
        <v>617</v>
      </c>
      <c r="G127" s="197" t="s">
        <v>214</v>
      </c>
      <c r="H127" s="198">
        <v>419.276</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211</v>
      </c>
    </row>
    <row r="128" spans="1:65" s="2" customFormat="1" ht="21.75" customHeight="1">
      <c r="A128" s="35"/>
      <c r="B128" s="36"/>
      <c r="C128" s="194" t="s">
        <v>191</v>
      </c>
      <c r="D128" s="194" t="s">
        <v>187</v>
      </c>
      <c r="E128" s="195" t="s">
        <v>618</v>
      </c>
      <c r="F128" s="196" t="s">
        <v>619</v>
      </c>
      <c r="G128" s="197" t="s">
        <v>214</v>
      </c>
      <c r="H128" s="198">
        <v>662.717</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223</v>
      </c>
    </row>
    <row r="129" spans="1:65" s="2" customFormat="1" ht="21.75" customHeight="1">
      <c r="A129" s="35"/>
      <c r="B129" s="36"/>
      <c r="C129" s="194" t="s">
        <v>194</v>
      </c>
      <c r="D129" s="194" t="s">
        <v>187</v>
      </c>
      <c r="E129" s="195" t="s">
        <v>620</v>
      </c>
      <c r="F129" s="196" t="s">
        <v>621</v>
      </c>
      <c r="G129" s="197" t="s">
        <v>214</v>
      </c>
      <c r="H129" s="198">
        <v>187.262</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231</v>
      </c>
    </row>
    <row r="130" spans="1:65" s="2" customFormat="1" ht="21.75" customHeight="1">
      <c r="A130" s="35"/>
      <c r="B130" s="36"/>
      <c r="C130" s="194" t="s">
        <v>211</v>
      </c>
      <c r="D130" s="194" t="s">
        <v>187</v>
      </c>
      <c r="E130" s="195" t="s">
        <v>622</v>
      </c>
      <c r="F130" s="196" t="s">
        <v>623</v>
      </c>
      <c r="G130" s="197" t="s">
        <v>214</v>
      </c>
      <c r="H130" s="198">
        <v>419.276</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8</v>
      </c>
    </row>
    <row r="131" spans="1:65" s="2" customFormat="1" ht="16.5" customHeight="1">
      <c r="A131" s="35"/>
      <c r="B131" s="36"/>
      <c r="C131" s="194" t="s">
        <v>217</v>
      </c>
      <c r="D131" s="194" t="s">
        <v>187</v>
      </c>
      <c r="E131" s="195" t="s">
        <v>624</v>
      </c>
      <c r="F131" s="196" t="s">
        <v>625</v>
      </c>
      <c r="G131" s="197" t="s">
        <v>214</v>
      </c>
      <c r="H131" s="198">
        <v>187.262</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245</v>
      </c>
    </row>
    <row r="132" spans="1:47" s="2" customFormat="1" ht="29.25">
      <c r="A132" s="35"/>
      <c r="B132" s="36"/>
      <c r="C132" s="37"/>
      <c r="D132" s="210" t="s">
        <v>142</v>
      </c>
      <c r="E132" s="37"/>
      <c r="F132" s="268" t="s">
        <v>626</v>
      </c>
      <c r="G132" s="37"/>
      <c r="H132" s="37"/>
      <c r="I132" s="269"/>
      <c r="J132" s="37"/>
      <c r="K132" s="37"/>
      <c r="L132" s="40"/>
      <c r="M132" s="270"/>
      <c r="N132" s="271"/>
      <c r="O132" s="72"/>
      <c r="P132" s="72"/>
      <c r="Q132" s="72"/>
      <c r="R132" s="72"/>
      <c r="S132" s="72"/>
      <c r="T132" s="73"/>
      <c r="U132" s="35"/>
      <c r="V132" s="35"/>
      <c r="W132" s="35"/>
      <c r="X132" s="35"/>
      <c r="Y132" s="35"/>
      <c r="Z132" s="35"/>
      <c r="AA132" s="35"/>
      <c r="AB132" s="35"/>
      <c r="AC132" s="35"/>
      <c r="AD132" s="35"/>
      <c r="AE132" s="35"/>
      <c r="AT132" s="18" t="s">
        <v>142</v>
      </c>
      <c r="AU132" s="18" t="s">
        <v>84</v>
      </c>
    </row>
    <row r="133" spans="1:65" s="2" customFormat="1" ht="24.2" customHeight="1">
      <c r="A133" s="35"/>
      <c r="B133" s="36"/>
      <c r="C133" s="194" t="s">
        <v>223</v>
      </c>
      <c r="D133" s="194" t="s">
        <v>187</v>
      </c>
      <c r="E133" s="195" t="s">
        <v>627</v>
      </c>
      <c r="F133" s="196" t="s">
        <v>628</v>
      </c>
      <c r="G133" s="197" t="s">
        <v>214</v>
      </c>
      <c r="H133" s="198">
        <v>1.12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257</v>
      </c>
    </row>
    <row r="134" spans="1:65" s="2" customFormat="1" ht="24.2" customHeight="1">
      <c r="A134" s="35"/>
      <c r="B134" s="36"/>
      <c r="C134" s="194" t="s">
        <v>227</v>
      </c>
      <c r="D134" s="194" t="s">
        <v>187</v>
      </c>
      <c r="E134" s="195" t="s">
        <v>629</v>
      </c>
      <c r="F134" s="196" t="s">
        <v>630</v>
      </c>
      <c r="G134" s="197" t="s">
        <v>270</v>
      </c>
      <c r="H134" s="198">
        <v>318.346</v>
      </c>
      <c r="I134" s="199"/>
      <c r="J134" s="200">
        <f>ROUND(I134*H134,2)</f>
        <v>0</v>
      </c>
      <c r="K134" s="201"/>
      <c r="L134" s="40"/>
      <c r="M134" s="202" t="s">
        <v>1</v>
      </c>
      <c r="N134" s="203" t="s">
        <v>41</v>
      </c>
      <c r="O134" s="72"/>
      <c r="P134" s="204">
        <f>O134*H134</f>
        <v>0</v>
      </c>
      <c r="Q134" s="204">
        <v>0</v>
      </c>
      <c r="R134" s="204">
        <f>Q134*H134</f>
        <v>0</v>
      </c>
      <c r="S134" s="204">
        <v>0</v>
      </c>
      <c r="T134" s="205">
        <f>S134*H134</f>
        <v>0</v>
      </c>
      <c r="U134" s="35"/>
      <c r="V134" s="35"/>
      <c r="W134" s="35"/>
      <c r="X134" s="35"/>
      <c r="Y134" s="35"/>
      <c r="Z134" s="35"/>
      <c r="AA134" s="35"/>
      <c r="AB134" s="35"/>
      <c r="AC134" s="35"/>
      <c r="AD134" s="35"/>
      <c r="AE134" s="35"/>
      <c r="AR134" s="206" t="s">
        <v>191</v>
      </c>
      <c r="AT134" s="206" t="s">
        <v>187</v>
      </c>
      <c r="AU134" s="206" t="s">
        <v>84</v>
      </c>
      <c r="AY134" s="18" t="s">
        <v>185</v>
      </c>
      <c r="BE134" s="207">
        <f>IF(N134="základní",J134,0)</f>
        <v>0</v>
      </c>
      <c r="BF134" s="207">
        <f>IF(N134="snížená",J134,0)</f>
        <v>0</v>
      </c>
      <c r="BG134" s="207">
        <f>IF(N134="zákl. přenesená",J134,0)</f>
        <v>0</v>
      </c>
      <c r="BH134" s="207">
        <f>IF(N134="sníž. přenesená",J134,0)</f>
        <v>0</v>
      </c>
      <c r="BI134" s="207">
        <f>IF(N134="nulová",J134,0)</f>
        <v>0</v>
      </c>
      <c r="BJ134" s="18" t="s">
        <v>84</v>
      </c>
      <c r="BK134" s="207">
        <f>ROUND(I134*H134,2)</f>
        <v>0</v>
      </c>
      <c r="BL134" s="18" t="s">
        <v>191</v>
      </c>
      <c r="BM134" s="206" t="s">
        <v>266</v>
      </c>
    </row>
    <row r="135" spans="1:65" s="2" customFormat="1" ht="16.5" customHeight="1">
      <c r="A135" s="35"/>
      <c r="B135" s="36"/>
      <c r="C135" s="194" t="s">
        <v>231</v>
      </c>
      <c r="D135" s="194" t="s">
        <v>187</v>
      </c>
      <c r="E135" s="195" t="s">
        <v>816</v>
      </c>
      <c r="F135" s="196" t="s">
        <v>817</v>
      </c>
      <c r="G135" s="197" t="s">
        <v>201</v>
      </c>
      <c r="H135" s="198">
        <v>376.646</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278</v>
      </c>
    </row>
    <row r="136" spans="1:65" s="2" customFormat="1" ht="16.5" customHeight="1">
      <c r="A136" s="35"/>
      <c r="B136" s="36"/>
      <c r="C136" s="241" t="s">
        <v>107</v>
      </c>
      <c r="D136" s="241" t="s">
        <v>267</v>
      </c>
      <c r="E136" s="242" t="s">
        <v>818</v>
      </c>
      <c r="F136" s="243" t="s">
        <v>819</v>
      </c>
      <c r="G136" s="244" t="s">
        <v>270</v>
      </c>
      <c r="H136" s="245">
        <v>145.428</v>
      </c>
      <c r="I136" s="246"/>
      <c r="J136" s="247">
        <f>ROUND(I136*H136,2)</f>
        <v>0</v>
      </c>
      <c r="K136" s="248"/>
      <c r="L136" s="249"/>
      <c r="M136" s="250" t="s">
        <v>1</v>
      </c>
      <c r="N136" s="251"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223</v>
      </c>
      <c r="AT136" s="206" t="s">
        <v>267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286</v>
      </c>
    </row>
    <row r="137" spans="1:65" s="2" customFormat="1" ht="16.5" customHeight="1">
      <c r="A137" s="35"/>
      <c r="B137" s="36"/>
      <c r="C137" s="241" t="s">
        <v>8</v>
      </c>
      <c r="D137" s="241" t="s">
        <v>267</v>
      </c>
      <c r="E137" s="242" t="s">
        <v>820</v>
      </c>
      <c r="F137" s="243" t="s">
        <v>821</v>
      </c>
      <c r="G137" s="244" t="s">
        <v>201</v>
      </c>
      <c r="H137" s="245">
        <v>376.646</v>
      </c>
      <c r="I137" s="246"/>
      <c r="J137" s="247">
        <f>ROUND(I137*H137,2)</f>
        <v>0</v>
      </c>
      <c r="K137" s="248"/>
      <c r="L137" s="249"/>
      <c r="M137" s="250" t="s">
        <v>1</v>
      </c>
      <c r="N137" s="251"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223</v>
      </c>
      <c r="AT137" s="206" t="s">
        <v>267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296</v>
      </c>
    </row>
    <row r="138" spans="2:51" s="13" customFormat="1" ht="11.25">
      <c r="B138" s="208"/>
      <c r="C138" s="209"/>
      <c r="D138" s="210" t="s">
        <v>193</v>
      </c>
      <c r="E138" s="211" t="s">
        <v>1</v>
      </c>
      <c r="F138" s="212" t="s">
        <v>822</v>
      </c>
      <c r="G138" s="209"/>
      <c r="H138" s="213">
        <v>376.646</v>
      </c>
      <c r="I138" s="214"/>
      <c r="J138" s="209"/>
      <c r="K138" s="209"/>
      <c r="L138" s="215"/>
      <c r="M138" s="216"/>
      <c r="N138" s="217"/>
      <c r="O138" s="217"/>
      <c r="P138" s="217"/>
      <c r="Q138" s="217"/>
      <c r="R138" s="217"/>
      <c r="S138" s="217"/>
      <c r="T138" s="218"/>
      <c r="AT138" s="219" t="s">
        <v>193</v>
      </c>
      <c r="AU138" s="219" t="s">
        <v>84</v>
      </c>
      <c r="AV138" s="13" t="s">
        <v>86</v>
      </c>
      <c r="AW138" s="13" t="s">
        <v>32</v>
      </c>
      <c r="AX138" s="13" t="s">
        <v>76</v>
      </c>
      <c r="AY138" s="219" t="s">
        <v>185</v>
      </c>
    </row>
    <row r="139" spans="2:51" s="15" customFormat="1" ht="11.25">
      <c r="B139" s="230"/>
      <c r="C139" s="231"/>
      <c r="D139" s="210" t="s">
        <v>193</v>
      </c>
      <c r="E139" s="232" t="s">
        <v>1</v>
      </c>
      <c r="F139" s="233" t="s">
        <v>256</v>
      </c>
      <c r="G139" s="231"/>
      <c r="H139" s="234">
        <v>376.646</v>
      </c>
      <c r="I139" s="235"/>
      <c r="J139" s="231"/>
      <c r="K139" s="231"/>
      <c r="L139" s="236"/>
      <c r="M139" s="237"/>
      <c r="N139" s="238"/>
      <c r="O139" s="238"/>
      <c r="P139" s="238"/>
      <c r="Q139" s="238"/>
      <c r="R139" s="238"/>
      <c r="S139" s="238"/>
      <c r="T139" s="239"/>
      <c r="AT139" s="240" t="s">
        <v>193</v>
      </c>
      <c r="AU139" s="240" t="s">
        <v>84</v>
      </c>
      <c r="AV139" s="15" t="s">
        <v>191</v>
      </c>
      <c r="AW139" s="15" t="s">
        <v>32</v>
      </c>
      <c r="AX139" s="15" t="s">
        <v>84</v>
      </c>
      <c r="AY139" s="240" t="s">
        <v>185</v>
      </c>
    </row>
    <row r="140" spans="2:63" s="12" customFormat="1" ht="25.9" customHeight="1">
      <c r="B140" s="178"/>
      <c r="C140" s="179"/>
      <c r="D140" s="180" t="s">
        <v>75</v>
      </c>
      <c r="E140" s="181" t="s">
        <v>223</v>
      </c>
      <c r="F140" s="181" t="s">
        <v>378</v>
      </c>
      <c r="G140" s="179"/>
      <c r="H140" s="179"/>
      <c r="I140" s="182"/>
      <c r="J140" s="183">
        <f>BK140</f>
        <v>0</v>
      </c>
      <c r="K140" s="179"/>
      <c r="L140" s="184"/>
      <c r="M140" s="185"/>
      <c r="N140" s="186"/>
      <c r="O140" s="186"/>
      <c r="P140" s="187">
        <f>SUM(P141:P161)</f>
        <v>0</v>
      </c>
      <c r="Q140" s="186"/>
      <c r="R140" s="187">
        <f>SUM(R141:R161)</f>
        <v>0</v>
      </c>
      <c r="S140" s="186"/>
      <c r="T140" s="188">
        <f>SUM(T141:T161)</f>
        <v>0</v>
      </c>
      <c r="AR140" s="189" t="s">
        <v>84</v>
      </c>
      <c r="AT140" s="190" t="s">
        <v>75</v>
      </c>
      <c r="AU140" s="190" t="s">
        <v>76</v>
      </c>
      <c r="AY140" s="189" t="s">
        <v>185</v>
      </c>
      <c r="BK140" s="191">
        <f>SUM(BK141:BK161)</f>
        <v>0</v>
      </c>
    </row>
    <row r="141" spans="1:65" s="2" customFormat="1" ht="16.5" customHeight="1">
      <c r="A141" s="35"/>
      <c r="B141" s="36"/>
      <c r="C141" s="194" t="s">
        <v>112</v>
      </c>
      <c r="D141" s="194" t="s">
        <v>187</v>
      </c>
      <c r="E141" s="195" t="s">
        <v>823</v>
      </c>
      <c r="F141" s="196" t="s">
        <v>824</v>
      </c>
      <c r="G141" s="197" t="s">
        <v>439</v>
      </c>
      <c r="H141" s="198">
        <v>45.56</v>
      </c>
      <c r="I141" s="199"/>
      <c r="J141" s="200">
        <f>ROUND(I141*H141,2)</f>
        <v>0</v>
      </c>
      <c r="K141" s="201"/>
      <c r="L141" s="40"/>
      <c r="M141" s="202" t="s">
        <v>1</v>
      </c>
      <c r="N141" s="203"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191</v>
      </c>
      <c r="AT141" s="206" t="s">
        <v>187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1:65" s="2" customFormat="1" ht="16.5" customHeight="1">
      <c r="A142" s="35"/>
      <c r="B142" s="36"/>
      <c r="C142" s="194" t="s">
        <v>245</v>
      </c>
      <c r="D142" s="194" t="s">
        <v>187</v>
      </c>
      <c r="E142" s="195" t="s">
        <v>779</v>
      </c>
      <c r="F142" s="196" t="s">
        <v>780</v>
      </c>
      <c r="G142" s="197" t="s">
        <v>439</v>
      </c>
      <c r="H142" s="198">
        <v>3.5</v>
      </c>
      <c r="I142" s="199"/>
      <c r="J142" s="200">
        <f>ROUND(I142*H142,2)</f>
        <v>0</v>
      </c>
      <c r="K142" s="201"/>
      <c r="L142" s="40"/>
      <c r="M142" s="202" t="s">
        <v>1</v>
      </c>
      <c r="N142" s="203" t="s">
        <v>41</v>
      </c>
      <c r="O142" s="72"/>
      <c r="P142" s="204">
        <f>O142*H142</f>
        <v>0</v>
      </c>
      <c r="Q142" s="204">
        <v>0</v>
      </c>
      <c r="R142" s="204">
        <f>Q142*H142</f>
        <v>0</v>
      </c>
      <c r="S142" s="204">
        <v>0</v>
      </c>
      <c r="T142" s="205">
        <f>S142*H142</f>
        <v>0</v>
      </c>
      <c r="U142" s="35"/>
      <c r="V142" s="35"/>
      <c r="W142" s="35"/>
      <c r="X142" s="35"/>
      <c r="Y142" s="35"/>
      <c r="Z142" s="35"/>
      <c r="AA142" s="35"/>
      <c r="AB142" s="35"/>
      <c r="AC142" s="35"/>
      <c r="AD142" s="35"/>
      <c r="AE142" s="35"/>
      <c r="AR142" s="206" t="s">
        <v>191</v>
      </c>
      <c r="AT142" s="206" t="s">
        <v>187</v>
      </c>
      <c r="AU142" s="206" t="s">
        <v>84</v>
      </c>
      <c r="AY142" s="18" t="s">
        <v>185</v>
      </c>
      <c r="BE142" s="207">
        <f>IF(N142="základní",J142,0)</f>
        <v>0</v>
      </c>
      <c r="BF142" s="207">
        <f>IF(N142="snížená",J142,0)</f>
        <v>0</v>
      </c>
      <c r="BG142" s="207">
        <f>IF(N142="zákl. přenesená",J142,0)</f>
        <v>0</v>
      </c>
      <c r="BH142" s="207">
        <f>IF(N142="sníž. přenesená",J142,0)</f>
        <v>0</v>
      </c>
      <c r="BI142" s="207">
        <f>IF(N142="nulová",J142,0)</f>
        <v>0</v>
      </c>
      <c r="BJ142" s="18" t="s">
        <v>84</v>
      </c>
      <c r="BK142" s="207">
        <f>ROUND(I142*H142,2)</f>
        <v>0</v>
      </c>
      <c r="BL142" s="18" t="s">
        <v>191</v>
      </c>
      <c r="BM142" s="206" t="s">
        <v>321</v>
      </c>
    </row>
    <row r="143" spans="1:65" s="2" customFormat="1" ht="16.5" customHeight="1">
      <c r="A143" s="35"/>
      <c r="B143" s="36"/>
      <c r="C143" s="194" t="s">
        <v>250</v>
      </c>
      <c r="D143" s="194" t="s">
        <v>187</v>
      </c>
      <c r="E143" s="195" t="s">
        <v>781</v>
      </c>
      <c r="F143" s="196" t="s">
        <v>782</v>
      </c>
      <c r="G143" s="197" t="s">
        <v>439</v>
      </c>
      <c r="H143" s="198">
        <v>3.5</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333</v>
      </c>
    </row>
    <row r="144" spans="1:65" s="2" customFormat="1" ht="33" customHeight="1">
      <c r="A144" s="35"/>
      <c r="B144" s="36"/>
      <c r="C144" s="194" t="s">
        <v>257</v>
      </c>
      <c r="D144" s="194" t="s">
        <v>187</v>
      </c>
      <c r="E144" s="195" t="s">
        <v>825</v>
      </c>
      <c r="F144" s="196" t="s">
        <v>826</v>
      </c>
      <c r="G144" s="197" t="s">
        <v>190</v>
      </c>
      <c r="H144" s="198">
        <v>1</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346</v>
      </c>
    </row>
    <row r="145" spans="1:47" s="2" customFormat="1" ht="19.5">
      <c r="A145" s="35"/>
      <c r="B145" s="36"/>
      <c r="C145" s="37"/>
      <c r="D145" s="210" t="s">
        <v>142</v>
      </c>
      <c r="E145" s="37"/>
      <c r="F145" s="268" t="s">
        <v>787</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33" customHeight="1">
      <c r="A146" s="35"/>
      <c r="B146" s="36"/>
      <c r="C146" s="194" t="s">
        <v>261</v>
      </c>
      <c r="D146" s="194" t="s">
        <v>187</v>
      </c>
      <c r="E146" s="195" t="s">
        <v>785</v>
      </c>
      <c r="F146" s="196" t="s">
        <v>827</v>
      </c>
      <c r="G146" s="197" t="s">
        <v>190</v>
      </c>
      <c r="H146" s="198">
        <v>1</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191</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191</v>
      </c>
      <c r="BM146" s="206" t="s">
        <v>356</v>
      </c>
    </row>
    <row r="147" spans="1:47" s="2" customFormat="1" ht="19.5">
      <c r="A147" s="35"/>
      <c r="B147" s="36"/>
      <c r="C147" s="37"/>
      <c r="D147" s="210" t="s">
        <v>142</v>
      </c>
      <c r="E147" s="37"/>
      <c r="F147" s="268" t="s">
        <v>787</v>
      </c>
      <c r="G147" s="37"/>
      <c r="H147" s="37"/>
      <c r="I147" s="269"/>
      <c r="J147" s="37"/>
      <c r="K147" s="37"/>
      <c r="L147" s="40"/>
      <c r="M147" s="270"/>
      <c r="N147" s="271"/>
      <c r="O147" s="72"/>
      <c r="P147" s="72"/>
      <c r="Q147" s="72"/>
      <c r="R147" s="72"/>
      <c r="S147" s="72"/>
      <c r="T147" s="73"/>
      <c r="U147" s="35"/>
      <c r="V147" s="35"/>
      <c r="W147" s="35"/>
      <c r="X147" s="35"/>
      <c r="Y147" s="35"/>
      <c r="Z147" s="35"/>
      <c r="AA147" s="35"/>
      <c r="AB147" s="35"/>
      <c r="AC147" s="35"/>
      <c r="AD147" s="35"/>
      <c r="AE147" s="35"/>
      <c r="AT147" s="18" t="s">
        <v>142</v>
      </c>
      <c r="AU147" s="18" t="s">
        <v>84</v>
      </c>
    </row>
    <row r="148" spans="1:65" s="2" customFormat="1" ht="21.75" customHeight="1">
      <c r="A148" s="35"/>
      <c r="B148" s="36"/>
      <c r="C148" s="241" t="s">
        <v>266</v>
      </c>
      <c r="D148" s="241" t="s">
        <v>267</v>
      </c>
      <c r="E148" s="242" t="s">
        <v>788</v>
      </c>
      <c r="F148" s="243" t="s">
        <v>789</v>
      </c>
      <c r="G148" s="244" t="s">
        <v>190</v>
      </c>
      <c r="H148" s="245">
        <v>1</v>
      </c>
      <c r="I148" s="246"/>
      <c r="J148" s="247">
        <f>ROUND(I148*H148,2)</f>
        <v>0</v>
      </c>
      <c r="K148" s="248"/>
      <c r="L148" s="249"/>
      <c r="M148" s="250" t="s">
        <v>1</v>
      </c>
      <c r="N148" s="251"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223</v>
      </c>
      <c r="AT148" s="206" t="s">
        <v>267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367</v>
      </c>
    </row>
    <row r="149" spans="1:65" s="2" customFormat="1" ht="16.5" customHeight="1">
      <c r="A149" s="35"/>
      <c r="B149" s="36"/>
      <c r="C149" s="241" t="s">
        <v>273</v>
      </c>
      <c r="D149" s="241" t="s">
        <v>267</v>
      </c>
      <c r="E149" s="242" t="s">
        <v>791</v>
      </c>
      <c r="F149" s="243" t="s">
        <v>792</v>
      </c>
      <c r="G149" s="244" t="s">
        <v>439</v>
      </c>
      <c r="H149" s="245">
        <v>3.5</v>
      </c>
      <c r="I149" s="246"/>
      <c r="J149" s="247">
        <f>ROUND(I149*H149,2)</f>
        <v>0</v>
      </c>
      <c r="K149" s="248"/>
      <c r="L149" s="249"/>
      <c r="M149" s="250" t="s">
        <v>1</v>
      </c>
      <c r="N149" s="251" t="s">
        <v>41</v>
      </c>
      <c r="O149" s="72"/>
      <c r="P149" s="204">
        <f>O149*H149</f>
        <v>0</v>
      </c>
      <c r="Q149" s="204">
        <v>0</v>
      </c>
      <c r="R149" s="204">
        <f>Q149*H149</f>
        <v>0</v>
      </c>
      <c r="S149" s="204">
        <v>0</v>
      </c>
      <c r="T149" s="205">
        <f>S149*H149</f>
        <v>0</v>
      </c>
      <c r="U149" s="35"/>
      <c r="V149" s="35"/>
      <c r="W149" s="35"/>
      <c r="X149" s="35"/>
      <c r="Y149" s="35"/>
      <c r="Z149" s="35"/>
      <c r="AA149" s="35"/>
      <c r="AB149" s="35"/>
      <c r="AC149" s="35"/>
      <c r="AD149" s="35"/>
      <c r="AE149" s="35"/>
      <c r="AR149" s="206" t="s">
        <v>223</v>
      </c>
      <c r="AT149" s="206" t="s">
        <v>267</v>
      </c>
      <c r="AU149" s="206" t="s">
        <v>84</v>
      </c>
      <c r="AY149" s="18" t="s">
        <v>185</v>
      </c>
      <c r="BE149" s="207">
        <f>IF(N149="základní",J149,0)</f>
        <v>0</v>
      </c>
      <c r="BF149" s="207">
        <f>IF(N149="snížená",J149,0)</f>
        <v>0</v>
      </c>
      <c r="BG149" s="207">
        <f>IF(N149="zákl. přenesená",J149,0)</f>
        <v>0</v>
      </c>
      <c r="BH149" s="207">
        <f>IF(N149="sníž. přenesená",J149,0)</f>
        <v>0</v>
      </c>
      <c r="BI149" s="207">
        <f>IF(N149="nulová",J149,0)</f>
        <v>0</v>
      </c>
      <c r="BJ149" s="18" t="s">
        <v>84</v>
      </c>
      <c r="BK149" s="207">
        <f>ROUND(I149*H149,2)</f>
        <v>0</v>
      </c>
      <c r="BL149" s="18" t="s">
        <v>191</v>
      </c>
      <c r="BM149" s="206" t="s">
        <v>379</v>
      </c>
    </row>
    <row r="150" spans="1:65" s="2" customFormat="1" ht="16.5" customHeight="1">
      <c r="A150" s="35"/>
      <c r="B150" s="36"/>
      <c r="C150" s="241" t="s">
        <v>278</v>
      </c>
      <c r="D150" s="241" t="s">
        <v>267</v>
      </c>
      <c r="E150" s="242" t="s">
        <v>828</v>
      </c>
      <c r="F150" s="243" t="s">
        <v>829</v>
      </c>
      <c r="G150" s="244" t="s">
        <v>439</v>
      </c>
      <c r="H150" s="245">
        <v>45.56</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223</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387</v>
      </c>
    </row>
    <row r="151" spans="2:51" s="13" customFormat="1" ht="11.25">
      <c r="B151" s="208"/>
      <c r="C151" s="209"/>
      <c r="D151" s="210" t="s">
        <v>193</v>
      </c>
      <c r="E151" s="211" t="s">
        <v>1</v>
      </c>
      <c r="F151" s="212" t="s">
        <v>830</v>
      </c>
      <c r="G151" s="209"/>
      <c r="H151" s="213">
        <v>45.56</v>
      </c>
      <c r="I151" s="214"/>
      <c r="J151" s="209"/>
      <c r="K151" s="209"/>
      <c r="L151" s="215"/>
      <c r="M151" s="216"/>
      <c r="N151" s="217"/>
      <c r="O151" s="217"/>
      <c r="P151" s="217"/>
      <c r="Q151" s="217"/>
      <c r="R151" s="217"/>
      <c r="S151" s="217"/>
      <c r="T151" s="218"/>
      <c r="AT151" s="219" t="s">
        <v>193</v>
      </c>
      <c r="AU151" s="219" t="s">
        <v>84</v>
      </c>
      <c r="AV151" s="13" t="s">
        <v>86</v>
      </c>
      <c r="AW151" s="13" t="s">
        <v>32</v>
      </c>
      <c r="AX151" s="13" t="s">
        <v>76</v>
      </c>
      <c r="AY151" s="219" t="s">
        <v>185</v>
      </c>
    </row>
    <row r="152" spans="2:51" s="15" customFormat="1" ht="11.25">
      <c r="B152" s="230"/>
      <c r="C152" s="231"/>
      <c r="D152" s="210" t="s">
        <v>193</v>
      </c>
      <c r="E152" s="232" t="s">
        <v>1</v>
      </c>
      <c r="F152" s="233" t="s">
        <v>256</v>
      </c>
      <c r="G152" s="231"/>
      <c r="H152" s="234">
        <v>45.56</v>
      </c>
      <c r="I152" s="235"/>
      <c r="J152" s="231"/>
      <c r="K152" s="231"/>
      <c r="L152" s="236"/>
      <c r="M152" s="237"/>
      <c r="N152" s="238"/>
      <c r="O152" s="238"/>
      <c r="P152" s="238"/>
      <c r="Q152" s="238"/>
      <c r="R152" s="238"/>
      <c r="S152" s="238"/>
      <c r="T152" s="239"/>
      <c r="AT152" s="240" t="s">
        <v>193</v>
      </c>
      <c r="AU152" s="240" t="s">
        <v>84</v>
      </c>
      <c r="AV152" s="15" t="s">
        <v>191</v>
      </c>
      <c r="AW152" s="15" t="s">
        <v>32</v>
      </c>
      <c r="AX152" s="15" t="s">
        <v>84</v>
      </c>
      <c r="AY152" s="240" t="s">
        <v>185</v>
      </c>
    </row>
    <row r="153" spans="1:65" s="2" customFormat="1" ht="21.75" customHeight="1">
      <c r="A153" s="35"/>
      <c r="B153" s="36"/>
      <c r="C153" s="241" t="s">
        <v>7</v>
      </c>
      <c r="D153" s="241" t="s">
        <v>267</v>
      </c>
      <c r="E153" s="242" t="s">
        <v>831</v>
      </c>
      <c r="F153" s="243" t="s">
        <v>832</v>
      </c>
      <c r="G153" s="244" t="s">
        <v>190</v>
      </c>
      <c r="H153" s="245">
        <v>4</v>
      </c>
      <c r="I153" s="246"/>
      <c r="J153" s="247">
        <f>ROUND(I153*H153,2)</f>
        <v>0</v>
      </c>
      <c r="K153" s="248"/>
      <c r="L153" s="249"/>
      <c r="M153" s="250" t="s">
        <v>1</v>
      </c>
      <c r="N153" s="251" t="s">
        <v>41</v>
      </c>
      <c r="O153" s="72"/>
      <c r="P153" s="204">
        <f>O153*H153</f>
        <v>0</v>
      </c>
      <c r="Q153" s="204">
        <v>0</v>
      </c>
      <c r="R153" s="204">
        <f>Q153*H153</f>
        <v>0</v>
      </c>
      <c r="S153" s="204">
        <v>0</v>
      </c>
      <c r="T153" s="205">
        <f>S153*H153</f>
        <v>0</v>
      </c>
      <c r="U153" s="35"/>
      <c r="V153" s="35"/>
      <c r="W153" s="35"/>
      <c r="X153" s="35"/>
      <c r="Y153" s="35"/>
      <c r="Z153" s="35"/>
      <c r="AA153" s="35"/>
      <c r="AB153" s="35"/>
      <c r="AC153" s="35"/>
      <c r="AD153" s="35"/>
      <c r="AE153" s="35"/>
      <c r="AR153" s="206" t="s">
        <v>223</v>
      </c>
      <c r="AT153" s="206" t="s">
        <v>267</v>
      </c>
      <c r="AU153" s="206" t="s">
        <v>84</v>
      </c>
      <c r="AY153" s="18" t="s">
        <v>185</v>
      </c>
      <c r="BE153" s="207">
        <f>IF(N153="základní",J153,0)</f>
        <v>0</v>
      </c>
      <c r="BF153" s="207">
        <f>IF(N153="snížená",J153,0)</f>
        <v>0</v>
      </c>
      <c r="BG153" s="207">
        <f>IF(N153="zákl. přenesená",J153,0)</f>
        <v>0</v>
      </c>
      <c r="BH153" s="207">
        <f>IF(N153="sníž. přenesená",J153,0)</f>
        <v>0</v>
      </c>
      <c r="BI153" s="207">
        <f>IF(N153="nulová",J153,0)</f>
        <v>0</v>
      </c>
      <c r="BJ153" s="18" t="s">
        <v>84</v>
      </c>
      <c r="BK153" s="207">
        <f>ROUND(I153*H153,2)</f>
        <v>0</v>
      </c>
      <c r="BL153" s="18" t="s">
        <v>191</v>
      </c>
      <c r="BM153" s="206" t="s">
        <v>395</v>
      </c>
    </row>
    <row r="154" spans="1:65" s="2" customFormat="1" ht="16.5" customHeight="1">
      <c r="A154" s="35"/>
      <c r="B154" s="36"/>
      <c r="C154" s="241" t="s">
        <v>286</v>
      </c>
      <c r="D154" s="241" t="s">
        <v>267</v>
      </c>
      <c r="E154" s="242" t="s">
        <v>833</v>
      </c>
      <c r="F154" s="243" t="s">
        <v>834</v>
      </c>
      <c r="G154" s="244" t="s">
        <v>190</v>
      </c>
      <c r="H154" s="245">
        <v>2</v>
      </c>
      <c r="I154" s="246"/>
      <c r="J154" s="247">
        <f>ROUND(I154*H154,2)</f>
        <v>0</v>
      </c>
      <c r="K154" s="248"/>
      <c r="L154" s="249"/>
      <c r="M154" s="250" t="s">
        <v>1</v>
      </c>
      <c r="N154" s="251"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223</v>
      </c>
      <c r="AT154" s="206" t="s">
        <v>267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403</v>
      </c>
    </row>
    <row r="155" spans="1:65" s="2" customFormat="1" ht="24.2" customHeight="1">
      <c r="A155" s="35"/>
      <c r="B155" s="36"/>
      <c r="C155" s="241" t="s">
        <v>291</v>
      </c>
      <c r="D155" s="241" t="s">
        <v>267</v>
      </c>
      <c r="E155" s="242" t="s">
        <v>835</v>
      </c>
      <c r="F155" s="243" t="s">
        <v>836</v>
      </c>
      <c r="G155" s="244" t="s">
        <v>837</v>
      </c>
      <c r="H155" s="245">
        <v>1</v>
      </c>
      <c r="I155" s="246"/>
      <c r="J155" s="247">
        <f>ROUND(I155*H155,2)</f>
        <v>0</v>
      </c>
      <c r="K155" s="248"/>
      <c r="L155" s="249"/>
      <c r="M155" s="250" t="s">
        <v>1</v>
      </c>
      <c r="N155" s="251"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223</v>
      </c>
      <c r="AT155" s="206" t="s">
        <v>267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411</v>
      </c>
    </row>
    <row r="156" spans="1:47" s="2" customFormat="1" ht="19.5">
      <c r="A156" s="35"/>
      <c r="B156" s="36"/>
      <c r="C156" s="37"/>
      <c r="D156" s="210" t="s">
        <v>142</v>
      </c>
      <c r="E156" s="37"/>
      <c r="F156" s="268" t="s">
        <v>787</v>
      </c>
      <c r="G156" s="37"/>
      <c r="H156" s="37"/>
      <c r="I156" s="269"/>
      <c r="J156" s="37"/>
      <c r="K156" s="37"/>
      <c r="L156" s="40"/>
      <c r="M156" s="270"/>
      <c r="N156" s="271"/>
      <c r="O156" s="72"/>
      <c r="P156" s="72"/>
      <c r="Q156" s="72"/>
      <c r="R156" s="72"/>
      <c r="S156" s="72"/>
      <c r="T156" s="73"/>
      <c r="U156" s="35"/>
      <c r="V156" s="35"/>
      <c r="W156" s="35"/>
      <c r="X156" s="35"/>
      <c r="Y156" s="35"/>
      <c r="Z156" s="35"/>
      <c r="AA156" s="35"/>
      <c r="AB156" s="35"/>
      <c r="AC156" s="35"/>
      <c r="AD156" s="35"/>
      <c r="AE156" s="35"/>
      <c r="AT156" s="18" t="s">
        <v>142</v>
      </c>
      <c r="AU156" s="18" t="s">
        <v>84</v>
      </c>
    </row>
    <row r="157" spans="1:65" s="2" customFormat="1" ht="24.2" customHeight="1">
      <c r="A157" s="35"/>
      <c r="B157" s="36"/>
      <c r="C157" s="241" t="s">
        <v>296</v>
      </c>
      <c r="D157" s="241" t="s">
        <v>267</v>
      </c>
      <c r="E157" s="242" t="s">
        <v>838</v>
      </c>
      <c r="F157" s="243" t="s">
        <v>839</v>
      </c>
      <c r="G157" s="244" t="s">
        <v>837</v>
      </c>
      <c r="H157" s="245">
        <v>1</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223</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420</v>
      </c>
    </row>
    <row r="158" spans="1:47" s="2" customFormat="1" ht="19.5">
      <c r="A158" s="35"/>
      <c r="B158" s="36"/>
      <c r="C158" s="37"/>
      <c r="D158" s="210" t="s">
        <v>142</v>
      </c>
      <c r="E158" s="37"/>
      <c r="F158" s="268" t="s">
        <v>840</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16.5" customHeight="1">
      <c r="A159" s="35"/>
      <c r="B159" s="36"/>
      <c r="C159" s="194" t="s">
        <v>302</v>
      </c>
      <c r="D159" s="194" t="s">
        <v>187</v>
      </c>
      <c r="E159" s="195" t="s">
        <v>706</v>
      </c>
      <c r="F159" s="196" t="s">
        <v>707</v>
      </c>
      <c r="G159" s="197" t="s">
        <v>270</v>
      </c>
      <c r="H159" s="198">
        <v>147.479</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428</v>
      </c>
    </row>
    <row r="160" spans="1:47" s="2" customFormat="1" ht="19.5">
      <c r="A160" s="35"/>
      <c r="B160" s="36"/>
      <c r="C160" s="37"/>
      <c r="D160" s="210" t="s">
        <v>142</v>
      </c>
      <c r="E160" s="37"/>
      <c r="F160" s="268" t="s">
        <v>709</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21.75" customHeight="1">
      <c r="A161" s="35"/>
      <c r="B161" s="36"/>
      <c r="C161" s="194" t="s">
        <v>313</v>
      </c>
      <c r="D161" s="194" t="s">
        <v>187</v>
      </c>
      <c r="E161" s="195" t="s">
        <v>841</v>
      </c>
      <c r="F161" s="196" t="s">
        <v>715</v>
      </c>
      <c r="G161" s="197" t="s">
        <v>716</v>
      </c>
      <c r="H161" s="198">
        <v>1</v>
      </c>
      <c r="I161" s="199"/>
      <c r="J161" s="200">
        <f>ROUND(I161*H161,2)</f>
        <v>0</v>
      </c>
      <c r="K161" s="201"/>
      <c r="L161" s="40"/>
      <c r="M161" s="202" t="s">
        <v>1</v>
      </c>
      <c r="N161" s="203"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191</v>
      </c>
      <c r="AT161" s="206" t="s">
        <v>187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436</v>
      </c>
    </row>
    <row r="162" spans="2:63" s="12" customFormat="1" ht="25.9" customHeight="1">
      <c r="B162" s="178"/>
      <c r="C162" s="179"/>
      <c r="D162" s="180" t="s">
        <v>75</v>
      </c>
      <c r="E162" s="181" t="s">
        <v>842</v>
      </c>
      <c r="F162" s="181" t="s">
        <v>843</v>
      </c>
      <c r="G162" s="179"/>
      <c r="H162" s="179"/>
      <c r="I162" s="182"/>
      <c r="J162" s="183">
        <f>BK162</f>
        <v>0</v>
      </c>
      <c r="K162" s="179"/>
      <c r="L162" s="184"/>
      <c r="M162" s="185"/>
      <c r="N162" s="186"/>
      <c r="O162" s="186"/>
      <c r="P162" s="187">
        <f>SUM(P163:P164)</f>
        <v>0</v>
      </c>
      <c r="Q162" s="186"/>
      <c r="R162" s="187">
        <f>SUM(R163:R164)</f>
        <v>0</v>
      </c>
      <c r="S162" s="186"/>
      <c r="T162" s="188">
        <f>SUM(T163:T164)</f>
        <v>0</v>
      </c>
      <c r="AR162" s="189" t="s">
        <v>84</v>
      </c>
      <c r="AT162" s="190" t="s">
        <v>75</v>
      </c>
      <c r="AU162" s="190" t="s">
        <v>76</v>
      </c>
      <c r="AY162" s="189" t="s">
        <v>185</v>
      </c>
      <c r="BK162" s="191">
        <f>SUM(BK163:BK164)</f>
        <v>0</v>
      </c>
    </row>
    <row r="163" spans="1:65" s="2" customFormat="1" ht="24.2" customHeight="1">
      <c r="A163" s="35"/>
      <c r="B163" s="36"/>
      <c r="C163" s="194" t="s">
        <v>317</v>
      </c>
      <c r="D163" s="194" t="s">
        <v>187</v>
      </c>
      <c r="E163" s="195" t="s">
        <v>844</v>
      </c>
      <c r="F163" s="196" t="s">
        <v>845</v>
      </c>
      <c r="G163" s="197" t="s">
        <v>190</v>
      </c>
      <c r="H163" s="198">
        <v>1</v>
      </c>
      <c r="I163" s="199"/>
      <c r="J163" s="200">
        <f>ROUND(I163*H163,2)</f>
        <v>0</v>
      </c>
      <c r="K163" s="201"/>
      <c r="L163" s="40"/>
      <c r="M163" s="202" t="s">
        <v>1</v>
      </c>
      <c r="N163" s="203"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191</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449</v>
      </c>
    </row>
    <row r="164" spans="1:47" s="2" customFormat="1" ht="380.25">
      <c r="A164" s="35"/>
      <c r="B164" s="36"/>
      <c r="C164" s="37"/>
      <c r="D164" s="210" t="s">
        <v>142</v>
      </c>
      <c r="E164" s="37"/>
      <c r="F164" s="268" t="s">
        <v>846</v>
      </c>
      <c r="G164" s="37"/>
      <c r="H164" s="37"/>
      <c r="I164" s="269"/>
      <c r="J164" s="37"/>
      <c r="K164" s="37"/>
      <c r="L164" s="40"/>
      <c r="M164" s="273"/>
      <c r="N164" s="274"/>
      <c r="O164" s="265"/>
      <c r="P164" s="265"/>
      <c r="Q164" s="265"/>
      <c r="R164" s="265"/>
      <c r="S164" s="265"/>
      <c r="T164" s="275"/>
      <c r="U164" s="35"/>
      <c r="V164" s="35"/>
      <c r="W164" s="35"/>
      <c r="X164" s="35"/>
      <c r="Y164" s="35"/>
      <c r="Z164" s="35"/>
      <c r="AA164" s="35"/>
      <c r="AB164" s="35"/>
      <c r="AC164" s="35"/>
      <c r="AD164" s="35"/>
      <c r="AE164" s="35"/>
      <c r="AT164" s="18" t="s">
        <v>142</v>
      </c>
      <c r="AU164" s="18" t="s">
        <v>84</v>
      </c>
    </row>
    <row r="165" spans="1:31" s="2" customFormat="1" ht="6.95" customHeight="1">
      <c r="A165" s="35"/>
      <c r="B165" s="55"/>
      <c r="C165" s="56"/>
      <c r="D165" s="56"/>
      <c r="E165" s="56"/>
      <c r="F165" s="56"/>
      <c r="G165" s="56"/>
      <c r="H165" s="56"/>
      <c r="I165" s="56"/>
      <c r="J165" s="56"/>
      <c r="K165" s="56"/>
      <c r="L165" s="40"/>
      <c r="M165" s="35"/>
      <c r="O165" s="35"/>
      <c r="P165" s="35"/>
      <c r="Q165" s="35"/>
      <c r="R165" s="35"/>
      <c r="S165" s="35"/>
      <c r="T165" s="35"/>
      <c r="U165" s="35"/>
      <c r="V165" s="35"/>
      <c r="W165" s="35"/>
      <c r="X165" s="35"/>
      <c r="Y165" s="35"/>
      <c r="Z165" s="35"/>
      <c r="AA165" s="35"/>
      <c r="AB165" s="35"/>
      <c r="AC165" s="35"/>
      <c r="AD165" s="35"/>
      <c r="AE165" s="35"/>
    </row>
  </sheetData>
  <sheetProtection algorithmName="SHA-512" hashValue="qRDXlXHbMWEMoK+MJzm65s1am99JnBPd1XR/2TAsH/kDiqNnoi16q7RAxd1A9HR8C1dhKQOgyffgP+FkxnDqjQ==" saltValue="V1u2y/vhs6SA7k1AdFbz3kaPHx07WqZ+dwI6XE//C4Dbj1nLzwFeS1lwht9QSP7ZOMr1kU55/27AQlcPRR9khw==" spinCount="100000" sheet="1" objects="1" scenarios="1" formatColumns="0" formatRows="0" autoFilter="0"/>
  <autoFilter ref="C122:K164"/>
  <mergeCells count="12">
    <mergeCell ref="E115:H115"/>
    <mergeCell ref="L2:V2"/>
    <mergeCell ref="E85:H85"/>
    <mergeCell ref="E87:H87"/>
    <mergeCell ref="E89:H89"/>
    <mergeCell ref="E111:H111"/>
    <mergeCell ref="E113:H11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106</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847</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ROUND(J124,2)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ROUND((SUM(BE124:BE182)),2)</f>
        <v>0</v>
      </c>
      <c r="G35" s="35"/>
      <c r="H35" s="35"/>
      <c r="I35" s="132">
        <v>0.21</v>
      </c>
      <c r="J35" s="131">
        <f>ROUND(((SUM(BE124:BE182))*I35),2)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ROUND((SUM(BF124:BF182)),2)</f>
        <v>0</v>
      </c>
      <c r="G36" s="35"/>
      <c r="H36" s="35"/>
      <c r="I36" s="132">
        <v>0.12</v>
      </c>
      <c r="J36" s="131">
        <f>ROUND(((SUM(BF124:BF182))*I36),2)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ROUND((SUM(BG124:BG182)),2)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ROUND((SUM(BH124:BH182)),2)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ROUND((SUM(BI124:BI182)),2)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05 - Retenční objekt dešťových vod 2 + výůstní objekt</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J125</f>
        <v>0</v>
      </c>
      <c r="K99" s="156"/>
      <c r="L99" s="160"/>
    </row>
    <row r="100" spans="2:12" s="9" customFormat="1" ht="24.95" customHeight="1">
      <c r="B100" s="155"/>
      <c r="C100" s="156"/>
      <c r="D100" s="157" t="s">
        <v>848</v>
      </c>
      <c r="E100" s="158"/>
      <c r="F100" s="158"/>
      <c r="G100" s="158"/>
      <c r="H100" s="158"/>
      <c r="I100" s="158"/>
      <c r="J100" s="159">
        <f>J142</f>
        <v>0</v>
      </c>
      <c r="K100" s="156"/>
      <c r="L100" s="160"/>
    </row>
    <row r="101" spans="2:12" s="9" customFormat="1" ht="24.95" customHeight="1">
      <c r="B101" s="155"/>
      <c r="C101" s="156"/>
      <c r="D101" s="157" t="s">
        <v>607</v>
      </c>
      <c r="E101" s="158"/>
      <c r="F101" s="158"/>
      <c r="G101" s="158"/>
      <c r="H101" s="158"/>
      <c r="I101" s="158"/>
      <c r="J101" s="159">
        <f>J153</f>
        <v>0</v>
      </c>
      <c r="K101" s="156"/>
      <c r="L101" s="160"/>
    </row>
    <row r="102" spans="2:12" s="9" customFormat="1" ht="24.95" customHeight="1">
      <c r="B102" s="155"/>
      <c r="C102" s="156"/>
      <c r="D102" s="157" t="s">
        <v>813</v>
      </c>
      <c r="E102" s="158"/>
      <c r="F102" s="158"/>
      <c r="G102" s="158"/>
      <c r="H102" s="158"/>
      <c r="I102" s="158"/>
      <c r="J102" s="159">
        <f>J180</f>
        <v>0</v>
      </c>
      <c r="K102" s="156"/>
      <c r="L102" s="160"/>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170</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44" t="str">
        <f>E7</f>
        <v>Malé Hoštice – IS lokality Sportovní</v>
      </c>
      <c r="F112" s="345"/>
      <c r="G112" s="345"/>
      <c r="H112" s="345"/>
      <c r="I112" s="37"/>
      <c r="J112" s="37"/>
      <c r="K112" s="37"/>
      <c r="L112" s="52"/>
      <c r="S112" s="35"/>
      <c r="T112" s="35"/>
      <c r="U112" s="35"/>
      <c r="V112" s="35"/>
      <c r="W112" s="35"/>
      <c r="X112" s="35"/>
      <c r="Y112" s="35"/>
      <c r="Z112" s="35"/>
      <c r="AA112" s="35"/>
      <c r="AB112" s="35"/>
      <c r="AC112" s="35"/>
      <c r="AD112" s="35"/>
      <c r="AE112" s="35"/>
    </row>
    <row r="113" spans="2:12" s="1" customFormat="1" ht="12" customHeight="1">
      <c r="B113" s="22"/>
      <c r="C113" s="30" t="s">
        <v>148</v>
      </c>
      <c r="D113" s="23"/>
      <c r="E113" s="23"/>
      <c r="F113" s="23"/>
      <c r="G113" s="23"/>
      <c r="H113" s="23"/>
      <c r="I113" s="23"/>
      <c r="J113" s="23"/>
      <c r="K113" s="23"/>
      <c r="L113" s="21"/>
    </row>
    <row r="114" spans="1:31" s="2" customFormat="1" ht="16.5" customHeight="1">
      <c r="A114" s="35"/>
      <c r="B114" s="36"/>
      <c r="C114" s="37"/>
      <c r="D114" s="37"/>
      <c r="E114" s="344" t="s">
        <v>602</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603</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97" t="str">
        <f>E11</f>
        <v>05 - Retenční objekt dešťových vod 2 + výůstní objekt</v>
      </c>
      <c r="F116" s="346"/>
      <c r="G116" s="346"/>
      <c r="H116" s="346"/>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F14</f>
        <v>Malé Hoštice</v>
      </c>
      <c r="G118" s="37"/>
      <c r="H118" s="37"/>
      <c r="I118" s="30" t="s">
        <v>22</v>
      </c>
      <c r="J118" s="67" t="str">
        <f>IF(J14="","",J14)</f>
        <v>11. 3. 2024</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E17</f>
        <v>Městská část Malé Hoštice, Opava</v>
      </c>
      <c r="G120" s="37"/>
      <c r="H120" s="37"/>
      <c r="I120" s="30" t="s">
        <v>30</v>
      </c>
      <c r="J120" s="33" t="str">
        <f>E23</f>
        <v>PROJEKCE GUŇKA s.r.o.</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IF(E20="","",E20)</f>
        <v>Vyplň údaj</v>
      </c>
      <c r="G121" s="37"/>
      <c r="H121" s="37"/>
      <c r="I121" s="30" t="s">
        <v>33</v>
      </c>
      <c r="J121" s="33" t="str">
        <f>E26</f>
        <v xml:space="preserve"> </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6"/>
      <c r="B123" s="167"/>
      <c r="C123" s="168" t="s">
        <v>171</v>
      </c>
      <c r="D123" s="169" t="s">
        <v>61</v>
      </c>
      <c r="E123" s="169" t="s">
        <v>57</v>
      </c>
      <c r="F123" s="169" t="s">
        <v>58</v>
      </c>
      <c r="G123" s="169" t="s">
        <v>172</v>
      </c>
      <c r="H123" s="169" t="s">
        <v>173</v>
      </c>
      <c r="I123" s="169" t="s">
        <v>174</v>
      </c>
      <c r="J123" s="170" t="s">
        <v>161</v>
      </c>
      <c r="K123" s="171" t="s">
        <v>175</v>
      </c>
      <c r="L123" s="172"/>
      <c r="M123" s="76" t="s">
        <v>1</v>
      </c>
      <c r="N123" s="77" t="s">
        <v>40</v>
      </c>
      <c r="O123" s="77" t="s">
        <v>176</v>
      </c>
      <c r="P123" s="77" t="s">
        <v>177</v>
      </c>
      <c r="Q123" s="77" t="s">
        <v>178</v>
      </c>
      <c r="R123" s="77" t="s">
        <v>179</v>
      </c>
      <c r="S123" s="77" t="s">
        <v>180</v>
      </c>
      <c r="T123" s="78" t="s">
        <v>181</v>
      </c>
      <c r="U123" s="166"/>
      <c r="V123" s="166"/>
      <c r="W123" s="166"/>
      <c r="X123" s="166"/>
      <c r="Y123" s="166"/>
      <c r="Z123" s="166"/>
      <c r="AA123" s="166"/>
      <c r="AB123" s="166"/>
      <c r="AC123" s="166"/>
      <c r="AD123" s="166"/>
      <c r="AE123" s="166"/>
    </row>
    <row r="124" spans="1:63" s="2" customFormat="1" ht="22.9" customHeight="1">
      <c r="A124" s="35"/>
      <c r="B124" s="36"/>
      <c r="C124" s="83" t="s">
        <v>182</v>
      </c>
      <c r="D124" s="37"/>
      <c r="E124" s="37"/>
      <c r="F124" s="37"/>
      <c r="G124" s="37"/>
      <c r="H124" s="37"/>
      <c r="I124" s="37"/>
      <c r="J124" s="173">
        <f>BK124</f>
        <v>0</v>
      </c>
      <c r="K124" s="37"/>
      <c r="L124" s="40"/>
      <c r="M124" s="79"/>
      <c r="N124" s="174"/>
      <c r="O124" s="80"/>
      <c r="P124" s="175">
        <f>P125+P142+P153+P180</f>
        <v>0</v>
      </c>
      <c r="Q124" s="80"/>
      <c r="R124" s="175">
        <f>R125+R142+R153+R180</f>
        <v>0</v>
      </c>
      <c r="S124" s="80"/>
      <c r="T124" s="176">
        <f>T125+T142+T153+T180</f>
        <v>0</v>
      </c>
      <c r="U124" s="35"/>
      <c r="V124" s="35"/>
      <c r="W124" s="35"/>
      <c r="X124" s="35"/>
      <c r="Y124" s="35"/>
      <c r="Z124" s="35"/>
      <c r="AA124" s="35"/>
      <c r="AB124" s="35"/>
      <c r="AC124" s="35"/>
      <c r="AD124" s="35"/>
      <c r="AE124" s="35"/>
      <c r="AT124" s="18" t="s">
        <v>75</v>
      </c>
      <c r="AU124" s="18" t="s">
        <v>163</v>
      </c>
      <c r="BK124" s="177">
        <f>BK125+BK142+BK153+BK180</f>
        <v>0</v>
      </c>
    </row>
    <row r="125" spans="2:63" s="12" customFormat="1" ht="25.9" customHeight="1">
      <c r="B125" s="178"/>
      <c r="C125" s="179"/>
      <c r="D125" s="180" t="s">
        <v>75</v>
      </c>
      <c r="E125" s="181" t="s">
        <v>84</v>
      </c>
      <c r="F125" s="181" t="s">
        <v>186</v>
      </c>
      <c r="G125" s="179"/>
      <c r="H125" s="179"/>
      <c r="I125" s="182"/>
      <c r="J125" s="183">
        <f>BK125</f>
        <v>0</v>
      </c>
      <c r="K125" s="179"/>
      <c r="L125" s="184"/>
      <c r="M125" s="185"/>
      <c r="N125" s="186"/>
      <c r="O125" s="186"/>
      <c r="P125" s="187">
        <f>SUM(P126:P141)</f>
        <v>0</v>
      </c>
      <c r="Q125" s="186"/>
      <c r="R125" s="187">
        <f>SUM(R126:R141)</f>
        <v>0</v>
      </c>
      <c r="S125" s="186"/>
      <c r="T125" s="188">
        <f>SUM(T126:T141)</f>
        <v>0</v>
      </c>
      <c r="AR125" s="189" t="s">
        <v>84</v>
      </c>
      <c r="AT125" s="190" t="s">
        <v>75</v>
      </c>
      <c r="AU125" s="190" t="s">
        <v>76</v>
      </c>
      <c r="AY125" s="189" t="s">
        <v>185</v>
      </c>
      <c r="BK125" s="191">
        <f>SUM(BK126:BK141)</f>
        <v>0</v>
      </c>
    </row>
    <row r="126" spans="1:65" s="2" customFormat="1" ht="21.75" customHeight="1">
      <c r="A126" s="35"/>
      <c r="B126" s="36"/>
      <c r="C126" s="194" t="s">
        <v>84</v>
      </c>
      <c r="D126" s="194" t="s">
        <v>187</v>
      </c>
      <c r="E126" s="195" t="s">
        <v>814</v>
      </c>
      <c r="F126" s="196" t="s">
        <v>815</v>
      </c>
      <c r="G126" s="197" t="s">
        <v>214</v>
      </c>
      <c r="H126" s="198">
        <v>354.496</v>
      </c>
      <c r="I126" s="199"/>
      <c r="J126" s="200">
        <f aca="true" t="shared" si="0" ref="J126:J133">ROUND(I126*H126,2)</f>
        <v>0</v>
      </c>
      <c r="K126" s="201"/>
      <c r="L126" s="40"/>
      <c r="M126" s="202" t="s">
        <v>1</v>
      </c>
      <c r="N126" s="203" t="s">
        <v>41</v>
      </c>
      <c r="O126" s="72"/>
      <c r="P126" s="204">
        <f aca="true" t="shared" si="1" ref="P126:P133">O126*H126</f>
        <v>0</v>
      </c>
      <c r="Q126" s="204">
        <v>0</v>
      </c>
      <c r="R126" s="204">
        <f aca="true" t="shared" si="2" ref="R126:R133">Q126*H126</f>
        <v>0</v>
      </c>
      <c r="S126" s="204">
        <v>0</v>
      </c>
      <c r="T126" s="205">
        <f aca="true" t="shared" si="3" ref="T126:T133">S126*H126</f>
        <v>0</v>
      </c>
      <c r="U126" s="35"/>
      <c r="V126" s="35"/>
      <c r="W126" s="35"/>
      <c r="X126" s="35"/>
      <c r="Y126" s="35"/>
      <c r="Z126" s="35"/>
      <c r="AA126" s="35"/>
      <c r="AB126" s="35"/>
      <c r="AC126" s="35"/>
      <c r="AD126" s="35"/>
      <c r="AE126" s="35"/>
      <c r="AR126" s="206" t="s">
        <v>191</v>
      </c>
      <c r="AT126" s="206" t="s">
        <v>187</v>
      </c>
      <c r="AU126" s="206" t="s">
        <v>84</v>
      </c>
      <c r="AY126" s="18" t="s">
        <v>185</v>
      </c>
      <c r="BE126" s="207">
        <f aca="true" t="shared" si="4" ref="BE126:BE133">IF(N126="základní",J126,0)</f>
        <v>0</v>
      </c>
      <c r="BF126" s="207">
        <f aca="true" t="shared" si="5" ref="BF126:BF133">IF(N126="snížená",J126,0)</f>
        <v>0</v>
      </c>
      <c r="BG126" s="207">
        <f aca="true" t="shared" si="6" ref="BG126:BG133">IF(N126="zákl. přenesená",J126,0)</f>
        <v>0</v>
      </c>
      <c r="BH126" s="207">
        <f aca="true" t="shared" si="7" ref="BH126:BH133">IF(N126="sníž. přenesená",J126,0)</f>
        <v>0</v>
      </c>
      <c r="BI126" s="207">
        <f aca="true" t="shared" si="8" ref="BI126:BI133">IF(N126="nulová",J126,0)</f>
        <v>0</v>
      </c>
      <c r="BJ126" s="18" t="s">
        <v>84</v>
      </c>
      <c r="BK126" s="207">
        <f aca="true" t="shared" si="9" ref="BK126:BK133">ROUND(I126*H126,2)</f>
        <v>0</v>
      </c>
      <c r="BL126" s="18" t="s">
        <v>191</v>
      </c>
      <c r="BM126" s="206" t="s">
        <v>86</v>
      </c>
    </row>
    <row r="127" spans="1:65" s="2" customFormat="1" ht="21.75" customHeight="1">
      <c r="A127" s="35"/>
      <c r="B127" s="36"/>
      <c r="C127" s="194" t="s">
        <v>86</v>
      </c>
      <c r="D127" s="194" t="s">
        <v>187</v>
      </c>
      <c r="E127" s="195" t="s">
        <v>849</v>
      </c>
      <c r="F127" s="196" t="s">
        <v>850</v>
      </c>
      <c r="G127" s="197" t="s">
        <v>214</v>
      </c>
      <c r="H127" s="198">
        <v>14.96</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191</v>
      </c>
    </row>
    <row r="128" spans="1:65" s="2" customFormat="1" ht="16.5" customHeight="1">
      <c r="A128" s="35"/>
      <c r="B128" s="36"/>
      <c r="C128" s="194" t="s">
        <v>198</v>
      </c>
      <c r="D128" s="194" t="s">
        <v>187</v>
      </c>
      <c r="E128" s="195" t="s">
        <v>614</v>
      </c>
      <c r="F128" s="196" t="s">
        <v>615</v>
      </c>
      <c r="G128" s="197" t="s">
        <v>214</v>
      </c>
      <c r="H128" s="198">
        <v>480.293</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211</v>
      </c>
    </row>
    <row r="129" spans="1:65" s="2" customFormat="1" ht="21.75" customHeight="1">
      <c r="A129" s="35"/>
      <c r="B129" s="36"/>
      <c r="C129" s="194" t="s">
        <v>191</v>
      </c>
      <c r="D129" s="194" t="s">
        <v>187</v>
      </c>
      <c r="E129" s="195" t="s">
        <v>616</v>
      </c>
      <c r="F129" s="196" t="s">
        <v>617</v>
      </c>
      <c r="G129" s="197" t="s">
        <v>214</v>
      </c>
      <c r="H129" s="198">
        <v>480.293</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223</v>
      </c>
    </row>
    <row r="130" spans="1:65" s="2" customFormat="1" ht="21.75" customHeight="1">
      <c r="A130" s="35"/>
      <c r="B130" s="36"/>
      <c r="C130" s="194" t="s">
        <v>194</v>
      </c>
      <c r="D130" s="194" t="s">
        <v>187</v>
      </c>
      <c r="E130" s="195" t="s">
        <v>618</v>
      </c>
      <c r="F130" s="196" t="s">
        <v>619</v>
      </c>
      <c r="G130" s="197" t="s">
        <v>214</v>
      </c>
      <c r="H130" s="198">
        <v>257.637</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231</v>
      </c>
    </row>
    <row r="131" spans="1:65" s="2" customFormat="1" ht="21.75" customHeight="1">
      <c r="A131" s="35"/>
      <c r="B131" s="36"/>
      <c r="C131" s="194" t="s">
        <v>211</v>
      </c>
      <c r="D131" s="194" t="s">
        <v>187</v>
      </c>
      <c r="E131" s="195" t="s">
        <v>620</v>
      </c>
      <c r="F131" s="196" t="s">
        <v>621</v>
      </c>
      <c r="G131" s="197" t="s">
        <v>214</v>
      </c>
      <c r="H131" s="198">
        <v>257.637</v>
      </c>
      <c r="I131" s="199"/>
      <c r="J131" s="200">
        <f t="shared" si="0"/>
        <v>0</v>
      </c>
      <c r="K131" s="201"/>
      <c r="L131" s="40"/>
      <c r="M131" s="202" t="s">
        <v>1</v>
      </c>
      <c r="N131" s="203" t="s">
        <v>41</v>
      </c>
      <c r="O131" s="72"/>
      <c r="P131" s="204">
        <f t="shared" si="1"/>
        <v>0</v>
      </c>
      <c r="Q131" s="204">
        <v>0</v>
      </c>
      <c r="R131" s="204">
        <f t="shared" si="2"/>
        <v>0</v>
      </c>
      <c r="S131" s="204">
        <v>0</v>
      </c>
      <c r="T131" s="205">
        <f t="shared" si="3"/>
        <v>0</v>
      </c>
      <c r="U131" s="35"/>
      <c r="V131" s="35"/>
      <c r="W131" s="35"/>
      <c r="X131" s="35"/>
      <c r="Y131" s="35"/>
      <c r="Z131" s="35"/>
      <c r="AA131" s="35"/>
      <c r="AB131" s="35"/>
      <c r="AC131" s="35"/>
      <c r="AD131" s="35"/>
      <c r="AE131" s="35"/>
      <c r="AR131" s="206" t="s">
        <v>191</v>
      </c>
      <c r="AT131" s="206" t="s">
        <v>187</v>
      </c>
      <c r="AU131" s="206" t="s">
        <v>84</v>
      </c>
      <c r="AY131" s="18" t="s">
        <v>185</v>
      </c>
      <c r="BE131" s="207">
        <f t="shared" si="4"/>
        <v>0</v>
      </c>
      <c r="BF131" s="207">
        <f t="shared" si="5"/>
        <v>0</v>
      </c>
      <c r="BG131" s="207">
        <f t="shared" si="6"/>
        <v>0</v>
      </c>
      <c r="BH131" s="207">
        <f t="shared" si="7"/>
        <v>0</v>
      </c>
      <c r="BI131" s="207">
        <f t="shared" si="8"/>
        <v>0</v>
      </c>
      <c r="BJ131" s="18" t="s">
        <v>84</v>
      </c>
      <c r="BK131" s="207">
        <f t="shared" si="9"/>
        <v>0</v>
      </c>
      <c r="BL131" s="18" t="s">
        <v>191</v>
      </c>
      <c r="BM131" s="206" t="s">
        <v>8</v>
      </c>
    </row>
    <row r="132" spans="1:65" s="2" customFormat="1" ht="21.75" customHeight="1">
      <c r="A132" s="35"/>
      <c r="B132" s="36"/>
      <c r="C132" s="194" t="s">
        <v>217</v>
      </c>
      <c r="D132" s="194" t="s">
        <v>187</v>
      </c>
      <c r="E132" s="195" t="s">
        <v>622</v>
      </c>
      <c r="F132" s="196" t="s">
        <v>623</v>
      </c>
      <c r="G132" s="197" t="s">
        <v>214</v>
      </c>
      <c r="H132" s="198">
        <v>480.293</v>
      </c>
      <c r="I132" s="199"/>
      <c r="J132" s="200">
        <f t="shared" si="0"/>
        <v>0</v>
      </c>
      <c r="K132" s="201"/>
      <c r="L132" s="40"/>
      <c r="M132" s="202" t="s">
        <v>1</v>
      </c>
      <c r="N132" s="203" t="s">
        <v>41</v>
      </c>
      <c r="O132" s="72"/>
      <c r="P132" s="204">
        <f t="shared" si="1"/>
        <v>0</v>
      </c>
      <c r="Q132" s="204">
        <v>0</v>
      </c>
      <c r="R132" s="204">
        <f t="shared" si="2"/>
        <v>0</v>
      </c>
      <c r="S132" s="204">
        <v>0</v>
      </c>
      <c r="T132" s="205">
        <f t="shared" si="3"/>
        <v>0</v>
      </c>
      <c r="U132" s="35"/>
      <c r="V132" s="35"/>
      <c r="W132" s="35"/>
      <c r="X132" s="35"/>
      <c r="Y132" s="35"/>
      <c r="Z132" s="35"/>
      <c r="AA132" s="35"/>
      <c r="AB132" s="35"/>
      <c r="AC132" s="35"/>
      <c r="AD132" s="35"/>
      <c r="AE132" s="35"/>
      <c r="AR132" s="206" t="s">
        <v>191</v>
      </c>
      <c r="AT132" s="206" t="s">
        <v>187</v>
      </c>
      <c r="AU132" s="206" t="s">
        <v>84</v>
      </c>
      <c r="AY132" s="18" t="s">
        <v>185</v>
      </c>
      <c r="BE132" s="207">
        <f t="shared" si="4"/>
        <v>0</v>
      </c>
      <c r="BF132" s="207">
        <f t="shared" si="5"/>
        <v>0</v>
      </c>
      <c r="BG132" s="207">
        <f t="shared" si="6"/>
        <v>0</v>
      </c>
      <c r="BH132" s="207">
        <f t="shared" si="7"/>
        <v>0</v>
      </c>
      <c r="BI132" s="207">
        <f t="shared" si="8"/>
        <v>0</v>
      </c>
      <c r="BJ132" s="18" t="s">
        <v>84</v>
      </c>
      <c r="BK132" s="207">
        <f t="shared" si="9"/>
        <v>0</v>
      </c>
      <c r="BL132" s="18" t="s">
        <v>191</v>
      </c>
      <c r="BM132" s="206" t="s">
        <v>245</v>
      </c>
    </row>
    <row r="133" spans="1:65" s="2" customFormat="1" ht="16.5" customHeight="1">
      <c r="A133" s="35"/>
      <c r="B133" s="36"/>
      <c r="C133" s="194" t="s">
        <v>223</v>
      </c>
      <c r="D133" s="194" t="s">
        <v>187</v>
      </c>
      <c r="E133" s="195" t="s">
        <v>624</v>
      </c>
      <c r="F133" s="196" t="s">
        <v>625</v>
      </c>
      <c r="G133" s="197" t="s">
        <v>214</v>
      </c>
      <c r="H133" s="198">
        <v>171.274</v>
      </c>
      <c r="I133" s="199"/>
      <c r="J133" s="200">
        <f t="shared" si="0"/>
        <v>0</v>
      </c>
      <c r="K133" s="201"/>
      <c r="L133" s="40"/>
      <c r="M133" s="202" t="s">
        <v>1</v>
      </c>
      <c r="N133" s="203" t="s">
        <v>41</v>
      </c>
      <c r="O133" s="72"/>
      <c r="P133" s="204">
        <f t="shared" si="1"/>
        <v>0</v>
      </c>
      <c r="Q133" s="204">
        <v>0</v>
      </c>
      <c r="R133" s="204">
        <f t="shared" si="2"/>
        <v>0</v>
      </c>
      <c r="S133" s="204">
        <v>0</v>
      </c>
      <c r="T133" s="205">
        <f t="shared" si="3"/>
        <v>0</v>
      </c>
      <c r="U133" s="35"/>
      <c r="V133" s="35"/>
      <c r="W133" s="35"/>
      <c r="X133" s="35"/>
      <c r="Y133" s="35"/>
      <c r="Z133" s="35"/>
      <c r="AA133" s="35"/>
      <c r="AB133" s="35"/>
      <c r="AC133" s="35"/>
      <c r="AD133" s="35"/>
      <c r="AE133" s="35"/>
      <c r="AR133" s="206" t="s">
        <v>191</v>
      </c>
      <c r="AT133" s="206" t="s">
        <v>187</v>
      </c>
      <c r="AU133" s="206" t="s">
        <v>84</v>
      </c>
      <c r="AY133" s="18" t="s">
        <v>185</v>
      </c>
      <c r="BE133" s="207">
        <f t="shared" si="4"/>
        <v>0</v>
      </c>
      <c r="BF133" s="207">
        <f t="shared" si="5"/>
        <v>0</v>
      </c>
      <c r="BG133" s="207">
        <f t="shared" si="6"/>
        <v>0</v>
      </c>
      <c r="BH133" s="207">
        <f t="shared" si="7"/>
        <v>0</v>
      </c>
      <c r="BI133" s="207">
        <f t="shared" si="8"/>
        <v>0</v>
      </c>
      <c r="BJ133" s="18" t="s">
        <v>84</v>
      </c>
      <c r="BK133" s="207">
        <f t="shared" si="9"/>
        <v>0</v>
      </c>
      <c r="BL133" s="18" t="s">
        <v>191</v>
      </c>
      <c r="BM133" s="206" t="s">
        <v>257</v>
      </c>
    </row>
    <row r="134" spans="1:47" s="2" customFormat="1" ht="29.25">
      <c r="A134" s="35"/>
      <c r="B134" s="36"/>
      <c r="C134" s="37"/>
      <c r="D134" s="210" t="s">
        <v>142</v>
      </c>
      <c r="E134" s="37"/>
      <c r="F134" s="268" t="s">
        <v>626</v>
      </c>
      <c r="G134" s="37"/>
      <c r="H134" s="37"/>
      <c r="I134" s="269"/>
      <c r="J134" s="37"/>
      <c r="K134" s="37"/>
      <c r="L134" s="40"/>
      <c r="M134" s="270"/>
      <c r="N134" s="271"/>
      <c r="O134" s="72"/>
      <c r="P134" s="72"/>
      <c r="Q134" s="72"/>
      <c r="R134" s="72"/>
      <c r="S134" s="72"/>
      <c r="T134" s="73"/>
      <c r="U134" s="35"/>
      <c r="V134" s="35"/>
      <c r="W134" s="35"/>
      <c r="X134" s="35"/>
      <c r="Y134" s="35"/>
      <c r="Z134" s="35"/>
      <c r="AA134" s="35"/>
      <c r="AB134" s="35"/>
      <c r="AC134" s="35"/>
      <c r="AD134" s="35"/>
      <c r="AE134" s="35"/>
      <c r="AT134" s="18" t="s">
        <v>142</v>
      </c>
      <c r="AU134" s="18" t="s">
        <v>84</v>
      </c>
    </row>
    <row r="135" spans="1:65" s="2" customFormat="1" ht="24.2" customHeight="1">
      <c r="A135" s="35"/>
      <c r="B135" s="36"/>
      <c r="C135" s="194" t="s">
        <v>227</v>
      </c>
      <c r="D135" s="194" t="s">
        <v>187</v>
      </c>
      <c r="E135" s="195" t="s">
        <v>627</v>
      </c>
      <c r="F135" s="196" t="s">
        <v>628</v>
      </c>
      <c r="G135" s="197" t="s">
        <v>214</v>
      </c>
      <c r="H135" s="198">
        <v>5.984</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191</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191</v>
      </c>
      <c r="BM135" s="206" t="s">
        <v>266</v>
      </c>
    </row>
    <row r="136" spans="1:65" s="2" customFormat="1" ht="24.2" customHeight="1">
      <c r="A136" s="35"/>
      <c r="B136" s="36"/>
      <c r="C136" s="194" t="s">
        <v>231</v>
      </c>
      <c r="D136" s="194" t="s">
        <v>187</v>
      </c>
      <c r="E136" s="195" t="s">
        <v>629</v>
      </c>
      <c r="F136" s="196" t="s">
        <v>630</v>
      </c>
      <c r="G136" s="197" t="s">
        <v>270</v>
      </c>
      <c r="H136" s="198">
        <v>437.983</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191</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191</v>
      </c>
      <c r="BM136" s="206" t="s">
        <v>278</v>
      </c>
    </row>
    <row r="137" spans="1:65" s="2" customFormat="1" ht="16.5" customHeight="1">
      <c r="A137" s="35"/>
      <c r="B137" s="36"/>
      <c r="C137" s="194" t="s">
        <v>107</v>
      </c>
      <c r="D137" s="194" t="s">
        <v>187</v>
      </c>
      <c r="E137" s="195" t="s">
        <v>816</v>
      </c>
      <c r="F137" s="196" t="s">
        <v>817</v>
      </c>
      <c r="G137" s="197" t="s">
        <v>201</v>
      </c>
      <c r="H137" s="198">
        <v>336.064</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191</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191</v>
      </c>
      <c r="BM137" s="206" t="s">
        <v>286</v>
      </c>
    </row>
    <row r="138" spans="2:51" s="13" customFormat="1" ht="11.25">
      <c r="B138" s="208"/>
      <c r="C138" s="209"/>
      <c r="D138" s="210" t="s">
        <v>193</v>
      </c>
      <c r="E138" s="211" t="s">
        <v>1</v>
      </c>
      <c r="F138" s="212" t="s">
        <v>851</v>
      </c>
      <c r="G138" s="209"/>
      <c r="H138" s="213">
        <v>336.064</v>
      </c>
      <c r="I138" s="214"/>
      <c r="J138" s="209"/>
      <c r="K138" s="209"/>
      <c r="L138" s="215"/>
      <c r="M138" s="216"/>
      <c r="N138" s="217"/>
      <c r="O138" s="217"/>
      <c r="P138" s="217"/>
      <c r="Q138" s="217"/>
      <c r="R138" s="217"/>
      <c r="S138" s="217"/>
      <c r="T138" s="218"/>
      <c r="AT138" s="219" t="s">
        <v>193</v>
      </c>
      <c r="AU138" s="219" t="s">
        <v>84</v>
      </c>
      <c r="AV138" s="13" t="s">
        <v>86</v>
      </c>
      <c r="AW138" s="13" t="s">
        <v>32</v>
      </c>
      <c r="AX138" s="13" t="s">
        <v>76</v>
      </c>
      <c r="AY138" s="219" t="s">
        <v>185</v>
      </c>
    </row>
    <row r="139" spans="2:51" s="15" customFormat="1" ht="11.25">
      <c r="B139" s="230"/>
      <c r="C139" s="231"/>
      <c r="D139" s="210" t="s">
        <v>193</v>
      </c>
      <c r="E139" s="232" t="s">
        <v>1</v>
      </c>
      <c r="F139" s="233" t="s">
        <v>256</v>
      </c>
      <c r="G139" s="231"/>
      <c r="H139" s="234">
        <v>336.064</v>
      </c>
      <c r="I139" s="235"/>
      <c r="J139" s="231"/>
      <c r="K139" s="231"/>
      <c r="L139" s="236"/>
      <c r="M139" s="237"/>
      <c r="N139" s="238"/>
      <c r="O139" s="238"/>
      <c r="P139" s="238"/>
      <c r="Q139" s="238"/>
      <c r="R139" s="238"/>
      <c r="S139" s="238"/>
      <c r="T139" s="239"/>
      <c r="AT139" s="240" t="s">
        <v>193</v>
      </c>
      <c r="AU139" s="240" t="s">
        <v>84</v>
      </c>
      <c r="AV139" s="15" t="s">
        <v>191</v>
      </c>
      <c r="AW139" s="15" t="s">
        <v>32</v>
      </c>
      <c r="AX139" s="15" t="s">
        <v>84</v>
      </c>
      <c r="AY139" s="240" t="s">
        <v>185</v>
      </c>
    </row>
    <row r="140" spans="1:65" s="2" customFormat="1" ht="16.5" customHeight="1">
      <c r="A140" s="35"/>
      <c r="B140" s="36"/>
      <c r="C140" s="241" t="s">
        <v>8</v>
      </c>
      <c r="D140" s="241" t="s">
        <v>267</v>
      </c>
      <c r="E140" s="242" t="s">
        <v>818</v>
      </c>
      <c r="F140" s="243" t="s">
        <v>819</v>
      </c>
      <c r="G140" s="244" t="s">
        <v>270</v>
      </c>
      <c r="H140" s="245">
        <v>127.785</v>
      </c>
      <c r="I140" s="246"/>
      <c r="J140" s="247">
        <f>ROUND(I140*H140,2)</f>
        <v>0</v>
      </c>
      <c r="K140" s="248"/>
      <c r="L140" s="249"/>
      <c r="M140" s="250" t="s">
        <v>1</v>
      </c>
      <c r="N140" s="251" t="s">
        <v>41</v>
      </c>
      <c r="O140" s="72"/>
      <c r="P140" s="204">
        <f>O140*H140</f>
        <v>0</v>
      </c>
      <c r="Q140" s="204">
        <v>0</v>
      </c>
      <c r="R140" s="204">
        <f>Q140*H140</f>
        <v>0</v>
      </c>
      <c r="S140" s="204">
        <v>0</v>
      </c>
      <c r="T140" s="205">
        <f>S140*H140</f>
        <v>0</v>
      </c>
      <c r="U140" s="35"/>
      <c r="V140" s="35"/>
      <c r="W140" s="35"/>
      <c r="X140" s="35"/>
      <c r="Y140" s="35"/>
      <c r="Z140" s="35"/>
      <c r="AA140" s="35"/>
      <c r="AB140" s="35"/>
      <c r="AC140" s="35"/>
      <c r="AD140" s="35"/>
      <c r="AE140" s="35"/>
      <c r="AR140" s="206" t="s">
        <v>223</v>
      </c>
      <c r="AT140" s="206" t="s">
        <v>267</v>
      </c>
      <c r="AU140" s="206" t="s">
        <v>84</v>
      </c>
      <c r="AY140" s="18" t="s">
        <v>185</v>
      </c>
      <c r="BE140" s="207">
        <f>IF(N140="základní",J140,0)</f>
        <v>0</v>
      </c>
      <c r="BF140" s="207">
        <f>IF(N140="snížená",J140,0)</f>
        <v>0</v>
      </c>
      <c r="BG140" s="207">
        <f>IF(N140="zákl. přenesená",J140,0)</f>
        <v>0</v>
      </c>
      <c r="BH140" s="207">
        <f>IF(N140="sníž. přenesená",J140,0)</f>
        <v>0</v>
      </c>
      <c r="BI140" s="207">
        <f>IF(N140="nulová",J140,0)</f>
        <v>0</v>
      </c>
      <c r="BJ140" s="18" t="s">
        <v>84</v>
      </c>
      <c r="BK140" s="207">
        <f>ROUND(I140*H140,2)</f>
        <v>0</v>
      </c>
      <c r="BL140" s="18" t="s">
        <v>191</v>
      </c>
      <c r="BM140" s="206" t="s">
        <v>296</v>
      </c>
    </row>
    <row r="141" spans="1:65" s="2" customFormat="1" ht="16.5" customHeight="1">
      <c r="A141" s="35"/>
      <c r="B141" s="36"/>
      <c r="C141" s="241" t="s">
        <v>112</v>
      </c>
      <c r="D141" s="241" t="s">
        <v>267</v>
      </c>
      <c r="E141" s="242" t="s">
        <v>820</v>
      </c>
      <c r="F141" s="243" t="s">
        <v>821</v>
      </c>
      <c r="G141" s="244" t="s">
        <v>201</v>
      </c>
      <c r="H141" s="245">
        <v>403.277</v>
      </c>
      <c r="I141" s="246"/>
      <c r="J141" s="247">
        <f>ROUND(I141*H141,2)</f>
        <v>0</v>
      </c>
      <c r="K141" s="248"/>
      <c r="L141" s="249"/>
      <c r="M141" s="250" t="s">
        <v>1</v>
      </c>
      <c r="N141" s="251" t="s">
        <v>41</v>
      </c>
      <c r="O141" s="72"/>
      <c r="P141" s="204">
        <f>O141*H141</f>
        <v>0</v>
      </c>
      <c r="Q141" s="204">
        <v>0</v>
      </c>
      <c r="R141" s="204">
        <f>Q141*H141</f>
        <v>0</v>
      </c>
      <c r="S141" s="204">
        <v>0</v>
      </c>
      <c r="T141" s="205">
        <f>S141*H141</f>
        <v>0</v>
      </c>
      <c r="U141" s="35"/>
      <c r="V141" s="35"/>
      <c r="W141" s="35"/>
      <c r="X141" s="35"/>
      <c r="Y141" s="35"/>
      <c r="Z141" s="35"/>
      <c r="AA141" s="35"/>
      <c r="AB141" s="35"/>
      <c r="AC141" s="35"/>
      <c r="AD141" s="35"/>
      <c r="AE141" s="35"/>
      <c r="AR141" s="206" t="s">
        <v>223</v>
      </c>
      <c r="AT141" s="206" t="s">
        <v>267</v>
      </c>
      <c r="AU141" s="206" t="s">
        <v>84</v>
      </c>
      <c r="AY141" s="18" t="s">
        <v>185</v>
      </c>
      <c r="BE141" s="207">
        <f>IF(N141="základní",J141,0)</f>
        <v>0</v>
      </c>
      <c r="BF141" s="207">
        <f>IF(N141="snížená",J141,0)</f>
        <v>0</v>
      </c>
      <c r="BG141" s="207">
        <f>IF(N141="zákl. přenesená",J141,0)</f>
        <v>0</v>
      </c>
      <c r="BH141" s="207">
        <f>IF(N141="sníž. přenesená",J141,0)</f>
        <v>0</v>
      </c>
      <c r="BI141" s="207">
        <f>IF(N141="nulová",J141,0)</f>
        <v>0</v>
      </c>
      <c r="BJ141" s="18" t="s">
        <v>84</v>
      </c>
      <c r="BK141" s="207">
        <f>ROUND(I141*H141,2)</f>
        <v>0</v>
      </c>
      <c r="BL141" s="18" t="s">
        <v>191</v>
      </c>
      <c r="BM141" s="206" t="s">
        <v>313</v>
      </c>
    </row>
    <row r="142" spans="2:63" s="12" customFormat="1" ht="25.9" customHeight="1">
      <c r="B142" s="178"/>
      <c r="C142" s="179"/>
      <c r="D142" s="180" t="s">
        <v>75</v>
      </c>
      <c r="E142" s="181" t="s">
        <v>86</v>
      </c>
      <c r="F142" s="181" t="s">
        <v>852</v>
      </c>
      <c r="G142" s="179"/>
      <c r="H142" s="179"/>
      <c r="I142" s="182"/>
      <c r="J142" s="183">
        <f>BK142</f>
        <v>0</v>
      </c>
      <c r="K142" s="179"/>
      <c r="L142" s="184"/>
      <c r="M142" s="185"/>
      <c r="N142" s="186"/>
      <c r="O142" s="186"/>
      <c r="P142" s="187">
        <f>SUM(P143:P152)</f>
        <v>0</v>
      </c>
      <c r="Q142" s="186"/>
      <c r="R142" s="187">
        <f>SUM(R143:R152)</f>
        <v>0</v>
      </c>
      <c r="S142" s="186"/>
      <c r="T142" s="188">
        <f>SUM(T143:T152)</f>
        <v>0</v>
      </c>
      <c r="AR142" s="189" t="s">
        <v>84</v>
      </c>
      <c r="AT142" s="190" t="s">
        <v>75</v>
      </c>
      <c r="AU142" s="190" t="s">
        <v>76</v>
      </c>
      <c r="AY142" s="189" t="s">
        <v>185</v>
      </c>
      <c r="BK142" s="191">
        <f>SUM(BK143:BK152)</f>
        <v>0</v>
      </c>
    </row>
    <row r="143" spans="1:65" s="2" customFormat="1" ht="16.5" customHeight="1">
      <c r="A143" s="35"/>
      <c r="B143" s="36"/>
      <c r="C143" s="194" t="s">
        <v>245</v>
      </c>
      <c r="D143" s="194" t="s">
        <v>187</v>
      </c>
      <c r="E143" s="195" t="s">
        <v>853</v>
      </c>
      <c r="F143" s="196" t="s">
        <v>854</v>
      </c>
      <c r="G143" s="197" t="s">
        <v>201</v>
      </c>
      <c r="H143" s="198">
        <v>12</v>
      </c>
      <c r="I143" s="199"/>
      <c r="J143" s="200">
        <f>ROUND(I143*H143,2)</f>
        <v>0</v>
      </c>
      <c r="K143" s="201"/>
      <c r="L143" s="40"/>
      <c r="M143" s="202" t="s">
        <v>1</v>
      </c>
      <c r="N143" s="203" t="s">
        <v>41</v>
      </c>
      <c r="O143" s="72"/>
      <c r="P143" s="204">
        <f>O143*H143</f>
        <v>0</v>
      </c>
      <c r="Q143" s="204">
        <v>0</v>
      </c>
      <c r="R143" s="204">
        <f>Q143*H143</f>
        <v>0</v>
      </c>
      <c r="S143" s="204">
        <v>0</v>
      </c>
      <c r="T143" s="205">
        <f>S143*H143</f>
        <v>0</v>
      </c>
      <c r="U143" s="35"/>
      <c r="V143" s="35"/>
      <c r="W143" s="35"/>
      <c r="X143" s="35"/>
      <c r="Y143" s="35"/>
      <c r="Z143" s="35"/>
      <c r="AA143" s="35"/>
      <c r="AB143" s="35"/>
      <c r="AC143" s="35"/>
      <c r="AD143" s="35"/>
      <c r="AE143" s="35"/>
      <c r="AR143" s="206" t="s">
        <v>191</v>
      </c>
      <c r="AT143" s="206" t="s">
        <v>187</v>
      </c>
      <c r="AU143" s="206" t="s">
        <v>84</v>
      </c>
      <c r="AY143" s="18" t="s">
        <v>185</v>
      </c>
      <c r="BE143" s="207">
        <f>IF(N143="základní",J143,0)</f>
        <v>0</v>
      </c>
      <c r="BF143" s="207">
        <f>IF(N143="snížená",J143,0)</f>
        <v>0</v>
      </c>
      <c r="BG143" s="207">
        <f>IF(N143="zákl. přenesená",J143,0)</f>
        <v>0</v>
      </c>
      <c r="BH143" s="207">
        <f>IF(N143="sníž. přenesená",J143,0)</f>
        <v>0</v>
      </c>
      <c r="BI143" s="207">
        <f>IF(N143="nulová",J143,0)</f>
        <v>0</v>
      </c>
      <c r="BJ143" s="18" t="s">
        <v>84</v>
      </c>
      <c r="BK143" s="207">
        <f>ROUND(I143*H143,2)</f>
        <v>0</v>
      </c>
      <c r="BL143" s="18" t="s">
        <v>191</v>
      </c>
      <c r="BM143" s="206" t="s">
        <v>321</v>
      </c>
    </row>
    <row r="144" spans="1:65" s="2" customFormat="1" ht="16.5" customHeight="1">
      <c r="A144" s="35"/>
      <c r="B144" s="36"/>
      <c r="C144" s="194" t="s">
        <v>250</v>
      </c>
      <c r="D144" s="194" t="s">
        <v>187</v>
      </c>
      <c r="E144" s="195" t="s">
        <v>855</v>
      </c>
      <c r="F144" s="196" t="s">
        <v>856</v>
      </c>
      <c r="G144" s="197" t="s">
        <v>214</v>
      </c>
      <c r="H144" s="198">
        <v>1.2</v>
      </c>
      <c r="I144" s="199"/>
      <c r="J144" s="200">
        <f>ROUND(I144*H144,2)</f>
        <v>0</v>
      </c>
      <c r="K144" s="201"/>
      <c r="L144" s="40"/>
      <c r="M144" s="202" t="s">
        <v>1</v>
      </c>
      <c r="N144" s="203" t="s">
        <v>41</v>
      </c>
      <c r="O144" s="72"/>
      <c r="P144" s="204">
        <f>O144*H144</f>
        <v>0</v>
      </c>
      <c r="Q144" s="204">
        <v>0</v>
      </c>
      <c r="R144" s="204">
        <f>Q144*H144</f>
        <v>0</v>
      </c>
      <c r="S144" s="204">
        <v>0</v>
      </c>
      <c r="T144" s="205">
        <f>S144*H144</f>
        <v>0</v>
      </c>
      <c r="U144" s="35"/>
      <c r="V144" s="35"/>
      <c r="W144" s="35"/>
      <c r="X144" s="35"/>
      <c r="Y144" s="35"/>
      <c r="Z144" s="35"/>
      <c r="AA144" s="35"/>
      <c r="AB144" s="35"/>
      <c r="AC144" s="35"/>
      <c r="AD144" s="35"/>
      <c r="AE144" s="35"/>
      <c r="AR144" s="206" t="s">
        <v>191</v>
      </c>
      <c r="AT144" s="206" t="s">
        <v>187</v>
      </c>
      <c r="AU144" s="206" t="s">
        <v>84</v>
      </c>
      <c r="AY144" s="18" t="s">
        <v>185</v>
      </c>
      <c r="BE144" s="207">
        <f>IF(N144="základní",J144,0)</f>
        <v>0</v>
      </c>
      <c r="BF144" s="207">
        <f>IF(N144="snížená",J144,0)</f>
        <v>0</v>
      </c>
      <c r="BG144" s="207">
        <f>IF(N144="zákl. přenesená",J144,0)</f>
        <v>0</v>
      </c>
      <c r="BH144" s="207">
        <f>IF(N144="sníž. přenesená",J144,0)</f>
        <v>0</v>
      </c>
      <c r="BI144" s="207">
        <f>IF(N144="nulová",J144,0)</f>
        <v>0</v>
      </c>
      <c r="BJ144" s="18" t="s">
        <v>84</v>
      </c>
      <c r="BK144" s="207">
        <f>ROUND(I144*H144,2)</f>
        <v>0</v>
      </c>
      <c r="BL144" s="18" t="s">
        <v>191</v>
      </c>
      <c r="BM144" s="206" t="s">
        <v>333</v>
      </c>
    </row>
    <row r="145" spans="1:47" s="2" customFormat="1" ht="19.5">
      <c r="A145" s="35"/>
      <c r="B145" s="36"/>
      <c r="C145" s="37"/>
      <c r="D145" s="210" t="s">
        <v>142</v>
      </c>
      <c r="E145" s="37"/>
      <c r="F145" s="268" t="s">
        <v>857</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2:51" s="13" customFormat="1" ht="11.25">
      <c r="B146" s="208"/>
      <c r="C146" s="209"/>
      <c r="D146" s="210" t="s">
        <v>193</v>
      </c>
      <c r="E146" s="211" t="s">
        <v>1</v>
      </c>
      <c r="F146" s="212" t="s">
        <v>858</v>
      </c>
      <c r="G146" s="209"/>
      <c r="H146" s="213">
        <v>1.2</v>
      </c>
      <c r="I146" s="214"/>
      <c r="J146" s="209"/>
      <c r="K146" s="209"/>
      <c r="L146" s="215"/>
      <c r="M146" s="216"/>
      <c r="N146" s="217"/>
      <c r="O146" s="217"/>
      <c r="P146" s="217"/>
      <c r="Q146" s="217"/>
      <c r="R146" s="217"/>
      <c r="S146" s="217"/>
      <c r="T146" s="218"/>
      <c r="AT146" s="219" t="s">
        <v>193</v>
      </c>
      <c r="AU146" s="219" t="s">
        <v>84</v>
      </c>
      <c r="AV146" s="13" t="s">
        <v>86</v>
      </c>
      <c r="AW146" s="13" t="s">
        <v>32</v>
      </c>
      <c r="AX146" s="13" t="s">
        <v>76</v>
      </c>
      <c r="AY146" s="219" t="s">
        <v>185</v>
      </c>
    </row>
    <row r="147" spans="2:51" s="15" customFormat="1" ht="11.25">
      <c r="B147" s="230"/>
      <c r="C147" s="231"/>
      <c r="D147" s="210" t="s">
        <v>193</v>
      </c>
      <c r="E147" s="232" t="s">
        <v>1</v>
      </c>
      <c r="F147" s="233" t="s">
        <v>256</v>
      </c>
      <c r="G147" s="231"/>
      <c r="H147" s="234">
        <v>1.2</v>
      </c>
      <c r="I147" s="235"/>
      <c r="J147" s="231"/>
      <c r="K147" s="231"/>
      <c r="L147" s="236"/>
      <c r="M147" s="237"/>
      <c r="N147" s="238"/>
      <c r="O147" s="238"/>
      <c r="P147" s="238"/>
      <c r="Q147" s="238"/>
      <c r="R147" s="238"/>
      <c r="S147" s="238"/>
      <c r="T147" s="239"/>
      <c r="AT147" s="240" t="s">
        <v>193</v>
      </c>
      <c r="AU147" s="240" t="s">
        <v>84</v>
      </c>
      <c r="AV147" s="15" t="s">
        <v>191</v>
      </c>
      <c r="AW147" s="15" t="s">
        <v>32</v>
      </c>
      <c r="AX147" s="15" t="s">
        <v>84</v>
      </c>
      <c r="AY147" s="240" t="s">
        <v>185</v>
      </c>
    </row>
    <row r="148" spans="1:65" s="2" customFormat="1" ht="16.5" customHeight="1">
      <c r="A148" s="35"/>
      <c r="B148" s="36"/>
      <c r="C148" s="194" t="s">
        <v>257</v>
      </c>
      <c r="D148" s="194" t="s">
        <v>187</v>
      </c>
      <c r="E148" s="195" t="s">
        <v>859</v>
      </c>
      <c r="F148" s="196" t="s">
        <v>860</v>
      </c>
      <c r="G148" s="197" t="s">
        <v>201</v>
      </c>
      <c r="H148" s="198">
        <v>12</v>
      </c>
      <c r="I148" s="199"/>
      <c r="J148" s="200">
        <f>ROUND(I148*H148,2)</f>
        <v>0</v>
      </c>
      <c r="K148" s="201"/>
      <c r="L148" s="40"/>
      <c r="M148" s="202" t="s">
        <v>1</v>
      </c>
      <c r="N148" s="203"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191</v>
      </c>
      <c r="AT148" s="206" t="s">
        <v>187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191</v>
      </c>
      <c r="BM148" s="206" t="s">
        <v>346</v>
      </c>
    </row>
    <row r="149" spans="1:47" s="2" customFormat="1" ht="19.5">
      <c r="A149" s="35"/>
      <c r="B149" s="36"/>
      <c r="C149" s="37"/>
      <c r="D149" s="210" t="s">
        <v>142</v>
      </c>
      <c r="E149" s="37"/>
      <c r="F149" s="268" t="s">
        <v>861</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1:65" s="2" customFormat="1" ht="16.5" customHeight="1">
      <c r="A150" s="35"/>
      <c r="B150" s="36"/>
      <c r="C150" s="241" t="s">
        <v>261</v>
      </c>
      <c r="D150" s="241" t="s">
        <v>267</v>
      </c>
      <c r="E150" s="242" t="s">
        <v>862</v>
      </c>
      <c r="F150" s="243" t="s">
        <v>863</v>
      </c>
      <c r="G150" s="244" t="s">
        <v>270</v>
      </c>
      <c r="H150" s="245">
        <v>4.32</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223</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191</v>
      </c>
      <c r="BM150" s="206" t="s">
        <v>356</v>
      </c>
    </row>
    <row r="151" spans="2:51" s="13" customFormat="1" ht="11.25">
      <c r="B151" s="208"/>
      <c r="C151" s="209"/>
      <c r="D151" s="210" t="s">
        <v>193</v>
      </c>
      <c r="E151" s="211" t="s">
        <v>1</v>
      </c>
      <c r="F151" s="212" t="s">
        <v>864</v>
      </c>
      <c r="G151" s="209"/>
      <c r="H151" s="213">
        <v>4.32</v>
      </c>
      <c r="I151" s="214"/>
      <c r="J151" s="209"/>
      <c r="K151" s="209"/>
      <c r="L151" s="215"/>
      <c r="M151" s="216"/>
      <c r="N151" s="217"/>
      <c r="O151" s="217"/>
      <c r="P151" s="217"/>
      <c r="Q151" s="217"/>
      <c r="R151" s="217"/>
      <c r="S151" s="217"/>
      <c r="T151" s="218"/>
      <c r="AT151" s="219" t="s">
        <v>193</v>
      </c>
      <c r="AU151" s="219" t="s">
        <v>84</v>
      </c>
      <c r="AV151" s="13" t="s">
        <v>86</v>
      </c>
      <c r="AW151" s="13" t="s">
        <v>32</v>
      </c>
      <c r="AX151" s="13" t="s">
        <v>76</v>
      </c>
      <c r="AY151" s="219" t="s">
        <v>185</v>
      </c>
    </row>
    <row r="152" spans="2:51" s="15" customFormat="1" ht="11.25">
      <c r="B152" s="230"/>
      <c r="C152" s="231"/>
      <c r="D152" s="210" t="s">
        <v>193</v>
      </c>
      <c r="E152" s="232" t="s">
        <v>1</v>
      </c>
      <c r="F152" s="233" t="s">
        <v>256</v>
      </c>
      <c r="G152" s="231"/>
      <c r="H152" s="234">
        <v>4.32</v>
      </c>
      <c r="I152" s="235"/>
      <c r="J152" s="231"/>
      <c r="K152" s="231"/>
      <c r="L152" s="236"/>
      <c r="M152" s="237"/>
      <c r="N152" s="238"/>
      <c r="O152" s="238"/>
      <c r="P152" s="238"/>
      <c r="Q152" s="238"/>
      <c r="R152" s="238"/>
      <c r="S152" s="238"/>
      <c r="T152" s="239"/>
      <c r="AT152" s="240" t="s">
        <v>193</v>
      </c>
      <c r="AU152" s="240" t="s">
        <v>84</v>
      </c>
      <c r="AV152" s="15" t="s">
        <v>191</v>
      </c>
      <c r="AW152" s="15" t="s">
        <v>32</v>
      </c>
      <c r="AX152" s="15" t="s">
        <v>84</v>
      </c>
      <c r="AY152" s="240" t="s">
        <v>185</v>
      </c>
    </row>
    <row r="153" spans="2:63" s="12" customFormat="1" ht="25.9" customHeight="1">
      <c r="B153" s="178"/>
      <c r="C153" s="179"/>
      <c r="D153" s="180" t="s">
        <v>75</v>
      </c>
      <c r="E153" s="181" t="s">
        <v>223</v>
      </c>
      <c r="F153" s="181" t="s">
        <v>378</v>
      </c>
      <c r="G153" s="179"/>
      <c r="H153" s="179"/>
      <c r="I153" s="182"/>
      <c r="J153" s="183">
        <f>BK153</f>
        <v>0</v>
      </c>
      <c r="K153" s="179"/>
      <c r="L153" s="184"/>
      <c r="M153" s="185"/>
      <c r="N153" s="186"/>
      <c r="O153" s="186"/>
      <c r="P153" s="187">
        <f>SUM(P154:P179)</f>
        <v>0</v>
      </c>
      <c r="Q153" s="186"/>
      <c r="R153" s="187">
        <f>SUM(R154:R179)</f>
        <v>0</v>
      </c>
      <c r="S153" s="186"/>
      <c r="T153" s="188">
        <f>SUM(T154:T179)</f>
        <v>0</v>
      </c>
      <c r="AR153" s="189" t="s">
        <v>84</v>
      </c>
      <c r="AT153" s="190" t="s">
        <v>75</v>
      </c>
      <c r="AU153" s="190" t="s">
        <v>76</v>
      </c>
      <c r="AY153" s="189" t="s">
        <v>185</v>
      </c>
      <c r="BK153" s="191">
        <f>SUM(BK154:BK179)</f>
        <v>0</v>
      </c>
    </row>
    <row r="154" spans="1:65" s="2" customFormat="1" ht="16.5" customHeight="1">
      <c r="A154" s="35"/>
      <c r="B154" s="36"/>
      <c r="C154" s="194" t="s">
        <v>266</v>
      </c>
      <c r="D154" s="194" t="s">
        <v>187</v>
      </c>
      <c r="E154" s="195" t="s">
        <v>823</v>
      </c>
      <c r="F154" s="196" t="s">
        <v>824</v>
      </c>
      <c r="G154" s="197" t="s">
        <v>439</v>
      </c>
      <c r="H154" s="198">
        <v>31.2</v>
      </c>
      <c r="I154" s="199"/>
      <c r="J154" s="200">
        <f>ROUND(I154*H154,2)</f>
        <v>0</v>
      </c>
      <c r="K154" s="201"/>
      <c r="L154" s="40"/>
      <c r="M154" s="202" t="s">
        <v>1</v>
      </c>
      <c r="N154" s="203" t="s">
        <v>41</v>
      </c>
      <c r="O154" s="72"/>
      <c r="P154" s="204">
        <f>O154*H154</f>
        <v>0</v>
      </c>
      <c r="Q154" s="204">
        <v>0</v>
      </c>
      <c r="R154" s="204">
        <f>Q154*H154</f>
        <v>0</v>
      </c>
      <c r="S154" s="204">
        <v>0</v>
      </c>
      <c r="T154" s="205">
        <f>S154*H154</f>
        <v>0</v>
      </c>
      <c r="U154" s="35"/>
      <c r="V154" s="35"/>
      <c r="W154" s="35"/>
      <c r="X154" s="35"/>
      <c r="Y154" s="35"/>
      <c r="Z154" s="35"/>
      <c r="AA154" s="35"/>
      <c r="AB154" s="35"/>
      <c r="AC154" s="35"/>
      <c r="AD154" s="35"/>
      <c r="AE154" s="35"/>
      <c r="AR154" s="206" t="s">
        <v>191</v>
      </c>
      <c r="AT154" s="206" t="s">
        <v>187</v>
      </c>
      <c r="AU154" s="206" t="s">
        <v>84</v>
      </c>
      <c r="AY154" s="18" t="s">
        <v>185</v>
      </c>
      <c r="BE154" s="207">
        <f>IF(N154="základní",J154,0)</f>
        <v>0</v>
      </c>
      <c r="BF154" s="207">
        <f>IF(N154="snížená",J154,0)</f>
        <v>0</v>
      </c>
      <c r="BG154" s="207">
        <f>IF(N154="zákl. přenesená",J154,0)</f>
        <v>0</v>
      </c>
      <c r="BH154" s="207">
        <f>IF(N154="sníž. přenesená",J154,0)</f>
        <v>0</v>
      </c>
      <c r="BI154" s="207">
        <f>IF(N154="nulová",J154,0)</f>
        <v>0</v>
      </c>
      <c r="BJ154" s="18" t="s">
        <v>84</v>
      </c>
      <c r="BK154" s="207">
        <f>ROUND(I154*H154,2)</f>
        <v>0</v>
      </c>
      <c r="BL154" s="18" t="s">
        <v>191</v>
      </c>
      <c r="BM154" s="206" t="s">
        <v>367</v>
      </c>
    </row>
    <row r="155" spans="1:65" s="2" customFormat="1" ht="16.5" customHeight="1">
      <c r="A155" s="35"/>
      <c r="B155" s="36"/>
      <c r="C155" s="194" t="s">
        <v>273</v>
      </c>
      <c r="D155" s="194" t="s">
        <v>187</v>
      </c>
      <c r="E155" s="195" t="s">
        <v>779</v>
      </c>
      <c r="F155" s="196" t="s">
        <v>780</v>
      </c>
      <c r="G155" s="197" t="s">
        <v>439</v>
      </c>
      <c r="H155" s="198">
        <v>18.7</v>
      </c>
      <c r="I155" s="199"/>
      <c r="J155" s="200">
        <f>ROUND(I155*H155,2)</f>
        <v>0</v>
      </c>
      <c r="K155" s="201"/>
      <c r="L155" s="40"/>
      <c r="M155" s="202" t="s">
        <v>1</v>
      </c>
      <c r="N155" s="203" t="s">
        <v>41</v>
      </c>
      <c r="O155" s="72"/>
      <c r="P155" s="204">
        <f>O155*H155</f>
        <v>0</v>
      </c>
      <c r="Q155" s="204">
        <v>0</v>
      </c>
      <c r="R155" s="204">
        <f>Q155*H155</f>
        <v>0</v>
      </c>
      <c r="S155" s="204">
        <v>0</v>
      </c>
      <c r="T155" s="205">
        <f>S155*H155</f>
        <v>0</v>
      </c>
      <c r="U155" s="35"/>
      <c r="V155" s="35"/>
      <c r="W155" s="35"/>
      <c r="X155" s="35"/>
      <c r="Y155" s="35"/>
      <c r="Z155" s="35"/>
      <c r="AA155" s="35"/>
      <c r="AB155" s="35"/>
      <c r="AC155" s="35"/>
      <c r="AD155" s="35"/>
      <c r="AE155" s="35"/>
      <c r="AR155" s="206" t="s">
        <v>191</v>
      </c>
      <c r="AT155" s="206" t="s">
        <v>187</v>
      </c>
      <c r="AU155" s="206" t="s">
        <v>84</v>
      </c>
      <c r="AY155" s="18" t="s">
        <v>185</v>
      </c>
      <c r="BE155" s="207">
        <f>IF(N155="základní",J155,0)</f>
        <v>0</v>
      </c>
      <c r="BF155" s="207">
        <f>IF(N155="snížená",J155,0)</f>
        <v>0</v>
      </c>
      <c r="BG155" s="207">
        <f>IF(N155="zákl. přenesená",J155,0)</f>
        <v>0</v>
      </c>
      <c r="BH155" s="207">
        <f>IF(N155="sníž. přenesená",J155,0)</f>
        <v>0</v>
      </c>
      <c r="BI155" s="207">
        <f>IF(N155="nulová",J155,0)</f>
        <v>0</v>
      </c>
      <c r="BJ155" s="18" t="s">
        <v>84</v>
      </c>
      <c r="BK155" s="207">
        <f>ROUND(I155*H155,2)</f>
        <v>0</v>
      </c>
      <c r="BL155" s="18" t="s">
        <v>191</v>
      </c>
      <c r="BM155" s="206" t="s">
        <v>379</v>
      </c>
    </row>
    <row r="156" spans="1:65" s="2" customFormat="1" ht="16.5" customHeight="1">
      <c r="A156" s="35"/>
      <c r="B156" s="36"/>
      <c r="C156" s="194" t="s">
        <v>278</v>
      </c>
      <c r="D156" s="194" t="s">
        <v>187</v>
      </c>
      <c r="E156" s="195" t="s">
        <v>781</v>
      </c>
      <c r="F156" s="196" t="s">
        <v>782</v>
      </c>
      <c r="G156" s="197" t="s">
        <v>439</v>
      </c>
      <c r="H156" s="198">
        <v>18.7</v>
      </c>
      <c r="I156" s="199"/>
      <c r="J156" s="200">
        <f>ROUND(I156*H156,2)</f>
        <v>0</v>
      </c>
      <c r="K156" s="201"/>
      <c r="L156" s="40"/>
      <c r="M156" s="202" t="s">
        <v>1</v>
      </c>
      <c r="N156" s="203"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191</v>
      </c>
      <c r="AT156" s="206" t="s">
        <v>187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191</v>
      </c>
      <c r="BM156" s="206" t="s">
        <v>387</v>
      </c>
    </row>
    <row r="157" spans="1:65" s="2" customFormat="1" ht="21.75" customHeight="1">
      <c r="A157" s="35"/>
      <c r="B157" s="36"/>
      <c r="C157" s="194" t="s">
        <v>7</v>
      </c>
      <c r="D157" s="194" t="s">
        <v>187</v>
      </c>
      <c r="E157" s="195" t="s">
        <v>865</v>
      </c>
      <c r="F157" s="196" t="s">
        <v>866</v>
      </c>
      <c r="G157" s="197" t="s">
        <v>439</v>
      </c>
      <c r="H157" s="198">
        <v>1</v>
      </c>
      <c r="I157" s="199"/>
      <c r="J157" s="200">
        <f>ROUND(I157*H157,2)</f>
        <v>0</v>
      </c>
      <c r="K157" s="201"/>
      <c r="L157" s="40"/>
      <c r="M157" s="202" t="s">
        <v>1</v>
      </c>
      <c r="N157" s="203"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191</v>
      </c>
      <c r="AT157" s="206" t="s">
        <v>187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191</v>
      </c>
      <c r="BM157" s="206" t="s">
        <v>395</v>
      </c>
    </row>
    <row r="158" spans="1:47" s="2" customFormat="1" ht="19.5">
      <c r="A158" s="35"/>
      <c r="B158" s="36"/>
      <c r="C158" s="37"/>
      <c r="D158" s="210" t="s">
        <v>142</v>
      </c>
      <c r="E158" s="37"/>
      <c r="F158" s="268" t="s">
        <v>808</v>
      </c>
      <c r="G158" s="37"/>
      <c r="H158" s="37"/>
      <c r="I158" s="269"/>
      <c r="J158" s="37"/>
      <c r="K158" s="37"/>
      <c r="L158" s="40"/>
      <c r="M158" s="270"/>
      <c r="N158" s="271"/>
      <c r="O158" s="72"/>
      <c r="P158" s="72"/>
      <c r="Q158" s="72"/>
      <c r="R158" s="72"/>
      <c r="S158" s="72"/>
      <c r="T158" s="73"/>
      <c r="U158" s="35"/>
      <c r="V158" s="35"/>
      <c r="W158" s="35"/>
      <c r="X158" s="35"/>
      <c r="Y158" s="35"/>
      <c r="Z158" s="35"/>
      <c r="AA158" s="35"/>
      <c r="AB158" s="35"/>
      <c r="AC158" s="35"/>
      <c r="AD158" s="35"/>
      <c r="AE158" s="35"/>
      <c r="AT158" s="18" t="s">
        <v>142</v>
      </c>
      <c r="AU158" s="18" t="s">
        <v>84</v>
      </c>
    </row>
    <row r="159" spans="1:65" s="2" customFormat="1" ht="33" customHeight="1">
      <c r="A159" s="35"/>
      <c r="B159" s="36"/>
      <c r="C159" s="194" t="s">
        <v>286</v>
      </c>
      <c r="D159" s="194" t="s">
        <v>187</v>
      </c>
      <c r="E159" s="195" t="s">
        <v>825</v>
      </c>
      <c r="F159" s="196" t="s">
        <v>867</v>
      </c>
      <c r="G159" s="197" t="s">
        <v>190</v>
      </c>
      <c r="H159" s="198">
        <v>2</v>
      </c>
      <c r="I159" s="199"/>
      <c r="J159" s="200">
        <f>ROUND(I159*H159,2)</f>
        <v>0</v>
      </c>
      <c r="K159" s="201"/>
      <c r="L159" s="40"/>
      <c r="M159" s="202" t="s">
        <v>1</v>
      </c>
      <c r="N159" s="203"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191</v>
      </c>
      <c r="AT159" s="206" t="s">
        <v>187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191</v>
      </c>
      <c r="BM159" s="206" t="s">
        <v>403</v>
      </c>
    </row>
    <row r="160" spans="1:47" s="2" customFormat="1" ht="19.5">
      <c r="A160" s="35"/>
      <c r="B160" s="36"/>
      <c r="C160" s="37"/>
      <c r="D160" s="210" t="s">
        <v>142</v>
      </c>
      <c r="E160" s="37"/>
      <c r="F160" s="268" t="s">
        <v>787</v>
      </c>
      <c r="G160" s="37"/>
      <c r="H160" s="37"/>
      <c r="I160" s="269"/>
      <c r="J160" s="37"/>
      <c r="K160" s="37"/>
      <c r="L160" s="40"/>
      <c r="M160" s="270"/>
      <c r="N160" s="271"/>
      <c r="O160" s="72"/>
      <c r="P160" s="72"/>
      <c r="Q160" s="72"/>
      <c r="R160" s="72"/>
      <c r="S160" s="72"/>
      <c r="T160" s="73"/>
      <c r="U160" s="35"/>
      <c r="V160" s="35"/>
      <c r="W160" s="35"/>
      <c r="X160" s="35"/>
      <c r="Y160" s="35"/>
      <c r="Z160" s="35"/>
      <c r="AA160" s="35"/>
      <c r="AB160" s="35"/>
      <c r="AC160" s="35"/>
      <c r="AD160" s="35"/>
      <c r="AE160" s="35"/>
      <c r="AT160" s="18" t="s">
        <v>142</v>
      </c>
      <c r="AU160" s="18" t="s">
        <v>84</v>
      </c>
    </row>
    <row r="161" spans="1:65" s="2" customFormat="1" ht="24.2" customHeight="1">
      <c r="A161" s="35"/>
      <c r="B161" s="36"/>
      <c r="C161" s="241" t="s">
        <v>291</v>
      </c>
      <c r="D161" s="241" t="s">
        <v>267</v>
      </c>
      <c r="E161" s="242" t="s">
        <v>868</v>
      </c>
      <c r="F161" s="243" t="s">
        <v>869</v>
      </c>
      <c r="G161" s="244" t="s">
        <v>190</v>
      </c>
      <c r="H161" s="245">
        <v>1</v>
      </c>
      <c r="I161" s="246"/>
      <c r="J161" s="247">
        <f>ROUND(I161*H161,2)</f>
        <v>0</v>
      </c>
      <c r="K161" s="248"/>
      <c r="L161" s="249"/>
      <c r="M161" s="250" t="s">
        <v>1</v>
      </c>
      <c r="N161" s="251" t="s">
        <v>41</v>
      </c>
      <c r="O161" s="72"/>
      <c r="P161" s="204">
        <f>O161*H161</f>
        <v>0</v>
      </c>
      <c r="Q161" s="204">
        <v>0</v>
      </c>
      <c r="R161" s="204">
        <f>Q161*H161</f>
        <v>0</v>
      </c>
      <c r="S161" s="204">
        <v>0</v>
      </c>
      <c r="T161" s="205">
        <f>S161*H161</f>
        <v>0</v>
      </c>
      <c r="U161" s="35"/>
      <c r="V161" s="35"/>
      <c r="W161" s="35"/>
      <c r="X161" s="35"/>
      <c r="Y161" s="35"/>
      <c r="Z161" s="35"/>
      <c r="AA161" s="35"/>
      <c r="AB161" s="35"/>
      <c r="AC161" s="35"/>
      <c r="AD161" s="35"/>
      <c r="AE161" s="35"/>
      <c r="AR161" s="206" t="s">
        <v>223</v>
      </c>
      <c r="AT161" s="206" t="s">
        <v>267</v>
      </c>
      <c r="AU161" s="206" t="s">
        <v>84</v>
      </c>
      <c r="AY161" s="18" t="s">
        <v>185</v>
      </c>
      <c r="BE161" s="207">
        <f>IF(N161="základní",J161,0)</f>
        <v>0</v>
      </c>
      <c r="BF161" s="207">
        <f>IF(N161="snížená",J161,0)</f>
        <v>0</v>
      </c>
      <c r="BG161" s="207">
        <f>IF(N161="zákl. přenesená",J161,0)</f>
        <v>0</v>
      </c>
      <c r="BH161" s="207">
        <f>IF(N161="sníž. přenesená",J161,0)</f>
        <v>0</v>
      </c>
      <c r="BI161" s="207">
        <f>IF(N161="nulová",J161,0)</f>
        <v>0</v>
      </c>
      <c r="BJ161" s="18" t="s">
        <v>84</v>
      </c>
      <c r="BK161" s="207">
        <f>ROUND(I161*H161,2)</f>
        <v>0</v>
      </c>
      <c r="BL161" s="18" t="s">
        <v>191</v>
      </c>
      <c r="BM161" s="206" t="s">
        <v>411</v>
      </c>
    </row>
    <row r="162" spans="1:47" s="2" customFormat="1" ht="19.5">
      <c r="A162" s="35"/>
      <c r="B162" s="36"/>
      <c r="C162" s="37"/>
      <c r="D162" s="210" t="s">
        <v>142</v>
      </c>
      <c r="E162" s="37"/>
      <c r="F162" s="268" t="s">
        <v>870</v>
      </c>
      <c r="G162" s="37"/>
      <c r="H162" s="37"/>
      <c r="I162" s="269"/>
      <c r="J162" s="37"/>
      <c r="K162" s="37"/>
      <c r="L162" s="40"/>
      <c r="M162" s="270"/>
      <c r="N162" s="271"/>
      <c r="O162" s="72"/>
      <c r="P162" s="72"/>
      <c r="Q162" s="72"/>
      <c r="R162" s="72"/>
      <c r="S162" s="72"/>
      <c r="T162" s="73"/>
      <c r="U162" s="35"/>
      <c r="V162" s="35"/>
      <c r="W162" s="35"/>
      <c r="X162" s="35"/>
      <c r="Y162" s="35"/>
      <c r="Z162" s="35"/>
      <c r="AA162" s="35"/>
      <c r="AB162" s="35"/>
      <c r="AC162" s="35"/>
      <c r="AD162" s="35"/>
      <c r="AE162" s="35"/>
      <c r="AT162" s="18" t="s">
        <v>142</v>
      </c>
      <c r="AU162" s="18" t="s">
        <v>84</v>
      </c>
    </row>
    <row r="163" spans="1:65" s="2" customFormat="1" ht="21.75" customHeight="1">
      <c r="A163" s="35"/>
      <c r="B163" s="36"/>
      <c r="C163" s="241" t="s">
        <v>296</v>
      </c>
      <c r="D163" s="241" t="s">
        <v>267</v>
      </c>
      <c r="E163" s="242" t="s">
        <v>788</v>
      </c>
      <c r="F163" s="243" t="s">
        <v>789</v>
      </c>
      <c r="G163" s="244" t="s">
        <v>190</v>
      </c>
      <c r="H163" s="245">
        <v>4</v>
      </c>
      <c r="I163" s="246"/>
      <c r="J163" s="247">
        <f>ROUND(I163*H163,2)</f>
        <v>0</v>
      </c>
      <c r="K163" s="248"/>
      <c r="L163" s="249"/>
      <c r="M163" s="250" t="s">
        <v>1</v>
      </c>
      <c r="N163" s="251" t="s">
        <v>41</v>
      </c>
      <c r="O163" s="72"/>
      <c r="P163" s="204">
        <f>O163*H163</f>
        <v>0</v>
      </c>
      <c r="Q163" s="204">
        <v>0</v>
      </c>
      <c r="R163" s="204">
        <f>Q163*H163</f>
        <v>0</v>
      </c>
      <c r="S163" s="204">
        <v>0</v>
      </c>
      <c r="T163" s="205">
        <f>S163*H163</f>
        <v>0</v>
      </c>
      <c r="U163" s="35"/>
      <c r="V163" s="35"/>
      <c r="W163" s="35"/>
      <c r="X163" s="35"/>
      <c r="Y163" s="35"/>
      <c r="Z163" s="35"/>
      <c r="AA163" s="35"/>
      <c r="AB163" s="35"/>
      <c r="AC163" s="35"/>
      <c r="AD163" s="35"/>
      <c r="AE163" s="35"/>
      <c r="AR163" s="206" t="s">
        <v>223</v>
      </c>
      <c r="AT163" s="206" t="s">
        <v>267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191</v>
      </c>
      <c r="BM163" s="206" t="s">
        <v>420</v>
      </c>
    </row>
    <row r="164" spans="1:47" s="2" customFormat="1" ht="58.5">
      <c r="A164" s="35"/>
      <c r="B164" s="36"/>
      <c r="C164" s="37"/>
      <c r="D164" s="210" t="s">
        <v>142</v>
      </c>
      <c r="E164" s="37"/>
      <c r="F164" s="268" t="s">
        <v>871</v>
      </c>
      <c r="G164" s="37"/>
      <c r="H164" s="37"/>
      <c r="I164" s="269"/>
      <c r="J164" s="37"/>
      <c r="K164" s="37"/>
      <c r="L164" s="40"/>
      <c r="M164" s="270"/>
      <c r="N164" s="271"/>
      <c r="O164" s="72"/>
      <c r="P164" s="72"/>
      <c r="Q164" s="72"/>
      <c r="R164" s="72"/>
      <c r="S164" s="72"/>
      <c r="T164" s="73"/>
      <c r="U164" s="35"/>
      <c r="V164" s="35"/>
      <c r="W164" s="35"/>
      <c r="X164" s="35"/>
      <c r="Y164" s="35"/>
      <c r="Z164" s="35"/>
      <c r="AA164" s="35"/>
      <c r="AB164" s="35"/>
      <c r="AC164" s="35"/>
      <c r="AD164" s="35"/>
      <c r="AE164" s="35"/>
      <c r="AT164" s="18" t="s">
        <v>142</v>
      </c>
      <c r="AU164" s="18" t="s">
        <v>84</v>
      </c>
    </row>
    <row r="165" spans="1:65" s="2" customFormat="1" ht="16.5" customHeight="1">
      <c r="A165" s="35"/>
      <c r="B165" s="36"/>
      <c r="C165" s="241" t="s">
        <v>302</v>
      </c>
      <c r="D165" s="241" t="s">
        <v>267</v>
      </c>
      <c r="E165" s="242" t="s">
        <v>791</v>
      </c>
      <c r="F165" s="243" t="s">
        <v>792</v>
      </c>
      <c r="G165" s="244" t="s">
        <v>439</v>
      </c>
      <c r="H165" s="245">
        <v>18.7</v>
      </c>
      <c r="I165" s="246"/>
      <c r="J165" s="247">
        <f>ROUND(I165*H165,2)</f>
        <v>0</v>
      </c>
      <c r="K165" s="248"/>
      <c r="L165" s="249"/>
      <c r="M165" s="250" t="s">
        <v>1</v>
      </c>
      <c r="N165" s="251" t="s">
        <v>41</v>
      </c>
      <c r="O165" s="72"/>
      <c r="P165" s="204">
        <f>O165*H165</f>
        <v>0</v>
      </c>
      <c r="Q165" s="204">
        <v>0</v>
      </c>
      <c r="R165" s="204">
        <f>Q165*H165</f>
        <v>0</v>
      </c>
      <c r="S165" s="204">
        <v>0</v>
      </c>
      <c r="T165" s="205">
        <f>S165*H165</f>
        <v>0</v>
      </c>
      <c r="U165" s="35"/>
      <c r="V165" s="35"/>
      <c r="W165" s="35"/>
      <c r="X165" s="35"/>
      <c r="Y165" s="35"/>
      <c r="Z165" s="35"/>
      <c r="AA165" s="35"/>
      <c r="AB165" s="35"/>
      <c r="AC165" s="35"/>
      <c r="AD165" s="35"/>
      <c r="AE165" s="35"/>
      <c r="AR165" s="206" t="s">
        <v>223</v>
      </c>
      <c r="AT165" s="206" t="s">
        <v>267</v>
      </c>
      <c r="AU165" s="206" t="s">
        <v>84</v>
      </c>
      <c r="AY165" s="18" t="s">
        <v>185</v>
      </c>
      <c r="BE165" s="207">
        <f>IF(N165="základní",J165,0)</f>
        <v>0</v>
      </c>
      <c r="BF165" s="207">
        <f>IF(N165="snížená",J165,0)</f>
        <v>0</v>
      </c>
      <c r="BG165" s="207">
        <f>IF(N165="zákl. přenesená",J165,0)</f>
        <v>0</v>
      </c>
      <c r="BH165" s="207">
        <f>IF(N165="sníž. přenesená",J165,0)</f>
        <v>0</v>
      </c>
      <c r="BI165" s="207">
        <f>IF(N165="nulová",J165,0)</f>
        <v>0</v>
      </c>
      <c r="BJ165" s="18" t="s">
        <v>84</v>
      </c>
      <c r="BK165" s="207">
        <f>ROUND(I165*H165,2)</f>
        <v>0</v>
      </c>
      <c r="BL165" s="18" t="s">
        <v>191</v>
      </c>
      <c r="BM165" s="206" t="s">
        <v>428</v>
      </c>
    </row>
    <row r="166" spans="1:65" s="2" customFormat="1" ht="16.5" customHeight="1">
      <c r="A166" s="35"/>
      <c r="B166" s="36"/>
      <c r="C166" s="241" t="s">
        <v>313</v>
      </c>
      <c r="D166" s="241" t="s">
        <v>267</v>
      </c>
      <c r="E166" s="242" t="s">
        <v>828</v>
      </c>
      <c r="F166" s="243" t="s">
        <v>829</v>
      </c>
      <c r="G166" s="244" t="s">
        <v>439</v>
      </c>
      <c r="H166" s="245">
        <v>31.2</v>
      </c>
      <c r="I166" s="246"/>
      <c r="J166" s="247">
        <f>ROUND(I166*H166,2)</f>
        <v>0</v>
      </c>
      <c r="K166" s="248"/>
      <c r="L166" s="249"/>
      <c r="M166" s="250" t="s">
        <v>1</v>
      </c>
      <c r="N166" s="251" t="s">
        <v>41</v>
      </c>
      <c r="O166" s="72"/>
      <c r="P166" s="204">
        <f>O166*H166</f>
        <v>0</v>
      </c>
      <c r="Q166" s="204">
        <v>0</v>
      </c>
      <c r="R166" s="204">
        <f>Q166*H166</f>
        <v>0</v>
      </c>
      <c r="S166" s="204">
        <v>0</v>
      </c>
      <c r="T166" s="205">
        <f>S166*H166</f>
        <v>0</v>
      </c>
      <c r="U166" s="35"/>
      <c r="V166" s="35"/>
      <c r="W166" s="35"/>
      <c r="X166" s="35"/>
      <c r="Y166" s="35"/>
      <c r="Z166" s="35"/>
      <c r="AA166" s="35"/>
      <c r="AB166" s="35"/>
      <c r="AC166" s="35"/>
      <c r="AD166" s="35"/>
      <c r="AE166" s="35"/>
      <c r="AR166" s="206" t="s">
        <v>223</v>
      </c>
      <c r="AT166" s="206" t="s">
        <v>267</v>
      </c>
      <c r="AU166" s="206" t="s">
        <v>84</v>
      </c>
      <c r="AY166" s="18" t="s">
        <v>185</v>
      </c>
      <c r="BE166" s="207">
        <f>IF(N166="základní",J166,0)</f>
        <v>0</v>
      </c>
      <c r="BF166" s="207">
        <f>IF(N166="snížená",J166,0)</f>
        <v>0</v>
      </c>
      <c r="BG166" s="207">
        <f>IF(N166="zákl. přenesená",J166,0)</f>
        <v>0</v>
      </c>
      <c r="BH166" s="207">
        <f>IF(N166="sníž. přenesená",J166,0)</f>
        <v>0</v>
      </c>
      <c r="BI166" s="207">
        <f>IF(N166="nulová",J166,0)</f>
        <v>0</v>
      </c>
      <c r="BJ166" s="18" t="s">
        <v>84</v>
      </c>
      <c r="BK166" s="207">
        <f>ROUND(I166*H166,2)</f>
        <v>0</v>
      </c>
      <c r="BL166" s="18" t="s">
        <v>191</v>
      </c>
      <c r="BM166" s="206" t="s">
        <v>436</v>
      </c>
    </row>
    <row r="167" spans="1:65" s="2" customFormat="1" ht="21.75" customHeight="1">
      <c r="A167" s="35"/>
      <c r="B167" s="36"/>
      <c r="C167" s="241" t="s">
        <v>317</v>
      </c>
      <c r="D167" s="241" t="s">
        <v>267</v>
      </c>
      <c r="E167" s="242" t="s">
        <v>831</v>
      </c>
      <c r="F167" s="243" t="s">
        <v>832</v>
      </c>
      <c r="G167" s="244" t="s">
        <v>190</v>
      </c>
      <c r="H167" s="245">
        <v>4</v>
      </c>
      <c r="I167" s="246"/>
      <c r="J167" s="247">
        <f>ROUND(I167*H167,2)</f>
        <v>0</v>
      </c>
      <c r="K167" s="248"/>
      <c r="L167" s="249"/>
      <c r="M167" s="250" t="s">
        <v>1</v>
      </c>
      <c r="N167" s="251" t="s">
        <v>41</v>
      </c>
      <c r="O167" s="72"/>
      <c r="P167" s="204">
        <f>O167*H167</f>
        <v>0</v>
      </c>
      <c r="Q167" s="204">
        <v>0</v>
      </c>
      <c r="R167" s="204">
        <f>Q167*H167</f>
        <v>0</v>
      </c>
      <c r="S167" s="204">
        <v>0</v>
      </c>
      <c r="T167" s="205">
        <f>S167*H167</f>
        <v>0</v>
      </c>
      <c r="U167" s="35"/>
      <c r="V167" s="35"/>
      <c r="W167" s="35"/>
      <c r="X167" s="35"/>
      <c r="Y167" s="35"/>
      <c r="Z167" s="35"/>
      <c r="AA167" s="35"/>
      <c r="AB167" s="35"/>
      <c r="AC167" s="35"/>
      <c r="AD167" s="35"/>
      <c r="AE167" s="35"/>
      <c r="AR167" s="206" t="s">
        <v>223</v>
      </c>
      <c r="AT167" s="206" t="s">
        <v>267</v>
      </c>
      <c r="AU167" s="206" t="s">
        <v>84</v>
      </c>
      <c r="AY167" s="18" t="s">
        <v>185</v>
      </c>
      <c r="BE167" s="207">
        <f>IF(N167="základní",J167,0)</f>
        <v>0</v>
      </c>
      <c r="BF167" s="207">
        <f>IF(N167="snížená",J167,0)</f>
        <v>0</v>
      </c>
      <c r="BG167" s="207">
        <f>IF(N167="zákl. přenesená",J167,0)</f>
        <v>0</v>
      </c>
      <c r="BH167" s="207">
        <f>IF(N167="sníž. přenesená",J167,0)</f>
        <v>0</v>
      </c>
      <c r="BI167" s="207">
        <f>IF(N167="nulová",J167,0)</f>
        <v>0</v>
      </c>
      <c r="BJ167" s="18" t="s">
        <v>84</v>
      </c>
      <c r="BK167" s="207">
        <f>ROUND(I167*H167,2)</f>
        <v>0</v>
      </c>
      <c r="BL167" s="18" t="s">
        <v>191</v>
      </c>
      <c r="BM167" s="206" t="s">
        <v>449</v>
      </c>
    </row>
    <row r="168" spans="2:51" s="13" customFormat="1" ht="11.25">
      <c r="B168" s="208"/>
      <c r="C168" s="209"/>
      <c r="D168" s="210" t="s">
        <v>193</v>
      </c>
      <c r="E168" s="211" t="s">
        <v>1</v>
      </c>
      <c r="F168" s="212" t="s">
        <v>191</v>
      </c>
      <c r="G168" s="209"/>
      <c r="H168" s="213">
        <v>4</v>
      </c>
      <c r="I168" s="214"/>
      <c r="J168" s="209"/>
      <c r="K168" s="209"/>
      <c r="L168" s="215"/>
      <c r="M168" s="216"/>
      <c r="N168" s="217"/>
      <c r="O168" s="217"/>
      <c r="P168" s="217"/>
      <c r="Q168" s="217"/>
      <c r="R168" s="217"/>
      <c r="S168" s="217"/>
      <c r="T168" s="218"/>
      <c r="AT168" s="219" t="s">
        <v>193</v>
      </c>
      <c r="AU168" s="219" t="s">
        <v>84</v>
      </c>
      <c r="AV168" s="13" t="s">
        <v>86</v>
      </c>
      <c r="AW168" s="13" t="s">
        <v>32</v>
      </c>
      <c r="AX168" s="13" t="s">
        <v>76</v>
      </c>
      <c r="AY168" s="219" t="s">
        <v>185</v>
      </c>
    </row>
    <row r="169" spans="2:51" s="15" customFormat="1" ht="11.25">
      <c r="B169" s="230"/>
      <c r="C169" s="231"/>
      <c r="D169" s="210" t="s">
        <v>193</v>
      </c>
      <c r="E169" s="232" t="s">
        <v>1</v>
      </c>
      <c r="F169" s="233" t="s">
        <v>256</v>
      </c>
      <c r="G169" s="231"/>
      <c r="H169" s="234">
        <v>4</v>
      </c>
      <c r="I169" s="235"/>
      <c r="J169" s="231"/>
      <c r="K169" s="231"/>
      <c r="L169" s="236"/>
      <c r="M169" s="237"/>
      <c r="N169" s="238"/>
      <c r="O169" s="238"/>
      <c r="P169" s="238"/>
      <c r="Q169" s="238"/>
      <c r="R169" s="238"/>
      <c r="S169" s="238"/>
      <c r="T169" s="239"/>
      <c r="AT169" s="240" t="s">
        <v>193</v>
      </c>
      <c r="AU169" s="240" t="s">
        <v>84</v>
      </c>
      <c r="AV169" s="15" t="s">
        <v>191</v>
      </c>
      <c r="AW169" s="15" t="s">
        <v>32</v>
      </c>
      <c r="AX169" s="15" t="s">
        <v>84</v>
      </c>
      <c r="AY169" s="240" t="s">
        <v>185</v>
      </c>
    </row>
    <row r="170" spans="1:65" s="2" customFormat="1" ht="16.5" customHeight="1">
      <c r="A170" s="35"/>
      <c r="B170" s="36"/>
      <c r="C170" s="241" t="s">
        <v>321</v>
      </c>
      <c r="D170" s="241" t="s">
        <v>267</v>
      </c>
      <c r="E170" s="242" t="s">
        <v>833</v>
      </c>
      <c r="F170" s="243" t="s">
        <v>834</v>
      </c>
      <c r="G170" s="244" t="s">
        <v>190</v>
      </c>
      <c r="H170" s="245">
        <v>2</v>
      </c>
      <c r="I170" s="246"/>
      <c r="J170" s="247">
        <f>ROUND(I170*H170,2)</f>
        <v>0</v>
      </c>
      <c r="K170" s="248"/>
      <c r="L170" s="249"/>
      <c r="M170" s="250" t="s">
        <v>1</v>
      </c>
      <c r="N170" s="251" t="s">
        <v>41</v>
      </c>
      <c r="O170" s="72"/>
      <c r="P170" s="204">
        <f>O170*H170</f>
        <v>0</v>
      </c>
      <c r="Q170" s="204">
        <v>0</v>
      </c>
      <c r="R170" s="204">
        <f>Q170*H170</f>
        <v>0</v>
      </c>
      <c r="S170" s="204">
        <v>0</v>
      </c>
      <c r="T170" s="205">
        <f>S170*H170</f>
        <v>0</v>
      </c>
      <c r="U170" s="35"/>
      <c r="V170" s="35"/>
      <c r="W170" s="35"/>
      <c r="X170" s="35"/>
      <c r="Y170" s="35"/>
      <c r="Z170" s="35"/>
      <c r="AA170" s="35"/>
      <c r="AB170" s="35"/>
      <c r="AC170" s="35"/>
      <c r="AD170" s="35"/>
      <c r="AE170" s="35"/>
      <c r="AR170" s="206" t="s">
        <v>223</v>
      </c>
      <c r="AT170" s="206" t="s">
        <v>267</v>
      </c>
      <c r="AU170" s="206" t="s">
        <v>84</v>
      </c>
      <c r="AY170" s="18" t="s">
        <v>185</v>
      </c>
      <c r="BE170" s="207">
        <f>IF(N170="základní",J170,0)</f>
        <v>0</v>
      </c>
      <c r="BF170" s="207">
        <f>IF(N170="snížená",J170,0)</f>
        <v>0</v>
      </c>
      <c r="BG170" s="207">
        <f>IF(N170="zákl. přenesená",J170,0)</f>
        <v>0</v>
      </c>
      <c r="BH170" s="207">
        <f>IF(N170="sníž. přenesená",J170,0)</f>
        <v>0</v>
      </c>
      <c r="BI170" s="207">
        <f>IF(N170="nulová",J170,0)</f>
        <v>0</v>
      </c>
      <c r="BJ170" s="18" t="s">
        <v>84</v>
      </c>
      <c r="BK170" s="207">
        <f>ROUND(I170*H170,2)</f>
        <v>0</v>
      </c>
      <c r="BL170" s="18" t="s">
        <v>191</v>
      </c>
      <c r="BM170" s="206" t="s">
        <v>461</v>
      </c>
    </row>
    <row r="171" spans="2:51" s="13" customFormat="1" ht="11.25">
      <c r="B171" s="208"/>
      <c r="C171" s="209"/>
      <c r="D171" s="210" t="s">
        <v>193</v>
      </c>
      <c r="E171" s="211" t="s">
        <v>1</v>
      </c>
      <c r="F171" s="212" t="s">
        <v>86</v>
      </c>
      <c r="G171" s="209"/>
      <c r="H171" s="213">
        <v>2</v>
      </c>
      <c r="I171" s="214"/>
      <c r="J171" s="209"/>
      <c r="K171" s="209"/>
      <c r="L171" s="215"/>
      <c r="M171" s="216"/>
      <c r="N171" s="217"/>
      <c r="O171" s="217"/>
      <c r="P171" s="217"/>
      <c r="Q171" s="217"/>
      <c r="R171" s="217"/>
      <c r="S171" s="217"/>
      <c r="T171" s="218"/>
      <c r="AT171" s="219" t="s">
        <v>193</v>
      </c>
      <c r="AU171" s="219" t="s">
        <v>84</v>
      </c>
      <c r="AV171" s="13" t="s">
        <v>86</v>
      </c>
      <c r="AW171" s="13" t="s">
        <v>32</v>
      </c>
      <c r="AX171" s="13" t="s">
        <v>76</v>
      </c>
      <c r="AY171" s="219" t="s">
        <v>185</v>
      </c>
    </row>
    <row r="172" spans="2:51" s="15" customFormat="1" ht="11.25">
      <c r="B172" s="230"/>
      <c r="C172" s="231"/>
      <c r="D172" s="210" t="s">
        <v>193</v>
      </c>
      <c r="E172" s="232" t="s">
        <v>1</v>
      </c>
      <c r="F172" s="233" t="s">
        <v>256</v>
      </c>
      <c r="G172" s="231"/>
      <c r="H172" s="234">
        <v>2</v>
      </c>
      <c r="I172" s="235"/>
      <c r="J172" s="231"/>
      <c r="K172" s="231"/>
      <c r="L172" s="236"/>
      <c r="M172" s="237"/>
      <c r="N172" s="238"/>
      <c r="O172" s="238"/>
      <c r="P172" s="238"/>
      <c r="Q172" s="238"/>
      <c r="R172" s="238"/>
      <c r="S172" s="238"/>
      <c r="T172" s="239"/>
      <c r="AT172" s="240" t="s">
        <v>193</v>
      </c>
      <c r="AU172" s="240" t="s">
        <v>84</v>
      </c>
      <c r="AV172" s="15" t="s">
        <v>191</v>
      </c>
      <c r="AW172" s="15" t="s">
        <v>32</v>
      </c>
      <c r="AX172" s="15" t="s">
        <v>84</v>
      </c>
      <c r="AY172" s="240" t="s">
        <v>185</v>
      </c>
    </row>
    <row r="173" spans="1:65" s="2" customFormat="1" ht="24.2" customHeight="1">
      <c r="A173" s="35"/>
      <c r="B173" s="36"/>
      <c r="C173" s="241" t="s">
        <v>326</v>
      </c>
      <c r="D173" s="241" t="s">
        <v>267</v>
      </c>
      <c r="E173" s="242" t="s">
        <v>835</v>
      </c>
      <c r="F173" s="243" t="s">
        <v>836</v>
      </c>
      <c r="G173" s="244" t="s">
        <v>837</v>
      </c>
      <c r="H173" s="245">
        <v>1</v>
      </c>
      <c r="I173" s="246"/>
      <c r="J173" s="247">
        <f>ROUND(I173*H173,2)</f>
        <v>0</v>
      </c>
      <c r="K173" s="248"/>
      <c r="L173" s="249"/>
      <c r="M173" s="250" t="s">
        <v>1</v>
      </c>
      <c r="N173" s="251" t="s">
        <v>41</v>
      </c>
      <c r="O173" s="72"/>
      <c r="P173" s="204">
        <f>O173*H173</f>
        <v>0</v>
      </c>
      <c r="Q173" s="204">
        <v>0</v>
      </c>
      <c r="R173" s="204">
        <f>Q173*H173</f>
        <v>0</v>
      </c>
      <c r="S173" s="204">
        <v>0</v>
      </c>
      <c r="T173" s="205">
        <f>S173*H173</f>
        <v>0</v>
      </c>
      <c r="U173" s="35"/>
      <c r="V173" s="35"/>
      <c r="W173" s="35"/>
      <c r="X173" s="35"/>
      <c r="Y173" s="35"/>
      <c r="Z173" s="35"/>
      <c r="AA173" s="35"/>
      <c r="AB173" s="35"/>
      <c r="AC173" s="35"/>
      <c r="AD173" s="35"/>
      <c r="AE173" s="35"/>
      <c r="AR173" s="206" t="s">
        <v>223</v>
      </c>
      <c r="AT173" s="206" t="s">
        <v>267</v>
      </c>
      <c r="AU173" s="206" t="s">
        <v>84</v>
      </c>
      <c r="AY173" s="18" t="s">
        <v>185</v>
      </c>
      <c r="BE173" s="207">
        <f>IF(N173="základní",J173,0)</f>
        <v>0</v>
      </c>
      <c r="BF173" s="207">
        <f>IF(N173="snížená",J173,0)</f>
        <v>0</v>
      </c>
      <c r="BG173" s="207">
        <f>IF(N173="zákl. přenesená",J173,0)</f>
        <v>0</v>
      </c>
      <c r="BH173" s="207">
        <f>IF(N173="sníž. přenesená",J173,0)</f>
        <v>0</v>
      </c>
      <c r="BI173" s="207">
        <f>IF(N173="nulová",J173,0)</f>
        <v>0</v>
      </c>
      <c r="BJ173" s="18" t="s">
        <v>84</v>
      </c>
      <c r="BK173" s="207">
        <f>ROUND(I173*H173,2)</f>
        <v>0</v>
      </c>
      <c r="BL173" s="18" t="s">
        <v>191</v>
      </c>
      <c r="BM173" s="206" t="s">
        <v>475</v>
      </c>
    </row>
    <row r="174" spans="1:47" s="2" customFormat="1" ht="19.5">
      <c r="A174" s="35"/>
      <c r="B174" s="36"/>
      <c r="C174" s="37"/>
      <c r="D174" s="210" t="s">
        <v>142</v>
      </c>
      <c r="E174" s="37"/>
      <c r="F174" s="268" t="s">
        <v>787</v>
      </c>
      <c r="G174" s="37"/>
      <c r="H174" s="37"/>
      <c r="I174" s="269"/>
      <c r="J174" s="37"/>
      <c r="K174" s="37"/>
      <c r="L174" s="40"/>
      <c r="M174" s="270"/>
      <c r="N174" s="271"/>
      <c r="O174" s="72"/>
      <c r="P174" s="72"/>
      <c r="Q174" s="72"/>
      <c r="R174" s="72"/>
      <c r="S174" s="72"/>
      <c r="T174" s="73"/>
      <c r="U174" s="35"/>
      <c r="V174" s="35"/>
      <c r="W174" s="35"/>
      <c r="X174" s="35"/>
      <c r="Y174" s="35"/>
      <c r="Z174" s="35"/>
      <c r="AA174" s="35"/>
      <c r="AB174" s="35"/>
      <c r="AC174" s="35"/>
      <c r="AD174" s="35"/>
      <c r="AE174" s="35"/>
      <c r="AT174" s="18" t="s">
        <v>142</v>
      </c>
      <c r="AU174" s="18" t="s">
        <v>84</v>
      </c>
    </row>
    <row r="175" spans="1:65" s="2" customFormat="1" ht="24.2" customHeight="1">
      <c r="A175" s="35"/>
      <c r="B175" s="36"/>
      <c r="C175" s="241" t="s">
        <v>333</v>
      </c>
      <c r="D175" s="241" t="s">
        <v>267</v>
      </c>
      <c r="E175" s="242" t="s">
        <v>838</v>
      </c>
      <c r="F175" s="243" t="s">
        <v>839</v>
      </c>
      <c r="G175" s="244" t="s">
        <v>837</v>
      </c>
      <c r="H175" s="245">
        <v>1</v>
      </c>
      <c r="I175" s="246"/>
      <c r="J175" s="247">
        <f>ROUND(I175*H175,2)</f>
        <v>0</v>
      </c>
      <c r="K175" s="248"/>
      <c r="L175" s="249"/>
      <c r="M175" s="250" t="s">
        <v>1</v>
      </c>
      <c r="N175" s="251" t="s">
        <v>41</v>
      </c>
      <c r="O175" s="72"/>
      <c r="P175" s="204">
        <f>O175*H175</f>
        <v>0</v>
      </c>
      <c r="Q175" s="204">
        <v>0</v>
      </c>
      <c r="R175" s="204">
        <f>Q175*H175</f>
        <v>0</v>
      </c>
      <c r="S175" s="204">
        <v>0</v>
      </c>
      <c r="T175" s="205">
        <f>S175*H175</f>
        <v>0</v>
      </c>
      <c r="U175" s="35"/>
      <c r="V175" s="35"/>
      <c r="W175" s="35"/>
      <c r="X175" s="35"/>
      <c r="Y175" s="35"/>
      <c r="Z175" s="35"/>
      <c r="AA175" s="35"/>
      <c r="AB175" s="35"/>
      <c r="AC175" s="35"/>
      <c r="AD175" s="35"/>
      <c r="AE175" s="35"/>
      <c r="AR175" s="206" t="s">
        <v>223</v>
      </c>
      <c r="AT175" s="206" t="s">
        <v>267</v>
      </c>
      <c r="AU175" s="206" t="s">
        <v>84</v>
      </c>
      <c r="AY175" s="18" t="s">
        <v>185</v>
      </c>
      <c r="BE175" s="207">
        <f>IF(N175="základní",J175,0)</f>
        <v>0</v>
      </c>
      <c r="BF175" s="207">
        <f>IF(N175="snížená",J175,0)</f>
        <v>0</v>
      </c>
      <c r="BG175" s="207">
        <f>IF(N175="zákl. přenesená",J175,0)</f>
        <v>0</v>
      </c>
      <c r="BH175" s="207">
        <f>IF(N175="sníž. přenesená",J175,0)</f>
        <v>0</v>
      </c>
      <c r="BI175" s="207">
        <f>IF(N175="nulová",J175,0)</f>
        <v>0</v>
      </c>
      <c r="BJ175" s="18" t="s">
        <v>84</v>
      </c>
      <c r="BK175" s="207">
        <f>ROUND(I175*H175,2)</f>
        <v>0</v>
      </c>
      <c r="BL175" s="18" t="s">
        <v>191</v>
      </c>
      <c r="BM175" s="206" t="s">
        <v>487</v>
      </c>
    </row>
    <row r="176" spans="1:47" s="2" customFormat="1" ht="19.5">
      <c r="A176" s="35"/>
      <c r="B176" s="36"/>
      <c r="C176" s="37"/>
      <c r="D176" s="210" t="s">
        <v>142</v>
      </c>
      <c r="E176" s="37"/>
      <c r="F176" s="268" t="s">
        <v>840</v>
      </c>
      <c r="G176" s="37"/>
      <c r="H176" s="37"/>
      <c r="I176" s="269"/>
      <c r="J176" s="37"/>
      <c r="K176" s="37"/>
      <c r="L176" s="40"/>
      <c r="M176" s="270"/>
      <c r="N176" s="271"/>
      <c r="O176" s="72"/>
      <c r="P176" s="72"/>
      <c r="Q176" s="72"/>
      <c r="R176" s="72"/>
      <c r="S176" s="72"/>
      <c r="T176" s="73"/>
      <c r="U176" s="35"/>
      <c r="V176" s="35"/>
      <c r="W176" s="35"/>
      <c r="X176" s="35"/>
      <c r="Y176" s="35"/>
      <c r="Z176" s="35"/>
      <c r="AA176" s="35"/>
      <c r="AB176" s="35"/>
      <c r="AC176" s="35"/>
      <c r="AD176" s="35"/>
      <c r="AE176" s="35"/>
      <c r="AT176" s="18" t="s">
        <v>142</v>
      </c>
      <c r="AU176" s="18" t="s">
        <v>84</v>
      </c>
    </row>
    <row r="177" spans="1:65" s="2" customFormat="1" ht="16.5" customHeight="1">
      <c r="A177" s="35"/>
      <c r="B177" s="36"/>
      <c r="C177" s="194" t="s">
        <v>339</v>
      </c>
      <c r="D177" s="194" t="s">
        <v>187</v>
      </c>
      <c r="E177" s="195" t="s">
        <v>706</v>
      </c>
      <c r="F177" s="196" t="s">
        <v>707</v>
      </c>
      <c r="G177" s="197" t="s">
        <v>270</v>
      </c>
      <c r="H177" s="198">
        <v>145.093</v>
      </c>
      <c r="I177" s="199"/>
      <c r="J177" s="200">
        <f>ROUND(I177*H177,2)</f>
        <v>0</v>
      </c>
      <c r="K177" s="201"/>
      <c r="L177" s="40"/>
      <c r="M177" s="202" t="s">
        <v>1</v>
      </c>
      <c r="N177" s="203" t="s">
        <v>41</v>
      </c>
      <c r="O177" s="72"/>
      <c r="P177" s="204">
        <f>O177*H177</f>
        <v>0</v>
      </c>
      <c r="Q177" s="204">
        <v>0</v>
      </c>
      <c r="R177" s="204">
        <f>Q177*H177</f>
        <v>0</v>
      </c>
      <c r="S177" s="204">
        <v>0</v>
      </c>
      <c r="T177" s="205">
        <f>S177*H177</f>
        <v>0</v>
      </c>
      <c r="U177" s="35"/>
      <c r="V177" s="35"/>
      <c r="W177" s="35"/>
      <c r="X177" s="35"/>
      <c r="Y177" s="35"/>
      <c r="Z177" s="35"/>
      <c r="AA177" s="35"/>
      <c r="AB177" s="35"/>
      <c r="AC177" s="35"/>
      <c r="AD177" s="35"/>
      <c r="AE177" s="35"/>
      <c r="AR177" s="206" t="s">
        <v>191</v>
      </c>
      <c r="AT177" s="206" t="s">
        <v>187</v>
      </c>
      <c r="AU177" s="206" t="s">
        <v>84</v>
      </c>
      <c r="AY177" s="18" t="s">
        <v>185</v>
      </c>
      <c r="BE177" s="207">
        <f>IF(N177="základní",J177,0)</f>
        <v>0</v>
      </c>
      <c r="BF177" s="207">
        <f>IF(N177="snížená",J177,0)</f>
        <v>0</v>
      </c>
      <c r="BG177" s="207">
        <f>IF(N177="zákl. přenesená",J177,0)</f>
        <v>0</v>
      </c>
      <c r="BH177" s="207">
        <f>IF(N177="sníž. přenesená",J177,0)</f>
        <v>0</v>
      </c>
      <c r="BI177" s="207">
        <f>IF(N177="nulová",J177,0)</f>
        <v>0</v>
      </c>
      <c r="BJ177" s="18" t="s">
        <v>84</v>
      </c>
      <c r="BK177" s="207">
        <f>ROUND(I177*H177,2)</f>
        <v>0</v>
      </c>
      <c r="BL177" s="18" t="s">
        <v>191</v>
      </c>
      <c r="BM177" s="206" t="s">
        <v>498</v>
      </c>
    </row>
    <row r="178" spans="1:47" s="2" customFormat="1" ht="19.5">
      <c r="A178" s="35"/>
      <c r="B178" s="36"/>
      <c r="C178" s="37"/>
      <c r="D178" s="210" t="s">
        <v>142</v>
      </c>
      <c r="E178" s="37"/>
      <c r="F178" s="268" t="s">
        <v>709</v>
      </c>
      <c r="G178" s="37"/>
      <c r="H178" s="37"/>
      <c r="I178" s="269"/>
      <c r="J178" s="37"/>
      <c r="K178" s="37"/>
      <c r="L178" s="40"/>
      <c r="M178" s="270"/>
      <c r="N178" s="271"/>
      <c r="O178" s="72"/>
      <c r="P178" s="72"/>
      <c r="Q178" s="72"/>
      <c r="R178" s="72"/>
      <c r="S178" s="72"/>
      <c r="T178" s="73"/>
      <c r="U178" s="35"/>
      <c r="V178" s="35"/>
      <c r="W178" s="35"/>
      <c r="X178" s="35"/>
      <c r="Y178" s="35"/>
      <c r="Z178" s="35"/>
      <c r="AA178" s="35"/>
      <c r="AB178" s="35"/>
      <c r="AC178" s="35"/>
      <c r="AD178" s="35"/>
      <c r="AE178" s="35"/>
      <c r="AT178" s="18" t="s">
        <v>142</v>
      </c>
      <c r="AU178" s="18" t="s">
        <v>84</v>
      </c>
    </row>
    <row r="179" spans="1:65" s="2" customFormat="1" ht="21.75" customHeight="1">
      <c r="A179" s="35"/>
      <c r="B179" s="36"/>
      <c r="C179" s="194" t="s">
        <v>346</v>
      </c>
      <c r="D179" s="194" t="s">
        <v>187</v>
      </c>
      <c r="E179" s="195" t="s">
        <v>872</v>
      </c>
      <c r="F179" s="196" t="s">
        <v>715</v>
      </c>
      <c r="G179" s="197" t="s">
        <v>716</v>
      </c>
      <c r="H179" s="198">
        <v>1</v>
      </c>
      <c r="I179" s="199"/>
      <c r="J179" s="200">
        <f>ROUND(I179*H179,2)</f>
        <v>0</v>
      </c>
      <c r="K179" s="201"/>
      <c r="L179" s="40"/>
      <c r="M179" s="202" t="s">
        <v>1</v>
      </c>
      <c r="N179" s="203" t="s">
        <v>41</v>
      </c>
      <c r="O179" s="72"/>
      <c r="P179" s="204">
        <f>O179*H179</f>
        <v>0</v>
      </c>
      <c r="Q179" s="204">
        <v>0</v>
      </c>
      <c r="R179" s="204">
        <f>Q179*H179</f>
        <v>0</v>
      </c>
      <c r="S179" s="204">
        <v>0</v>
      </c>
      <c r="T179" s="205">
        <f>S179*H179</f>
        <v>0</v>
      </c>
      <c r="U179" s="35"/>
      <c r="V179" s="35"/>
      <c r="W179" s="35"/>
      <c r="X179" s="35"/>
      <c r="Y179" s="35"/>
      <c r="Z179" s="35"/>
      <c r="AA179" s="35"/>
      <c r="AB179" s="35"/>
      <c r="AC179" s="35"/>
      <c r="AD179" s="35"/>
      <c r="AE179" s="35"/>
      <c r="AR179" s="206" t="s">
        <v>191</v>
      </c>
      <c r="AT179" s="206" t="s">
        <v>187</v>
      </c>
      <c r="AU179" s="206" t="s">
        <v>84</v>
      </c>
      <c r="AY179" s="18" t="s">
        <v>185</v>
      </c>
      <c r="BE179" s="207">
        <f>IF(N179="základní",J179,0)</f>
        <v>0</v>
      </c>
      <c r="BF179" s="207">
        <f>IF(N179="snížená",J179,0)</f>
        <v>0</v>
      </c>
      <c r="BG179" s="207">
        <f>IF(N179="zákl. přenesená",J179,0)</f>
        <v>0</v>
      </c>
      <c r="BH179" s="207">
        <f>IF(N179="sníž. přenesená",J179,0)</f>
        <v>0</v>
      </c>
      <c r="BI179" s="207">
        <f>IF(N179="nulová",J179,0)</f>
        <v>0</v>
      </c>
      <c r="BJ179" s="18" t="s">
        <v>84</v>
      </c>
      <c r="BK179" s="207">
        <f>ROUND(I179*H179,2)</f>
        <v>0</v>
      </c>
      <c r="BL179" s="18" t="s">
        <v>191</v>
      </c>
      <c r="BM179" s="206" t="s">
        <v>507</v>
      </c>
    </row>
    <row r="180" spans="2:63" s="12" customFormat="1" ht="25.9" customHeight="1">
      <c r="B180" s="178"/>
      <c r="C180" s="179"/>
      <c r="D180" s="180" t="s">
        <v>75</v>
      </c>
      <c r="E180" s="181" t="s">
        <v>842</v>
      </c>
      <c r="F180" s="181" t="s">
        <v>843</v>
      </c>
      <c r="G180" s="179"/>
      <c r="H180" s="179"/>
      <c r="I180" s="182"/>
      <c r="J180" s="183">
        <f>BK180</f>
        <v>0</v>
      </c>
      <c r="K180" s="179"/>
      <c r="L180" s="184"/>
      <c r="M180" s="185"/>
      <c r="N180" s="186"/>
      <c r="O180" s="186"/>
      <c r="P180" s="187">
        <f>SUM(P181:P182)</f>
        <v>0</v>
      </c>
      <c r="Q180" s="186"/>
      <c r="R180" s="187">
        <f>SUM(R181:R182)</f>
        <v>0</v>
      </c>
      <c r="S180" s="186"/>
      <c r="T180" s="188">
        <f>SUM(T181:T182)</f>
        <v>0</v>
      </c>
      <c r="AR180" s="189" t="s">
        <v>84</v>
      </c>
      <c r="AT180" s="190" t="s">
        <v>75</v>
      </c>
      <c r="AU180" s="190" t="s">
        <v>76</v>
      </c>
      <c r="AY180" s="189" t="s">
        <v>185</v>
      </c>
      <c r="BK180" s="191">
        <f>SUM(BK181:BK182)</f>
        <v>0</v>
      </c>
    </row>
    <row r="181" spans="1:65" s="2" customFormat="1" ht="24.2" customHeight="1">
      <c r="A181" s="35"/>
      <c r="B181" s="36"/>
      <c r="C181" s="194" t="s">
        <v>351</v>
      </c>
      <c r="D181" s="194" t="s">
        <v>187</v>
      </c>
      <c r="E181" s="195" t="s">
        <v>844</v>
      </c>
      <c r="F181" s="196" t="s">
        <v>845</v>
      </c>
      <c r="G181" s="197" t="s">
        <v>190</v>
      </c>
      <c r="H181" s="198">
        <v>1</v>
      </c>
      <c r="I181" s="199"/>
      <c r="J181" s="200">
        <f>ROUND(I181*H181,2)</f>
        <v>0</v>
      </c>
      <c r="K181" s="201"/>
      <c r="L181" s="40"/>
      <c r="M181" s="202" t="s">
        <v>1</v>
      </c>
      <c r="N181" s="203" t="s">
        <v>41</v>
      </c>
      <c r="O181" s="72"/>
      <c r="P181" s="204">
        <f>O181*H181</f>
        <v>0</v>
      </c>
      <c r="Q181" s="204">
        <v>0</v>
      </c>
      <c r="R181" s="204">
        <f>Q181*H181</f>
        <v>0</v>
      </c>
      <c r="S181" s="204">
        <v>0</v>
      </c>
      <c r="T181" s="205">
        <f>S181*H181</f>
        <v>0</v>
      </c>
      <c r="U181" s="35"/>
      <c r="V181" s="35"/>
      <c r="W181" s="35"/>
      <c r="X181" s="35"/>
      <c r="Y181" s="35"/>
      <c r="Z181" s="35"/>
      <c r="AA181" s="35"/>
      <c r="AB181" s="35"/>
      <c r="AC181" s="35"/>
      <c r="AD181" s="35"/>
      <c r="AE181" s="35"/>
      <c r="AR181" s="206" t="s">
        <v>191</v>
      </c>
      <c r="AT181" s="206" t="s">
        <v>187</v>
      </c>
      <c r="AU181" s="206" t="s">
        <v>84</v>
      </c>
      <c r="AY181" s="18" t="s">
        <v>185</v>
      </c>
      <c r="BE181" s="207">
        <f>IF(N181="základní",J181,0)</f>
        <v>0</v>
      </c>
      <c r="BF181" s="207">
        <f>IF(N181="snížená",J181,0)</f>
        <v>0</v>
      </c>
      <c r="BG181" s="207">
        <f>IF(N181="zákl. přenesená",J181,0)</f>
        <v>0</v>
      </c>
      <c r="BH181" s="207">
        <f>IF(N181="sníž. přenesená",J181,0)</f>
        <v>0</v>
      </c>
      <c r="BI181" s="207">
        <f>IF(N181="nulová",J181,0)</f>
        <v>0</v>
      </c>
      <c r="BJ181" s="18" t="s">
        <v>84</v>
      </c>
      <c r="BK181" s="207">
        <f>ROUND(I181*H181,2)</f>
        <v>0</v>
      </c>
      <c r="BL181" s="18" t="s">
        <v>191</v>
      </c>
      <c r="BM181" s="206" t="s">
        <v>591</v>
      </c>
    </row>
    <row r="182" spans="1:47" s="2" customFormat="1" ht="380.25">
      <c r="A182" s="35"/>
      <c r="B182" s="36"/>
      <c r="C182" s="37"/>
      <c r="D182" s="210" t="s">
        <v>142</v>
      </c>
      <c r="E182" s="37"/>
      <c r="F182" s="268" t="s">
        <v>846</v>
      </c>
      <c r="G182" s="37"/>
      <c r="H182" s="37"/>
      <c r="I182" s="269"/>
      <c r="J182" s="37"/>
      <c r="K182" s="37"/>
      <c r="L182" s="40"/>
      <c r="M182" s="273"/>
      <c r="N182" s="274"/>
      <c r="O182" s="265"/>
      <c r="P182" s="265"/>
      <c r="Q182" s="265"/>
      <c r="R182" s="265"/>
      <c r="S182" s="265"/>
      <c r="T182" s="275"/>
      <c r="U182" s="35"/>
      <c r="V182" s="35"/>
      <c r="W182" s="35"/>
      <c r="X182" s="35"/>
      <c r="Y182" s="35"/>
      <c r="Z182" s="35"/>
      <c r="AA182" s="35"/>
      <c r="AB182" s="35"/>
      <c r="AC182" s="35"/>
      <c r="AD182" s="35"/>
      <c r="AE182" s="35"/>
      <c r="AT182" s="18" t="s">
        <v>142</v>
      </c>
      <c r="AU182" s="18" t="s">
        <v>84</v>
      </c>
    </row>
    <row r="183" spans="1:31" s="2" customFormat="1" ht="6.95" customHeight="1">
      <c r="A183" s="35"/>
      <c r="B183" s="55"/>
      <c r="C183" s="56"/>
      <c r="D183" s="56"/>
      <c r="E183" s="56"/>
      <c r="F183" s="56"/>
      <c r="G183" s="56"/>
      <c r="H183" s="56"/>
      <c r="I183" s="56"/>
      <c r="J183" s="56"/>
      <c r="K183" s="56"/>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OjnfYZGC48hTD8vWYdyTGlUbDrPl4foAKalrK/rl8w3KTxZQgicO/9dhyM/7Qvo4gPMwoY57vpOFki/bCtEdFQ==" saltValue="RuW7rdumT8JrbHoKHUlZ71QfTRtZjjufOnC+L+uGq+G/6EdW/Ze8YUO2D326QE+7/LjMCj2z85p4jhRomF/IWQ==" spinCount="100000" sheet="1" objects="1" scenarios="1" formatColumns="0" formatRows="0" autoFilter="0"/>
  <autoFilter ref="C123:K182"/>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9"/>
      <c r="M2" s="319"/>
      <c r="N2" s="319"/>
      <c r="O2" s="319"/>
      <c r="P2" s="319"/>
      <c r="Q2" s="319"/>
      <c r="R2" s="319"/>
      <c r="S2" s="319"/>
      <c r="T2" s="319"/>
      <c r="U2" s="319"/>
      <c r="V2" s="319"/>
      <c r="AT2" s="18" t="s">
        <v>109</v>
      </c>
    </row>
    <row r="3" spans="2:46" s="1" customFormat="1" ht="6.95" customHeight="1">
      <c r="B3" s="117"/>
      <c r="C3" s="118"/>
      <c r="D3" s="118"/>
      <c r="E3" s="118"/>
      <c r="F3" s="118"/>
      <c r="G3" s="118"/>
      <c r="H3" s="118"/>
      <c r="I3" s="118"/>
      <c r="J3" s="118"/>
      <c r="K3" s="118"/>
      <c r="L3" s="21"/>
      <c r="AT3" s="18" t="s">
        <v>86</v>
      </c>
    </row>
    <row r="4" spans="2:46" s="1" customFormat="1" ht="24.95" customHeight="1">
      <c r="B4" s="21"/>
      <c r="D4" s="119" t="s">
        <v>135</v>
      </c>
      <c r="L4" s="21"/>
      <c r="M4" s="120" t="s">
        <v>10</v>
      </c>
      <c r="AT4" s="18" t="s">
        <v>4</v>
      </c>
    </row>
    <row r="5" spans="2:12" s="1" customFormat="1" ht="6.95" customHeight="1">
      <c r="B5" s="21"/>
      <c r="L5" s="21"/>
    </row>
    <row r="6" spans="2:12" s="1" customFormat="1" ht="12" customHeight="1">
      <c r="B6" s="21"/>
      <c r="D6" s="121" t="s">
        <v>16</v>
      </c>
      <c r="L6" s="21"/>
    </row>
    <row r="7" spans="2:12" s="1" customFormat="1" ht="16.5" customHeight="1">
      <c r="B7" s="21"/>
      <c r="E7" s="337" t="str">
        <f>'Rekapitulace stavby'!K6</f>
        <v>Malé Hoštice – IS lokality Sportovní</v>
      </c>
      <c r="F7" s="338"/>
      <c r="G7" s="338"/>
      <c r="H7" s="338"/>
      <c r="L7" s="21"/>
    </row>
    <row r="8" spans="2:12" s="1" customFormat="1" ht="12" customHeight="1">
      <c r="B8" s="21"/>
      <c r="D8" s="121" t="s">
        <v>148</v>
      </c>
      <c r="L8" s="21"/>
    </row>
    <row r="9" spans="1:31" s="2" customFormat="1" ht="16.5" customHeight="1">
      <c r="A9" s="35"/>
      <c r="B9" s="40"/>
      <c r="C9" s="35"/>
      <c r="D9" s="35"/>
      <c r="E9" s="337" t="s">
        <v>602</v>
      </c>
      <c r="F9" s="340"/>
      <c r="G9" s="340"/>
      <c r="H9" s="340"/>
      <c r="I9" s="35"/>
      <c r="J9" s="35"/>
      <c r="K9" s="35"/>
      <c r="L9" s="52"/>
      <c r="S9" s="35"/>
      <c r="T9" s="35"/>
      <c r="U9" s="35"/>
      <c r="V9" s="35"/>
      <c r="W9" s="35"/>
      <c r="X9" s="35"/>
      <c r="Y9" s="35"/>
      <c r="Z9" s="35"/>
      <c r="AA9" s="35"/>
      <c r="AB9" s="35"/>
      <c r="AC9" s="35"/>
      <c r="AD9" s="35"/>
      <c r="AE9" s="35"/>
    </row>
    <row r="10" spans="1:31" s="2" customFormat="1" ht="12" customHeight="1">
      <c r="A10" s="35"/>
      <c r="B10" s="40"/>
      <c r="C10" s="35"/>
      <c r="D10" s="121" t="s">
        <v>603</v>
      </c>
      <c r="E10" s="35"/>
      <c r="F10" s="35"/>
      <c r="G10" s="35"/>
      <c r="H10" s="35"/>
      <c r="I10" s="35"/>
      <c r="J10" s="35"/>
      <c r="K10" s="35"/>
      <c r="L10" s="52"/>
      <c r="S10" s="35"/>
      <c r="T10" s="35"/>
      <c r="U10" s="35"/>
      <c r="V10" s="35"/>
      <c r="W10" s="35"/>
      <c r="X10" s="35"/>
      <c r="Y10" s="35"/>
      <c r="Z10" s="35"/>
      <c r="AA10" s="35"/>
      <c r="AB10" s="35"/>
      <c r="AC10" s="35"/>
      <c r="AD10" s="35"/>
      <c r="AE10" s="35"/>
    </row>
    <row r="11" spans="1:31" s="2" customFormat="1" ht="16.5" customHeight="1">
      <c r="A11" s="35"/>
      <c r="B11" s="40"/>
      <c r="C11" s="35"/>
      <c r="D11" s="35"/>
      <c r="E11" s="339" t="s">
        <v>873</v>
      </c>
      <c r="F11" s="340"/>
      <c r="G11" s="340"/>
      <c r="H11" s="340"/>
      <c r="I11" s="35"/>
      <c r="J11" s="35"/>
      <c r="K11" s="35"/>
      <c r="L11" s="52"/>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31" s="2" customFormat="1" ht="12" customHeight="1">
      <c r="A13" s="35"/>
      <c r="B13" s="40"/>
      <c r="C13" s="35"/>
      <c r="D13" s="121" t="s">
        <v>18</v>
      </c>
      <c r="E13" s="35"/>
      <c r="F13" s="111" t="s">
        <v>1</v>
      </c>
      <c r="G13" s="35"/>
      <c r="H13" s="35"/>
      <c r="I13" s="121" t="s">
        <v>19</v>
      </c>
      <c r="J13" s="111" t="s">
        <v>1</v>
      </c>
      <c r="K13" s="35"/>
      <c r="L13" s="52"/>
      <c r="S13" s="35"/>
      <c r="T13" s="35"/>
      <c r="U13" s="35"/>
      <c r="V13" s="35"/>
      <c r="W13" s="35"/>
      <c r="X13" s="35"/>
      <c r="Y13" s="35"/>
      <c r="Z13" s="35"/>
      <c r="AA13" s="35"/>
      <c r="AB13" s="35"/>
      <c r="AC13" s="35"/>
      <c r="AD13" s="35"/>
      <c r="AE13" s="35"/>
    </row>
    <row r="14" spans="1:31" s="2" customFormat="1" ht="12" customHeight="1">
      <c r="A14" s="35"/>
      <c r="B14" s="40"/>
      <c r="C14" s="35"/>
      <c r="D14" s="121" t="s">
        <v>20</v>
      </c>
      <c r="E14" s="35"/>
      <c r="F14" s="111" t="s">
        <v>21</v>
      </c>
      <c r="G14" s="35"/>
      <c r="H14" s="35"/>
      <c r="I14" s="121" t="s">
        <v>22</v>
      </c>
      <c r="J14" s="122" t="str">
        <f>'Rekapitulace stavby'!AN8</f>
        <v>11. 3. 2024</v>
      </c>
      <c r="K14" s="35"/>
      <c r="L14" s="52"/>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31" s="2" customFormat="1" ht="12" customHeight="1">
      <c r="A16" s="35"/>
      <c r="B16" s="40"/>
      <c r="C16" s="35"/>
      <c r="D16" s="121" t="s">
        <v>24</v>
      </c>
      <c r="E16" s="35"/>
      <c r="F16" s="35"/>
      <c r="G16" s="35"/>
      <c r="H16" s="35"/>
      <c r="I16" s="121" t="s">
        <v>25</v>
      </c>
      <c r="J16" s="111" t="s">
        <v>1</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26</v>
      </c>
      <c r="F17" s="35"/>
      <c r="G17" s="35"/>
      <c r="H17" s="35"/>
      <c r="I17" s="121" t="s">
        <v>27</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1" t="s">
        <v>28</v>
      </c>
      <c r="E19" s="35"/>
      <c r="F19" s="35"/>
      <c r="G19" s="35"/>
      <c r="H19" s="35"/>
      <c r="I19" s="121"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41" t="str">
        <f>'Rekapitulace stavby'!E14</f>
        <v>Vyplň údaj</v>
      </c>
      <c r="F20" s="342"/>
      <c r="G20" s="342"/>
      <c r="H20" s="342"/>
      <c r="I20" s="121" t="s">
        <v>27</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1" t="s">
        <v>30</v>
      </c>
      <c r="E22" s="35"/>
      <c r="F22" s="35"/>
      <c r="G22" s="35"/>
      <c r="H22" s="35"/>
      <c r="I22" s="121" t="s">
        <v>25</v>
      </c>
      <c r="J22" s="111" t="s">
        <v>1</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31</v>
      </c>
      <c r="F23" s="35"/>
      <c r="G23" s="35"/>
      <c r="H23" s="35"/>
      <c r="I23" s="121" t="s">
        <v>27</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1" t="s">
        <v>33</v>
      </c>
      <c r="E25" s="35"/>
      <c r="F25" s="35"/>
      <c r="G25" s="35"/>
      <c r="H25" s="35"/>
      <c r="I25" s="121" t="s">
        <v>25</v>
      </c>
      <c r="J25" s="111" t="str">
        <f>IF('Rekapitulace stavby'!AN19="","",'Rekapitulace stavby'!AN19)</f>
        <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tr">
        <f>IF('Rekapitulace stavby'!E20="","",'Rekapitulace stavby'!E20)</f>
        <v xml:space="preserve"> </v>
      </c>
      <c r="F26" s="35"/>
      <c r="G26" s="35"/>
      <c r="H26" s="35"/>
      <c r="I26" s="121" t="s">
        <v>27</v>
      </c>
      <c r="J26" s="111" t="str">
        <f>IF('Rekapitulace stavby'!AN20="","",'Rekapitulace stavby'!AN20)</f>
        <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1" t="s">
        <v>35</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3"/>
      <c r="B29" s="124"/>
      <c r="C29" s="123"/>
      <c r="D29" s="123"/>
      <c r="E29" s="343" t="s">
        <v>1</v>
      </c>
      <c r="F29" s="343"/>
      <c r="G29" s="343"/>
      <c r="H29" s="343"/>
      <c r="I29" s="123"/>
      <c r="J29" s="123"/>
      <c r="K29" s="123"/>
      <c r="L29" s="125"/>
      <c r="S29" s="123"/>
      <c r="T29" s="123"/>
      <c r="U29" s="123"/>
      <c r="V29" s="123"/>
      <c r="W29" s="123"/>
      <c r="X29" s="123"/>
      <c r="Y29" s="123"/>
      <c r="Z29" s="123"/>
      <c r="AA29" s="123"/>
      <c r="AB29" s="123"/>
      <c r="AC29" s="123"/>
      <c r="AD29" s="123"/>
      <c r="AE29" s="123"/>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6"/>
      <c r="E31" s="126"/>
      <c r="F31" s="126"/>
      <c r="G31" s="126"/>
      <c r="H31" s="126"/>
      <c r="I31" s="126"/>
      <c r="J31" s="126"/>
      <c r="K31" s="126"/>
      <c r="L31" s="52"/>
      <c r="S31" s="35"/>
      <c r="T31" s="35"/>
      <c r="U31" s="35"/>
      <c r="V31" s="35"/>
      <c r="W31" s="35"/>
      <c r="X31" s="35"/>
      <c r="Y31" s="35"/>
      <c r="Z31" s="35"/>
      <c r="AA31" s="35"/>
      <c r="AB31" s="35"/>
      <c r="AC31" s="35"/>
      <c r="AD31" s="35"/>
      <c r="AE31" s="35"/>
    </row>
    <row r="32" spans="1:31" s="2" customFormat="1" ht="25.35" customHeight="1">
      <c r="A32" s="35"/>
      <c r="B32" s="40"/>
      <c r="C32" s="35"/>
      <c r="D32" s="127" t="s">
        <v>36</v>
      </c>
      <c r="E32" s="35"/>
      <c r="F32" s="35"/>
      <c r="G32" s="35"/>
      <c r="H32" s="35"/>
      <c r="I32" s="35"/>
      <c r="J32" s="128">
        <f>ROUND(J122,2)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6"/>
      <c r="E33" s="126"/>
      <c r="F33" s="126"/>
      <c r="G33" s="126"/>
      <c r="H33" s="126"/>
      <c r="I33" s="126"/>
      <c r="J33" s="126"/>
      <c r="K33" s="126"/>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9" t="s">
        <v>38</v>
      </c>
      <c r="G34" s="35"/>
      <c r="H34" s="35"/>
      <c r="I34" s="129" t="s">
        <v>37</v>
      </c>
      <c r="J34" s="129" t="s">
        <v>39</v>
      </c>
      <c r="K34" s="35"/>
      <c r="L34" s="52"/>
      <c r="S34" s="35"/>
      <c r="T34" s="35"/>
      <c r="U34" s="35"/>
      <c r="V34" s="35"/>
      <c r="W34" s="35"/>
      <c r="X34" s="35"/>
      <c r="Y34" s="35"/>
      <c r="Z34" s="35"/>
      <c r="AA34" s="35"/>
      <c r="AB34" s="35"/>
      <c r="AC34" s="35"/>
      <c r="AD34" s="35"/>
      <c r="AE34" s="35"/>
    </row>
    <row r="35" spans="1:31" s="2" customFormat="1" ht="14.45" customHeight="1">
      <c r="A35" s="35"/>
      <c r="B35" s="40"/>
      <c r="C35" s="35"/>
      <c r="D35" s="130" t="s">
        <v>40</v>
      </c>
      <c r="E35" s="121" t="s">
        <v>41</v>
      </c>
      <c r="F35" s="131">
        <f>ROUND((SUM(BE122:BE163)),2)</f>
        <v>0</v>
      </c>
      <c r="G35" s="35"/>
      <c r="H35" s="35"/>
      <c r="I35" s="132">
        <v>0.21</v>
      </c>
      <c r="J35" s="131">
        <f>ROUND(((SUM(BE122:BE163))*I35),2)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1" t="s">
        <v>42</v>
      </c>
      <c r="F36" s="131">
        <f>ROUND((SUM(BF122:BF163)),2)</f>
        <v>0</v>
      </c>
      <c r="G36" s="35"/>
      <c r="H36" s="35"/>
      <c r="I36" s="132">
        <v>0.12</v>
      </c>
      <c r="J36" s="131">
        <f>ROUND(((SUM(BF122:BF163))*I36),2)</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21" t="s">
        <v>43</v>
      </c>
      <c r="F37" s="131">
        <f>ROUND((SUM(BG122:BG163)),2)</f>
        <v>0</v>
      </c>
      <c r="G37" s="35"/>
      <c r="H37" s="35"/>
      <c r="I37" s="132">
        <v>0.21</v>
      </c>
      <c r="J37" s="131">
        <f>0</f>
        <v>0</v>
      </c>
      <c r="K37" s="35"/>
      <c r="L37" s="52"/>
      <c r="S37" s="35"/>
      <c r="T37" s="35"/>
      <c r="U37" s="35"/>
      <c r="V37" s="35"/>
      <c r="W37" s="35"/>
      <c r="X37" s="35"/>
      <c r="Y37" s="35"/>
      <c r="Z37" s="35"/>
      <c r="AA37" s="35"/>
      <c r="AB37" s="35"/>
      <c r="AC37" s="35"/>
      <c r="AD37" s="35"/>
      <c r="AE37" s="35"/>
    </row>
    <row r="38" spans="1:31" s="2" customFormat="1" ht="14.45" customHeight="1" hidden="1">
      <c r="A38" s="35"/>
      <c r="B38" s="40"/>
      <c r="C38" s="35"/>
      <c r="D38" s="35"/>
      <c r="E38" s="121" t="s">
        <v>44</v>
      </c>
      <c r="F38" s="131">
        <f>ROUND((SUM(BH122:BH163)),2)</f>
        <v>0</v>
      </c>
      <c r="G38" s="35"/>
      <c r="H38" s="35"/>
      <c r="I38" s="132">
        <v>0.12</v>
      </c>
      <c r="J38" s="131">
        <f>0</f>
        <v>0</v>
      </c>
      <c r="K38" s="35"/>
      <c r="L38" s="52"/>
      <c r="S38" s="35"/>
      <c r="T38" s="35"/>
      <c r="U38" s="35"/>
      <c r="V38" s="35"/>
      <c r="W38" s="35"/>
      <c r="X38" s="35"/>
      <c r="Y38" s="35"/>
      <c r="Z38" s="35"/>
      <c r="AA38" s="35"/>
      <c r="AB38" s="35"/>
      <c r="AC38" s="35"/>
      <c r="AD38" s="35"/>
      <c r="AE38" s="35"/>
    </row>
    <row r="39" spans="1:31" s="2" customFormat="1" ht="14.45" customHeight="1" hidden="1">
      <c r="A39" s="35"/>
      <c r="B39" s="40"/>
      <c r="C39" s="35"/>
      <c r="D39" s="35"/>
      <c r="E39" s="121" t="s">
        <v>45</v>
      </c>
      <c r="F39" s="131">
        <f>ROUND((SUM(BI122:BI163)),2)</f>
        <v>0</v>
      </c>
      <c r="G39" s="35"/>
      <c r="H39" s="35"/>
      <c r="I39" s="132">
        <v>0</v>
      </c>
      <c r="J39" s="131">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3"/>
      <c r="D41" s="134" t="s">
        <v>46</v>
      </c>
      <c r="E41" s="135"/>
      <c r="F41" s="135"/>
      <c r="G41" s="136" t="s">
        <v>47</v>
      </c>
      <c r="H41" s="137" t="s">
        <v>48</v>
      </c>
      <c r="I41" s="135"/>
      <c r="J41" s="138">
        <f>SUM(J32:J39)</f>
        <v>0</v>
      </c>
      <c r="K41" s="139"/>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40" t="s">
        <v>49</v>
      </c>
      <c r="E50" s="141"/>
      <c r="F50" s="141"/>
      <c r="G50" s="140" t="s">
        <v>50</v>
      </c>
      <c r="H50" s="141"/>
      <c r="I50" s="141"/>
      <c r="J50" s="141"/>
      <c r="K50" s="141"/>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2" t="s">
        <v>51</v>
      </c>
      <c r="E61" s="143"/>
      <c r="F61" s="144" t="s">
        <v>52</v>
      </c>
      <c r="G61" s="142" t="s">
        <v>51</v>
      </c>
      <c r="H61" s="143"/>
      <c r="I61" s="143"/>
      <c r="J61" s="145" t="s">
        <v>52</v>
      </c>
      <c r="K61" s="143"/>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0" t="s">
        <v>53</v>
      </c>
      <c r="E65" s="146"/>
      <c r="F65" s="146"/>
      <c r="G65" s="140" t="s">
        <v>54</v>
      </c>
      <c r="H65" s="146"/>
      <c r="I65" s="146"/>
      <c r="J65" s="146"/>
      <c r="K65" s="146"/>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2" t="s">
        <v>51</v>
      </c>
      <c r="E76" s="143"/>
      <c r="F76" s="144" t="s">
        <v>52</v>
      </c>
      <c r="G76" s="142" t="s">
        <v>51</v>
      </c>
      <c r="H76" s="143"/>
      <c r="I76" s="143"/>
      <c r="J76" s="145" t="s">
        <v>52</v>
      </c>
      <c r="K76" s="143"/>
      <c r="L76" s="52"/>
      <c r="S76" s="35"/>
      <c r="T76" s="35"/>
      <c r="U76" s="35"/>
      <c r="V76" s="35"/>
      <c r="W76" s="35"/>
      <c r="X76" s="35"/>
      <c r="Y76" s="35"/>
      <c r="Z76" s="35"/>
      <c r="AA76" s="35"/>
      <c r="AB76" s="35"/>
      <c r="AC76" s="35"/>
      <c r="AD76" s="35"/>
      <c r="AE76" s="35"/>
    </row>
    <row r="77" spans="1:31" s="2" customFormat="1" ht="14.45" customHeight="1">
      <c r="A77" s="35"/>
      <c r="B77" s="147"/>
      <c r="C77" s="148"/>
      <c r="D77" s="148"/>
      <c r="E77" s="148"/>
      <c r="F77" s="148"/>
      <c r="G77" s="148"/>
      <c r="H77" s="148"/>
      <c r="I77" s="148"/>
      <c r="J77" s="148"/>
      <c r="K77" s="148"/>
      <c r="L77" s="52"/>
      <c r="S77" s="35"/>
      <c r="T77" s="35"/>
      <c r="U77" s="35"/>
      <c r="V77" s="35"/>
      <c r="W77" s="35"/>
      <c r="X77" s="35"/>
      <c r="Y77" s="35"/>
      <c r="Z77" s="35"/>
      <c r="AA77" s="35"/>
      <c r="AB77" s="35"/>
      <c r="AC77" s="35"/>
      <c r="AD77" s="35"/>
      <c r="AE77" s="35"/>
    </row>
    <row r="81" spans="1:31" s="2" customFormat="1" ht="6.95" customHeight="1">
      <c r="A81" s="35"/>
      <c r="B81" s="149"/>
      <c r="C81" s="150"/>
      <c r="D81" s="150"/>
      <c r="E81" s="150"/>
      <c r="F81" s="150"/>
      <c r="G81" s="150"/>
      <c r="H81" s="150"/>
      <c r="I81" s="150"/>
      <c r="J81" s="150"/>
      <c r="K81" s="150"/>
      <c r="L81" s="52"/>
      <c r="S81" s="35"/>
      <c r="T81" s="35"/>
      <c r="U81" s="35"/>
      <c r="V81" s="35"/>
      <c r="W81" s="35"/>
      <c r="X81" s="35"/>
      <c r="Y81" s="35"/>
      <c r="Z81" s="35"/>
      <c r="AA81" s="35"/>
      <c r="AB81" s="35"/>
      <c r="AC81" s="35"/>
      <c r="AD81" s="35"/>
      <c r="AE81" s="35"/>
    </row>
    <row r="82" spans="1:31" s="2" customFormat="1" ht="24.95" customHeight="1">
      <c r="A82" s="35"/>
      <c r="B82" s="36"/>
      <c r="C82" s="24" t="s">
        <v>159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44" t="str">
        <f>E7</f>
        <v>Malé Hoštice – IS lokality Sportovní</v>
      </c>
      <c r="F85" s="345"/>
      <c r="G85" s="345"/>
      <c r="H85" s="345"/>
      <c r="I85" s="37"/>
      <c r="J85" s="37"/>
      <c r="K85" s="37"/>
      <c r="L85" s="52"/>
      <c r="S85" s="35"/>
      <c r="T85" s="35"/>
      <c r="U85" s="35"/>
      <c r="V85" s="35"/>
      <c r="W85" s="35"/>
      <c r="X85" s="35"/>
      <c r="Y85" s="35"/>
      <c r="Z85" s="35"/>
      <c r="AA85" s="35"/>
      <c r="AB85" s="35"/>
      <c r="AC85" s="35"/>
      <c r="AD85" s="35"/>
      <c r="AE85" s="35"/>
    </row>
    <row r="86" spans="2:12" s="1" customFormat="1" ht="12" customHeight="1">
      <c r="B86" s="22"/>
      <c r="C86" s="30" t="s">
        <v>148</v>
      </c>
      <c r="D86" s="23"/>
      <c r="E86" s="23"/>
      <c r="F86" s="23"/>
      <c r="G86" s="23"/>
      <c r="H86" s="23"/>
      <c r="I86" s="23"/>
      <c r="J86" s="23"/>
      <c r="K86" s="23"/>
      <c r="L86" s="21"/>
    </row>
    <row r="87" spans="1:31" s="2" customFormat="1" ht="16.5" customHeight="1">
      <c r="A87" s="35"/>
      <c r="B87" s="36"/>
      <c r="C87" s="37"/>
      <c r="D87" s="37"/>
      <c r="E87" s="344" t="s">
        <v>602</v>
      </c>
      <c r="F87" s="346"/>
      <c r="G87" s="346"/>
      <c r="H87" s="346"/>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603</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97" t="str">
        <f>E11</f>
        <v>11 - Vodovodní přípojky</v>
      </c>
      <c r="F89" s="346"/>
      <c r="G89" s="346"/>
      <c r="H89" s="346"/>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Malé Hoštice</v>
      </c>
      <c r="G91" s="37"/>
      <c r="H91" s="37"/>
      <c r="I91" s="30" t="s">
        <v>22</v>
      </c>
      <c r="J91" s="67" t="str">
        <f>IF(J14="","",J14)</f>
        <v>11. 3. 2024</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25.7" customHeight="1">
      <c r="A93" s="35"/>
      <c r="B93" s="36"/>
      <c r="C93" s="30" t="s">
        <v>24</v>
      </c>
      <c r="D93" s="37"/>
      <c r="E93" s="37"/>
      <c r="F93" s="28" t="str">
        <f>E17</f>
        <v>Městská část Malé Hoštice, Opava</v>
      </c>
      <c r="G93" s="37"/>
      <c r="H93" s="37"/>
      <c r="I93" s="30" t="s">
        <v>30</v>
      </c>
      <c r="J93" s="33" t="str">
        <f>E23</f>
        <v>PROJEKCE GUŇKA s.r.o.</v>
      </c>
      <c r="K93" s="37"/>
      <c r="L93" s="52"/>
      <c r="S93" s="35"/>
      <c r="T93" s="35"/>
      <c r="U93" s="35"/>
      <c r="V93" s="35"/>
      <c r="W93" s="35"/>
      <c r="X93" s="35"/>
      <c r="Y93" s="35"/>
      <c r="Z93" s="35"/>
      <c r="AA93" s="35"/>
      <c r="AB93" s="35"/>
      <c r="AC93" s="35"/>
      <c r="AD93" s="35"/>
      <c r="AE93" s="35"/>
    </row>
    <row r="94" spans="1:31" s="2" customFormat="1" ht="15.2" customHeight="1">
      <c r="A94" s="35"/>
      <c r="B94" s="36"/>
      <c r="C94" s="30" t="s">
        <v>28</v>
      </c>
      <c r="D94" s="37"/>
      <c r="E94" s="37"/>
      <c r="F94" s="28" t="str">
        <f>IF(E20="","",E20)</f>
        <v>Vyplň údaj</v>
      </c>
      <c r="G94" s="37"/>
      <c r="H94" s="37"/>
      <c r="I94" s="30" t="s">
        <v>33</v>
      </c>
      <c r="J94" s="33" t="str">
        <f>E26</f>
        <v xml:space="preserve"> </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1" t="s">
        <v>160</v>
      </c>
      <c r="D96" s="152"/>
      <c r="E96" s="152"/>
      <c r="F96" s="152"/>
      <c r="G96" s="152"/>
      <c r="H96" s="152"/>
      <c r="I96" s="152"/>
      <c r="J96" s="153" t="s">
        <v>161</v>
      </c>
      <c r="K96" s="152"/>
      <c r="L96" s="52"/>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4" t="s">
        <v>162</v>
      </c>
      <c r="D98" s="37"/>
      <c r="E98" s="37"/>
      <c r="F98" s="37"/>
      <c r="G98" s="37"/>
      <c r="H98" s="37"/>
      <c r="I98" s="37"/>
      <c r="J98" s="85">
        <f>J122</f>
        <v>0</v>
      </c>
      <c r="K98" s="37"/>
      <c r="L98" s="52"/>
      <c r="S98" s="35"/>
      <c r="T98" s="35"/>
      <c r="U98" s="35"/>
      <c r="V98" s="35"/>
      <c r="W98" s="35"/>
      <c r="X98" s="35"/>
      <c r="Y98" s="35"/>
      <c r="Z98" s="35"/>
      <c r="AA98" s="35"/>
      <c r="AB98" s="35"/>
      <c r="AC98" s="35"/>
      <c r="AD98" s="35"/>
      <c r="AE98" s="35"/>
      <c r="AU98" s="18" t="s">
        <v>163</v>
      </c>
    </row>
    <row r="99" spans="2:12" s="9" customFormat="1" ht="24.95" customHeight="1">
      <c r="B99" s="155"/>
      <c r="C99" s="156"/>
      <c r="D99" s="157" t="s">
        <v>605</v>
      </c>
      <c r="E99" s="158"/>
      <c r="F99" s="158"/>
      <c r="G99" s="158"/>
      <c r="H99" s="158"/>
      <c r="I99" s="158"/>
      <c r="J99" s="159">
        <f>J123</f>
        <v>0</v>
      </c>
      <c r="K99" s="156"/>
      <c r="L99" s="160"/>
    </row>
    <row r="100" spans="2:12" s="9" customFormat="1" ht="24.95" customHeight="1">
      <c r="B100" s="155"/>
      <c r="C100" s="156"/>
      <c r="D100" s="157" t="s">
        <v>874</v>
      </c>
      <c r="E100" s="158"/>
      <c r="F100" s="158"/>
      <c r="G100" s="158"/>
      <c r="H100" s="158"/>
      <c r="I100" s="158"/>
      <c r="J100" s="159">
        <f>J134</f>
        <v>0</v>
      </c>
      <c r="K100" s="156"/>
      <c r="L100" s="160"/>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170</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44" t="str">
        <f>E7</f>
        <v>Malé Hoštice – IS lokality Sportovní</v>
      </c>
      <c r="F110" s="345"/>
      <c r="G110" s="345"/>
      <c r="H110" s="345"/>
      <c r="I110" s="37"/>
      <c r="J110" s="37"/>
      <c r="K110" s="37"/>
      <c r="L110" s="52"/>
      <c r="S110" s="35"/>
      <c r="T110" s="35"/>
      <c r="U110" s="35"/>
      <c r="V110" s="35"/>
      <c r="W110" s="35"/>
      <c r="X110" s="35"/>
      <c r="Y110" s="35"/>
      <c r="Z110" s="35"/>
      <c r="AA110" s="35"/>
      <c r="AB110" s="35"/>
      <c r="AC110" s="35"/>
      <c r="AD110" s="35"/>
      <c r="AE110" s="35"/>
    </row>
    <row r="111" spans="2:12" s="1" customFormat="1" ht="12" customHeight="1">
      <c r="B111" s="22"/>
      <c r="C111" s="30" t="s">
        <v>148</v>
      </c>
      <c r="D111" s="23"/>
      <c r="E111" s="23"/>
      <c r="F111" s="23"/>
      <c r="G111" s="23"/>
      <c r="H111" s="23"/>
      <c r="I111" s="23"/>
      <c r="J111" s="23"/>
      <c r="K111" s="23"/>
      <c r="L111" s="21"/>
    </row>
    <row r="112" spans="1:31" s="2" customFormat="1" ht="16.5" customHeight="1">
      <c r="A112" s="35"/>
      <c r="B112" s="36"/>
      <c r="C112" s="37"/>
      <c r="D112" s="37"/>
      <c r="E112" s="344" t="s">
        <v>602</v>
      </c>
      <c r="F112" s="346"/>
      <c r="G112" s="346"/>
      <c r="H112" s="346"/>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603</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297" t="str">
        <f>E11</f>
        <v>11 - Vodovodní přípojky</v>
      </c>
      <c r="F114" s="346"/>
      <c r="G114" s="346"/>
      <c r="H114" s="346"/>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F14</f>
        <v>Malé Hoštice</v>
      </c>
      <c r="G116" s="37"/>
      <c r="H116" s="37"/>
      <c r="I116" s="30" t="s">
        <v>22</v>
      </c>
      <c r="J116" s="67" t="str">
        <f>IF(J14="","",J14)</f>
        <v>11. 3. 2024</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E17</f>
        <v>Městská část Malé Hoštice, Opava</v>
      </c>
      <c r="G118" s="37"/>
      <c r="H118" s="37"/>
      <c r="I118" s="30" t="s">
        <v>30</v>
      </c>
      <c r="J118" s="33" t="str">
        <f>E23</f>
        <v>PROJEKCE GUŇKA s.r.o.</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IF(E20="","",E20)</f>
        <v>Vyplň údaj</v>
      </c>
      <c r="G119" s="37"/>
      <c r="H119" s="37"/>
      <c r="I119" s="30" t="s">
        <v>33</v>
      </c>
      <c r="J119" s="33" t="str">
        <f>E26</f>
        <v xml:space="preserve"> </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6"/>
      <c r="B121" s="167"/>
      <c r="C121" s="168" t="s">
        <v>171</v>
      </c>
      <c r="D121" s="169" t="s">
        <v>61</v>
      </c>
      <c r="E121" s="169" t="s">
        <v>57</v>
      </c>
      <c r="F121" s="169" t="s">
        <v>58</v>
      </c>
      <c r="G121" s="169" t="s">
        <v>172</v>
      </c>
      <c r="H121" s="169" t="s">
        <v>173</v>
      </c>
      <c r="I121" s="169" t="s">
        <v>174</v>
      </c>
      <c r="J121" s="170" t="s">
        <v>161</v>
      </c>
      <c r="K121" s="171" t="s">
        <v>175</v>
      </c>
      <c r="L121" s="172"/>
      <c r="M121" s="76" t="s">
        <v>1</v>
      </c>
      <c r="N121" s="77" t="s">
        <v>40</v>
      </c>
      <c r="O121" s="77" t="s">
        <v>176</v>
      </c>
      <c r="P121" s="77" t="s">
        <v>177</v>
      </c>
      <c r="Q121" s="77" t="s">
        <v>178</v>
      </c>
      <c r="R121" s="77" t="s">
        <v>179</v>
      </c>
      <c r="S121" s="77" t="s">
        <v>180</v>
      </c>
      <c r="T121" s="78" t="s">
        <v>181</v>
      </c>
      <c r="U121" s="166"/>
      <c r="V121" s="166"/>
      <c r="W121" s="166"/>
      <c r="X121" s="166"/>
      <c r="Y121" s="166"/>
      <c r="Z121" s="166"/>
      <c r="AA121" s="166"/>
      <c r="AB121" s="166"/>
      <c r="AC121" s="166"/>
      <c r="AD121" s="166"/>
      <c r="AE121" s="166"/>
    </row>
    <row r="122" spans="1:63" s="2" customFormat="1" ht="22.9" customHeight="1">
      <c r="A122" s="35"/>
      <c r="B122" s="36"/>
      <c r="C122" s="83" t="s">
        <v>182</v>
      </c>
      <c r="D122" s="37"/>
      <c r="E122" s="37"/>
      <c r="F122" s="37"/>
      <c r="G122" s="37"/>
      <c r="H122" s="37"/>
      <c r="I122" s="37"/>
      <c r="J122" s="173">
        <f>BK122</f>
        <v>0</v>
      </c>
      <c r="K122" s="37"/>
      <c r="L122" s="40"/>
      <c r="M122" s="79"/>
      <c r="N122" s="174"/>
      <c r="O122" s="80"/>
      <c r="P122" s="175">
        <f>P123+P134</f>
        <v>0</v>
      </c>
      <c r="Q122" s="80"/>
      <c r="R122" s="175">
        <f>R123+R134</f>
        <v>0</v>
      </c>
      <c r="S122" s="80"/>
      <c r="T122" s="176">
        <f>T123+T134</f>
        <v>0</v>
      </c>
      <c r="U122" s="35"/>
      <c r="V122" s="35"/>
      <c r="W122" s="35"/>
      <c r="X122" s="35"/>
      <c r="Y122" s="35"/>
      <c r="Z122" s="35"/>
      <c r="AA122" s="35"/>
      <c r="AB122" s="35"/>
      <c r="AC122" s="35"/>
      <c r="AD122" s="35"/>
      <c r="AE122" s="35"/>
      <c r="AT122" s="18" t="s">
        <v>75</v>
      </c>
      <c r="AU122" s="18" t="s">
        <v>163</v>
      </c>
      <c r="BK122" s="177">
        <f>BK123+BK134</f>
        <v>0</v>
      </c>
    </row>
    <row r="123" spans="2:63" s="12" customFormat="1" ht="25.9" customHeight="1">
      <c r="B123" s="178"/>
      <c r="C123" s="179"/>
      <c r="D123" s="180" t="s">
        <v>75</v>
      </c>
      <c r="E123" s="181" t="s">
        <v>84</v>
      </c>
      <c r="F123" s="181" t="s">
        <v>186</v>
      </c>
      <c r="G123" s="179"/>
      <c r="H123" s="179"/>
      <c r="I123" s="182"/>
      <c r="J123" s="183">
        <f>BK123</f>
        <v>0</v>
      </c>
      <c r="K123" s="179"/>
      <c r="L123" s="184"/>
      <c r="M123" s="185"/>
      <c r="N123" s="186"/>
      <c r="O123" s="186"/>
      <c r="P123" s="187">
        <f>SUM(P124:P133)</f>
        <v>0</v>
      </c>
      <c r="Q123" s="186"/>
      <c r="R123" s="187">
        <f>SUM(R124:R133)</f>
        <v>0</v>
      </c>
      <c r="S123" s="186"/>
      <c r="T123" s="188">
        <f>SUM(T124:T133)</f>
        <v>0</v>
      </c>
      <c r="AR123" s="189" t="s">
        <v>84</v>
      </c>
      <c r="AT123" s="190" t="s">
        <v>75</v>
      </c>
      <c r="AU123" s="190" t="s">
        <v>76</v>
      </c>
      <c r="AY123" s="189" t="s">
        <v>185</v>
      </c>
      <c r="BK123" s="191">
        <f>SUM(BK124:BK133)</f>
        <v>0</v>
      </c>
    </row>
    <row r="124" spans="1:65" s="2" customFormat="1" ht="21.75" customHeight="1">
      <c r="A124" s="35"/>
      <c r="B124" s="36"/>
      <c r="C124" s="194" t="s">
        <v>84</v>
      </c>
      <c r="D124" s="194" t="s">
        <v>187</v>
      </c>
      <c r="E124" s="195" t="s">
        <v>849</v>
      </c>
      <c r="F124" s="196" t="s">
        <v>850</v>
      </c>
      <c r="G124" s="197" t="s">
        <v>214</v>
      </c>
      <c r="H124" s="198">
        <v>69.872</v>
      </c>
      <c r="I124" s="199"/>
      <c r="J124" s="200">
        <f aca="true" t="shared" si="0" ref="J124:J130">ROUND(I124*H124,2)</f>
        <v>0</v>
      </c>
      <c r="K124" s="201"/>
      <c r="L124" s="40"/>
      <c r="M124" s="202" t="s">
        <v>1</v>
      </c>
      <c r="N124" s="203" t="s">
        <v>41</v>
      </c>
      <c r="O124" s="72"/>
      <c r="P124" s="204">
        <f aca="true" t="shared" si="1" ref="P124:P130">O124*H124</f>
        <v>0</v>
      </c>
      <c r="Q124" s="204">
        <v>0</v>
      </c>
      <c r="R124" s="204">
        <f aca="true" t="shared" si="2" ref="R124:R130">Q124*H124</f>
        <v>0</v>
      </c>
      <c r="S124" s="204">
        <v>0</v>
      </c>
      <c r="T124" s="205">
        <f aca="true" t="shared" si="3" ref="T124:T130">S124*H124</f>
        <v>0</v>
      </c>
      <c r="U124" s="35"/>
      <c r="V124" s="35"/>
      <c r="W124" s="35"/>
      <c r="X124" s="35"/>
      <c r="Y124" s="35"/>
      <c r="Z124" s="35"/>
      <c r="AA124" s="35"/>
      <c r="AB124" s="35"/>
      <c r="AC124" s="35"/>
      <c r="AD124" s="35"/>
      <c r="AE124" s="35"/>
      <c r="AR124" s="206" t="s">
        <v>191</v>
      </c>
      <c r="AT124" s="206" t="s">
        <v>187</v>
      </c>
      <c r="AU124" s="206" t="s">
        <v>84</v>
      </c>
      <c r="AY124" s="18" t="s">
        <v>185</v>
      </c>
      <c r="BE124" s="207">
        <f aca="true" t="shared" si="4" ref="BE124:BE130">IF(N124="základní",J124,0)</f>
        <v>0</v>
      </c>
      <c r="BF124" s="207">
        <f aca="true" t="shared" si="5" ref="BF124:BF130">IF(N124="snížená",J124,0)</f>
        <v>0</v>
      </c>
      <c r="BG124" s="207">
        <f aca="true" t="shared" si="6" ref="BG124:BG130">IF(N124="zákl. přenesená",J124,0)</f>
        <v>0</v>
      </c>
      <c r="BH124" s="207">
        <f aca="true" t="shared" si="7" ref="BH124:BH130">IF(N124="sníž. přenesená",J124,0)</f>
        <v>0</v>
      </c>
      <c r="BI124" s="207">
        <f aca="true" t="shared" si="8" ref="BI124:BI130">IF(N124="nulová",J124,0)</f>
        <v>0</v>
      </c>
      <c r="BJ124" s="18" t="s">
        <v>84</v>
      </c>
      <c r="BK124" s="207">
        <f aca="true" t="shared" si="9" ref="BK124:BK130">ROUND(I124*H124,2)</f>
        <v>0</v>
      </c>
      <c r="BL124" s="18" t="s">
        <v>191</v>
      </c>
      <c r="BM124" s="206" t="s">
        <v>86</v>
      </c>
    </row>
    <row r="125" spans="1:65" s="2" customFormat="1" ht="16.5" customHeight="1">
      <c r="A125" s="35"/>
      <c r="B125" s="36"/>
      <c r="C125" s="194" t="s">
        <v>86</v>
      </c>
      <c r="D125" s="194" t="s">
        <v>187</v>
      </c>
      <c r="E125" s="195" t="s">
        <v>614</v>
      </c>
      <c r="F125" s="196" t="s">
        <v>615</v>
      </c>
      <c r="G125" s="197" t="s">
        <v>214</v>
      </c>
      <c r="H125" s="198">
        <v>90.834</v>
      </c>
      <c r="I125" s="199"/>
      <c r="J125" s="200">
        <f t="shared" si="0"/>
        <v>0</v>
      </c>
      <c r="K125" s="201"/>
      <c r="L125" s="40"/>
      <c r="M125" s="202" t="s">
        <v>1</v>
      </c>
      <c r="N125" s="203" t="s">
        <v>41</v>
      </c>
      <c r="O125" s="72"/>
      <c r="P125" s="204">
        <f t="shared" si="1"/>
        <v>0</v>
      </c>
      <c r="Q125" s="204">
        <v>0</v>
      </c>
      <c r="R125" s="204">
        <f t="shared" si="2"/>
        <v>0</v>
      </c>
      <c r="S125" s="204">
        <v>0</v>
      </c>
      <c r="T125" s="205">
        <f t="shared" si="3"/>
        <v>0</v>
      </c>
      <c r="U125" s="35"/>
      <c r="V125" s="35"/>
      <c r="W125" s="35"/>
      <c r="X125" s="35"/>
      <c r="Y125" s="35"/>
      <c r="Z125" s="35"/>
      <c r="AA125" s="35"/>
      <c r="AB125" s="35"/>
      <c r="AC125" s="35"/>
      <c r="AD125" s="35"/>
      <c r="AE125" s="35"/>
      <c r="AR125" s="206" t="s">
        <v>191</v>
      </c>
      <c r="AT125" s="206" t="s">
        <v>187</v>
      </c>
      <c r="AU125" s="206" t="s">
        <v>84</v>
      </c>
      <c r="AY125" s="18" t="s">
        <v>185</v>
      </c>
      <c r="BE125" s="207">
        <f t="shared" si="4"/>
        <v>0</v>
      </c>
      <c r="BF125" s="207">
        <f t="shared" si="5"/>
        <v>0</v>
      </c>
      <c r="BG125" s="207">
        <f t="shared" si="6"/>
        <v>0</v>
      </c>
      <c r="BH125" s="207">
        <f t="shared" si="7"/>
        <v>0</v>
      </c>
      <c r="BI125" s="207">
        <f t="shared" si="8"/>
        <v>0</v>
      </c>
      <c r="BJ125" s="18" t="s">
        <v>84</v>
      </c>
      <c r="BK125" s="207">
        <f t="shared" si="9"/>
        <v>0</v>
      </c>
      <c r="BL125" s="18" t="s">
        <v>191</v>
      </c>
      <c r="BM125" s="206" t="s">
        <v>191</v>
      </c>
    </row>
    <row r="126" spans="1:65" s="2" customFormat="1" ht="21.75" customHeight="1">
      <c r="A126" s="35"/>
      <c r="B126" s="36"/>
      <c r="C126" s="194" t="s">
        <v>198</v>
      </c>
      <c r="D126" s="194" t="s">
        <v>187</v>
      </c>
      <c r="E126" s="195" t="s">
        <v>616</v>
      </c>
      <c r="F126" s="196" t="s">
        <v>617</v>
      </c>
      <c r="G126" s="197" t="s">
        <v>214</v>
      </c>
      <c r="H126" s="198">
        <v>90.834</v>
      </c>
      <c r="I126" s="199"/>
      <c r="J126" s="200">
        <f t="shared" si="0"/>
        <v>0</v>
      </c>
      <c r="K126" s="201"/>
      <c r="L126" s="40"/>
      <c r="M126" s="202" t="s">
        <v>1</v>
      </c>
      <c r="N126" s="203" t="s">
        <v>41</v>
      </c>
      <c r="O126" s="72"/>
      <c r="P126" s="204">
        <f t="shared" si="1"/>
        <v>0</v>
      </c>
      <c r="Q126" s="204">
        <v>0</v>
      </c>
      <c r="R126" s="204">
        <f t="shared" si="2"/>
        <v>0</v>
      </c>
      <c r="S126" s="204">
        <v>0</v>
      </c>
      <c r="T126" s="205">
        <f t="shared" si="3"/>
        <v>0</v>
      </c>
      <c r="U126" s="35"/>
      <c r="V126" s="35"/>
      <c r="W126" s="35"/>
      <c r="X126" s="35"/>
      <c r="Y126" s="35"/>
      <c r="Z126" s="35"/>
      <c r="AA126" s="35"/>
      <c r="AB126" s="35"/>
      <c r="AC126" s="35"/>
      <c r="AD126" s="35"/>
      <c r="AE126" s="35"/>
      <c r="AR126" s="206" t="s">
        <v>191</v>
      </c>
      <c r="AT126" s="206" t="s">
        <v>187</v>
      </c>
      <c r="AU126" s="206" t="s">
        <v>84</v>
      </c>
      <c r="AY126" s="18" t="s">
        <v>185</v>
      </c>
      <c r="BE126" s="207">
        <f t="shared" si="4"/>
        <v>0</v>
      </c>
      <c r="BF126" s="207">
        <f t="shared" si="5"/>
        <v>0</v>
      </c>
      <c r="BG126" s="207">
        <f t="shared" si="6"/>
        <v>0</v>
      </c>
      <c r="BH126" s="207">
        <f t="shared" si="7"/>
        <v>0</v>
      </c>
      <c r="BI126" s="207">
        <f t="shared" si="8"/>
        <v>0</v>
      </c>
      <c r="BJ126" s="18" t="s">
        <v>84</v>
      </c>
      <c r="BK126" s="207">
        <f t="shared" si="9"/>
        <v>0</v>
      </c>
      <c r="BL126" s="18" t="s">
        <v>191</v>
      </c>
      <c r="BM126" s="206" t="s">
        <v>211</v>
      </c>
    </row>
    <row r="127" spans="1:65" s="2" customFormat="1" ht="21.75" customHeight="1">
      <c r="A127" s="35"/>
      <c r="B127" s="36"/>
      <c r="C127" s="194" t="s">
        <v>191</v>
      </c>
      <c r="D127" s="194" t="s">
        <v>187</v>
      </c>
      <c r="E127" s="195" t="s">
        <v>618</v>
      </c>
      <c r="F127" s="196" t="s">
        <v>619</v>
      </c>
      <c r="G127" s="197" t="s">
        <v>214</v>
      </c>
      <c r="H127" s="198">
        <v>33.03</v>
      </c>
      <c r="I127" s="199"/>
      <c r="J127" s="200">
        <f t="shared" si="0"/>
        <v>0</v>
      </c>
      <c r="K127" s="201"/>
      <c r="L127" s="40"/>
      <c r="M127" s="202" t="s">
        <v>1</v>
      </c>
      <c r="N127" s="203" t="s">
        <v>41</v>
      </c>
      <c r="O127" s="72"/>
      <c r="P127" s="204">
        <f t="shared" si="1"/>
        <v>0</v>
      </c>
      <c r="Q127" s="204">
        <v>0</v>
      </c>
      <c r="R127" s="204">
        <f t="shared" si="2"/>
        <v>0</v>
      </c>
      <c r="S127" s="204">
        <v>0</v>
      </c>
      <c r="T127" s="205">
        <f t="shared" si="3"/>
        <v>0</v>
      </c>
      <c r="U127" s="35"/>
      <c r="V127" s="35"/>
      <c r="W127" s="35"/>
      <c r="X127" s="35"/>
      <c r="Y127" s="35"/>
      <c r="Z127" s="35"/>
      <c r="AA127" s="35"/>
      <c r="AB127" s="35"/>
      <c r="AC127" s="35"/>
      <c r="AD127" s="35"/>
      <c r="AE127" s="35"/>
      <c r="AR127" s="206" t="s">
        <v>191</v>
      </c>
      <c r="AT127" s="206" t="s">
        <v>187</v>
      </c>
      <c r="AU127" s="206" t="s">
        <v>84</v>
      </c>
      <c r="AY127" s="18" t="s">
        <v>185</v>
      </c>
      <c r="BE127" s="207">
        <f t="shared" si="4"/>
        <v>0</v>
      </c>
      <c r="BF127" s="207">
        <f t="shared" si="5"/>
        <v>0</v>
      </c>
      <c r="BG127" s="207">
        <f t="shared" si="6"/>
        <v>0</v>
      </c>
      <c r="BH127" s="207">
        <f t="shared" si="7"/>
        <v>0</v>
      </c>
      <c r="BI127" s="207">
        <f t="shared" si="8"/>
        <v>0</v>
      </c>
      <c r="BJ127" s="18" t="s">
        <v>84</v>
      </c>
      <c r="BK127" s="207">
        <f t="shared" si="9"/>
        <v>0</v>
      </c>
      <c r="BL127" s="18" t="s">
        <v>191</v>
      </c>
      <c r="BM127" s="206" t="s">
        <v>223</v>
      </c>
    </row>
    <row r="128" spans="1:65" s="2" customFormat="1" ht="21.75" customHeight="1">
      <c r="A128" s="35"/>
      <c r="B128" s="36"/>
      <c r="C128" s="194" t="s">
        <v>194</v>
      </c>
      <c r="D128" s="194" t="s">
        <v>187</v>
      </c>
      <c r="E128" s="195" t="s">
        <v>620</v>
      </c>
      <c r="F128" s="196" t="s">
        <v>621</v>
      </c>
      <c r="G128" s="197" t="s">
        <v>214</v>
      </c>
      <c r="H128" s="198">
        <v>33.03</v>
      </c>
      <c r="I128" s="199"/>
      <c r="J128" s="200">
        <f t="shared" si="0"/>
        <v>0</v>
      </c>
      <c r="K128" s="201"/>
      <c r="L128" s="40"/>
      <c r="M128" s="202" t="s">
        <v>1</v>
      </c>
      <c r="N128" s="203" t="s">
        <v>41</v>
      </c>
      <c r="O128" s="72"/>
      <c r="P128" s="204">
        <f t="shared" si="1"/>
        <v>0</v>
      </c>
      <c r="Q128" s="204">
        <v>0</v>
      </c>
      <c r="R128" s="204">
        <f t="shared" si="2"/>
        <v>0</v>
      </c>
      <c r="S128" s="204">
        <v>0</v>
      </c>
      <c r="T128" s="205">
        <f t="shared" si="3"/>
        <v>0</v>
      </c>
      <c r="U128" s="35"/>
      <c r="V128" s="35"/>
      <c r="W128" s="35"/>
      <c r="X128" s="35"/>
      <c r="Y128" s="35"/>
      <c r="Z128" s="35"/>
      <c r="AA128" s="35"/>
      <c r="AB128" s="35"/>
      <c r="AC128" s="35"/>
      <c r="AD128" s="35"/>
      <c r="AE128" s="35"/>
      <c r="AR128" s="206" t="s">
        <v>191</v>
      </c>
      <c r="AT128" s="206" t="s">
        <v>187</v>
      </c>
      <c r="AU128" s="206" t="s">
        <v>84</v>
      </c>
      <c r="AY128" s="18" t="s">
        <v>185</v>
      </c>
      <c r="BE128" s="207">
        <f t="shared" si="4"/>
        <v>0</v>
      </c>
      <c r="BF128" s="207">
        <f t="shared" si="5"/>
        <v>0</v>
      </c>
      <c r="BG128" s="207">
        <f t="shared" si="6"/>
        <v>0</v>
      </c>
      <c r="BH128" s="207">
        <f t="shared" si="7"/>
        <v>0</v>
      </c>
      <c r="BI128" s="207">
        <f t="shared" si="8"/>
        <v>0</v>
      </c>
      <c r="BJ128" s="18" t="s">
        <v>84</v>
      </c>
      <c r="BK128" s="207">
        <f t="shared" si="9"/>
        <v>0</v>
      </c>
      <c r="BL128" s="18" t="s">
        <v>191</v>
      </c>
      <c r="BM128" s="206" t="s">
        <v>231</v>
      </c>
    </row>
    <row r="129" spans="1:65" s="2" customFormat="1" ht="21.75" customHeight="1">
      <c r="A129" s="35"/>
      <c r="B129" s="36"/>
      <c r="C129" s="194" t="s">
        <v>211</v>
      </c>
      <c r="D129" s="194" t="s">
        <v>187</v>
      </c>
      <c r="E129" s="195" t="s">
        <v>622</v>
      </c>
      <c r="F129" s="196" t="s">
        <v>623</v>
      </c>
      <c r="G129" s="197" t="s">
        <v>214</v>
      </c>
      <c r="H129" s="198">
        <v>90.834</v>
      </c>
      <c r="I129" s="199"/>
      <c r="J129" s="200">
        <f t="shared" si="0"/>
        <v>0</v>
      </c>
      <c r="K129" s="201"/>
      <c r="L129" s="40"/>
      <c r="M129" s="202" t="s">
        <v>1</v>
      </c>
      <c r="N129" s="203" t="s">
        <v>41</v>
      </c>
      <c r="O129" s="72"/>
      <c r="P129" s="204">
        <f t="shared" si="1"/>
        <v>0</v>
      </c>
      <c r="Q129" s="204">
        <v>0</v>
      </c>
      <c r="R129" s="204">
        <f t="shared" si="2"/>
        <v>0</v>
      </c>
      <c r="S129" s="204">
        <v>0</v>
      </c>
      <c r="T129" s="205">
        <f t="shared" si="3"/>
        <v>0</v>
      </c>
      <c r="U129" s="35"/>
      <c r="V129" s="35"/>
      <c r="W129" s="35"/>
      <c r="X129" s="35"/>
      <c r="Y129" s="35"/>
      <c r="Z129" s="35"/>
      <c r="AA129" s="35"/>
      <c r="AB129" s="35"/>
      <c r="AC129" s="35"/>
      <c r="AD129" s="35"/>
      <c r="AE129" s="35"/>
      <c r="AR129" s="206" t="s">
        <v>191</v>
      </c>
      <c r="AT129" s="206" t="s">
        <v>187</v>
      </c>
      <c r="AU129" s="206" t="s">
        <v>84</v>
      </c>
      <c r="AY129" s="18" t="s">
        <v>185</v>
      </c>
      <c r="BE129" s="207">
        <f t="shared" si="4"/>
        <v>0</v>
      </c>
      <c r="BF129" s="207">
        <f t="shared" si="5"/>
        <v>0</v>
      </c>
      <c r="BG129" s="207">
        <f t="shared" si="6"/>
        <v>0</v>
      </c>
      <c r="BH129" s="207">
        <f t="shared" si="7"/>
        <v>0</v>
      </c>
      <c r="BI129" s="207">
        <f t="shared" si="8"/>
        <v>0</v>
      </c>
      <c r="BJ129" s="18" t="s">
        <v>84</v>
      </c>
      <c r="BK129" s="207">
        <f t="shared" si="9"/>
        <v>0</v>
      </c>
      <c r="BL129" s="18" t="s">
        <v>191</v>
      </c>
      <c r="BM129" s="206" t="s">
        <v>8</v>
      </c>
    </row>
    <row r="130" spans="1:65" s="2" customFormat="1" ht="16.5" customHeight="1">
      <c r="A130" s="35"/>
      <c r="B130" s="36"/>
      <c r="C130" s="194" t="s">
        <v>217</v>
      </c>
      <c r="D130" s="194" t="s">
        <v>187</v>
      </c>
      <c r="E130" s="195" t="s">
        <v>624</v>
      </c>
      <c r="F130" s="196" t="s">
        <v>625</v>
      </c>
      <c r="G130" s="197" t="s">
        <v>214</v>
      </c>
      <c r="H130" s="198">
        <v>44.464</v>
      </c>
      <c r="I130" s="199"/>
      <c r="J130" s="200">
        <f t="shared" si="0"/>
        <v>0</v>
      </c>
      <c r="K130" s="201"/>
      <c r="L130" s="40"/>
      <c r="M130" s="202" t="s">
        <v>1</v>
      </c>
      <c r="N130" s="203" t="s">
        <v>41</v>
      </c>
      <c r="O130" s="72"/>
      <c r="P130" s="204">
        <f t="shared" si="1"/>
        <v>0</v>
      </c>
      <c r="Q130" s="204">
        <v>0</v>
      </c>
      <c r="R130" s="204">
        <f t="shared" si="2"/>
        <v>0</v>
      </c>
      <c r="S130" s="204">
        <v>0</v>
      </c>
      <c r="T130" s="205">
        <f t="shared" si="3"/>
        <v>0</v>
      </c>
      <c r="U130" s="35"/>
      <c r="V130" s="35"/>
      <c r="W130" s="35"/>
      <c r="X130" s="35"/>
      <c r="Y130" s="35"/>
      <c r="Z130" s="35"/>
      <c r="AA130" s="35"/>
      <c r="AB130" s="35"/>
      <c r="AC130" s="35"/>
      <c r="AD130" s="35"/>
      <c r="AE130" s="35"/>
      <c r="AR130" s="206" t="s">
        <v>191</v>
      </c>
      <c r="AT130" s="206" t="s">
        <v>187</v>
      </c>
      <c r="AU130" s="206" t="s">
        <v>84</v>
      </c>
      <c r="AY130" s="18" t="s">
        <v>185</v>
      </c>
      <c r="BE130" s="207">
        <f t="shared" si="4"/>
        <v>0</v>
      </c>
      <c r="BF130" s="207">
        <f t="shared" si="5"/>
        <v>0</v>
      </c>
      <c r="BG130" s="207">
        <f t="shared" si="6"/>
        <v>0</v>
      </c>
      <c r="BH130" s="207">
        <f t="shared" si="7"/>
        <v>0</v>
      </c>
      <c r="BI130" s="207">
        <f t="shared" si="8"/>
        <v>0</v>
      </c>
      <c r="BJ130" s="18" t="s">
        <v>84</v>
      </c>
      <c r="BK130" s="207">
        <f t="shared" si="9"/>
        <v>0</v>
      </c>
      <c r="BL130" s="18" t="s">
        <v>191</v>
      </c>
      <c r="BM130" s="206" t="s">
        <v>245</v>
      </c>
    </row>
    <row r="131" spans="1:47" s="2" customFormat="1" ht="29.25">
      <c r="A131" s="35"/>
      <c r="B131" s="36"/>
      <c r="C131" s="37"/>
      <c r="D131" s="210" t="s">
        <v>142</v>
      </c>
      <c r="E131" s="37"/>
      <c r="F131" s="268" t="s">
        <v>626</v>
      </c>
      <c r="G131" s="37"/>
      <c r="H131" s="37"/>
      <c r="I131" s="269"/>
      <c r="J131" s="37"/>
      <c r="K131" s="37"/>
      <c r="L131" s="40"/>
      <c r="M131" s="270"/>
      <c r="N131" s="271"/>
      <c r="O131" s="72"/>
      <c r="P131" s="72"/>
      <c r="Q131" s="72"/>
      <c r="R131" s="72"/>
      <c r="S131" s="72"/>
      <c r="T131" s="73"/>
      <c r="U131" s="35"/>
      <c r="V131" s="35"/>
      <c r="W131" s="35"/>
      <c r="X131" s="35"/>
      <c r="Y131" s="35"/>
      <c r="Z131" s="35"/>
      <c r="AA131" s="35"/>
      <c r="AB131" s="35"/>
      <c r="AC131" s="35"/>
      <c r="AD131" s="35"/>
      <c r="AE131" s="35"/>
      <c r="AT131" s="18" t="s">
        <v>142</v>
      </c>
      <c r="AU131" s="18" t="s">
        <v>84</v>
      </c>
    </row>
    <row r="132" spans="1:65" s="2" customFormat="1" ht="24.2" customHeight="1">
      <c r="A132" s="35"/>
      <c r="B132" s="36"/>
      <c r="C132" s="194" t="s">
        <v>223</v>
      </c>
      <c r="D132" s="194" t="s">
        <v>187</v>
      </c>
      <c r="E132" s="195" t="s">
        <v>627</v>
      </c>
      <c r="F132" s="196" t="s">
        <v>628</v>
      </c>
      <c r="G132" s="197" t="s">
        <v>214</v>
      </c>
      <c r="H132" s="198">
        <v>25.408</v>
      </c>
      <c r="I132" s="199"/>
      <c r="J132" s="200">
        <f>ROUND(I132*H132,2)</f>
        <v>0</v>
      </c>
      <c r="K132" s="201"/>
      <c r="L132" s="40"/>
      <c r="M132" s="202" t="s">
        <v>1</v>
      </c>
      <c r="N132" s="203" t="s">
        <v>41</v>
      </c>
      <c r="O132" s="72"/>
      <c r="P132" s="204">
        <f>O132*H132</f>
        <v>0</v>
      </c>
      <c r="Q132" s="204">
        <v>0</v>
      </c>
      <c r="R132" s="204">
        <f>Q132*H132</f>
        <v>0</v>
      </c>
      <c r="S132" s="204">
        <v>0</v>
      </c>
      <c r="T132" s="205">
        <f>S132*H132</f>
        <v>0</v>
      </c>
      <c r="U132" s="35"/>
      <c r="V132" s="35"/>
      <c r="W132" s="35"/>
      <c r="X132" s="35"/>
      <c r="Y132" s="35"/>
      <c r="Z132" s="35"/>
      <c r="AA132" s="35"/>
      <c r="AB132" s="35"/>
      <c r="AC132" s="35"/>
      <c r="AD132" s="35"/>
      <c r="AE132" s="35"/>
      <c r="AR132" s="206" t="s">
        <v>191</v>
      </c>
      <c r="AT132" s="206" t="s">
        <v>187</v>
      </c>
      <c r="AU132" s="206" t="s">
        <v>84</v>
      </c>
      <c r="AY132" s="18" t="s">
        <v>185</v>
      </c>
      <c r="BE132" s="207">
        <f>IF(N132="základní",J132,0)</f>
        <v>0</v>
      </c>
      <c r="BF132" s="207">
        <f>IF(N132="snížená",J132,0)</f>
        <v>0</v>
      </c>
      <c r="BG132" s="207">
        <f>IF(N132="zákl. přenesená",J132,0)</f>
        <v>0</v>
      </c>
      <c r="BH132" s="207">
        <f>IF(N132="sníž. přenesená",J132,0)</f>
        <v>0</v>
      </c>
      <c r="BI132" s="207">
        <f>IF(N132="nulová",J132,0)</f>
        <v>0</v>
      </c>
      <c r="BJ132" s="18" t="s">
        <v>84</v>
      </c>
      <c r="BK132" s="207">
        <f>ROUND(I132*H132,2)</f>
        <v>0</v>
      </c>
      <c r="BL132" s="18" t="s">
        <v>191</v>
      </c>
      <c r="BM132" s="206" t="s">
        <v>257</v>
      </c>
    </row>
    <row r="133" spans="1:65" s="2" customFormat="1" ht="24.2" customHeight="1">
      <c r="A133" s="35"/>
      <c r="B133" s="36"/>
      <c r="C133" s="194" t="s">
        <v>227</v>
      </c>
      <c r="D133" s="194" t="s">
        <v>187</v>
      </c>
      <c r="E133" s="195" t="s">
        <v>629</v>
      </c>
      <c r="F133" s="196" t="s">
        <v>630</v>
      </c>
      <c r="G133" s="197" t="s">
        <v>270</v>
      </c>
      <c r="H133" s="198">
        <v>56.152</v>
      </c>
      <c r="I133" s="199"/>
      <c r="J133" s="200">
        <f>ROUND(I133*H133,2)</f>
        <v>0</v>
      </c>
      <c r="K133" s="201"/>
      <c r="L133" s="40"/>
      <c r="M133" s="202" t="s">
        <v>1</v>
      </c>
      <c r="N133" s="203" t="s">
        <v>41</v>
      </c>
      <c r="O133" s="72"/>
      <c r="P133" s="204">
        <f>O133*H133</f>
        <v>0</v>
      </c>
      <c r="Q133" s="204">
        <v>0</v>
      </c>
      <c r="R133" s="204">
        <f>Q133*H133</f>
        <v>0</v>
      </c>
      <c r="S133" s="204">
        <v>0</v>
      </c>
      <c r="T133" s="205">
        <f>S133*H133</f>
        <v>0</v>
      </c>
      <c r="U133" s="35"/>
      <c r="V133" s="35"/>
      <c r="W133" s="35"/>
      <c r="X133" s="35"/>
      <c r="Y133" s="35"/>
      <c r="Z133" s="35"/>
      <c r="AA133" s="35"/>
      <c r="AB133" s="35"/>
      <c r="AC133" s="35"/>
      <c r="AD133" s="35"/>
      <c r="AE133" s="35"/>
      <c r="AR133" s="206" t="s">
        <v>191</v>
      </c>
      <c r="AT133" s="206" t="s">
        <v>187</v>
      </c>
      <c r="AU133" s="206" t="s">
        <v>84</v>
      </c>
      <c r="AY133" s="18" t="s">
        <v>185</v>
      </c>
      <c r="BE133" s="207">
        <f>IF(N133="základní",J133,0)</f>
        <v>0</v>
      </c>
      <c r="BF133" s="207">
        <f>IF(N133="snížená",J133,0)</f>
        <v>0</v>
      </c>
      <c r="BG133" s="207">
        <f>IF(N133="zákl. přenesená",J133,0)</f>
        <v>0</v>
      </c>
      <c r="BH133" s="207">
        <f>IF(N133="sníž. přenesená",J133,0)</f>
        <v>0</v>
      </c>
      <c r="BI133" s="207">
        <f>IF(N133="nulová",J133,0)</f>
        <v>0</v>
      </c>
      <c r="BJ133" s="18" t="s">
        <v>84</v>
      </c>
      <c r="BK133" s="207">
        <f>ROUND(I133*H133,2)</f>
        <v>0</v>
      </c>
      <c r="BL133" s="18" t="s">
        <v>191</v>
      </c>
      <c r="BM133" s="206" t="s">
        <v>266</v>
      </c>
    </row>
    <row r="134" spans="2:63" s="12" customFormat="1" ht="25.9" customHeight="1">
      <c r="B134" s="178"/>
      <c r="C134" s="179"/>
      <c r="D134" s="180" t="s">
        <v>75</v>
      </c>
      <c r="E134" s="181" t="s">
        <v>875</v>
      </c>
      <c r="F134" s="181" t="s">
        <v>876</v>
      </c>
      <c r="G134" s="179"/>
      <c r="H134" s="179"/>
      <c r="I134" s="182"/>
      <c r="J134" s="183">
        <f>BK134</f>
        <v>0</v>
      </c>
      <c r="K134" s="179"/>
      <c r="L134" s="184"/>
      <c r="M134" s="185"/>
      <c r="N134" s="186"/>
      <c r="O134" s="186"/>
      <c r="P134" s="187">
        <f>SUM(P135:P163)</f>
        <v>0</v>
      </c>
      <c r="Q134" s="186"/>
      <c r="R134" s="187">
        <f>SUM(R135:R163)</f>
        <v>0</v>
      </c>
      <c r="S134" s="186"/>
      <c r="T134" s="188">
        <f>SUM(T135:T163)</f>
        <v>0</v>
      </c>
      <c r="AR134" s="189" t="s">
        <v>86</v>
      </c>
      <c r="AT134" s="190" t="s">
        <v>75</v>
      </c>
      <c r="AU134" s="190" t="s">
        <v>76</v>
      </c>
      <c r="AY134" s="189" t="s">
        <v>185</v>
      </c>
      <c r="BK134" s="191">
        <f>SUM(BK135:BK163)</f>
        <v>0</v>
      </c>
    </row>
    <row r="135" spans="1:65" s="2" customFormat="1" ht="21.75" customHeight="1">
      <c r="A135" s="35"/>
      <c r="B135" s="36"/>
      <c r="C135" s="194" t="s">
        <v>231</v>
      </c>
      <c r="D135" s="194" t="s">
        <v>187</v>
      </c>
      <c r="E135" s="195" t="s">
        <v>877</v>
      </c>
      <c r="F135" s="196" t="s">
        <v>878</v>
      </c>
      <c r="G135" s="197" t="s">
        <v>439</v>
      </c>
      <c r="H135" s="198">
        <v>79.4</v>
      </c>
      <c r="I135" s="199"/>
      <c r="J135" s="200">
        <f>ROUND(I135*H135,2)</f>
        <v>0</v>
      </c>
      <c r="K135" s="201"/>
      <c r="L135" s="40"/>
      <c r="M135" s="202" t="s">
        <v>1</v>
      </c>
      <c r="N135" s="203" t="s">
        <v>41</v>
      </c>
      <c r="O135" s="72"/>
      <c r="P135" s="204">
        <f>O135*H135</f>
        <v>0</v>
      </c>
      <c r="Q135" s="204">
        <v>0</v>
      </c>
      <c r="R135" s="204">
        <f>Q135*H135</f>
        <v>0</v>
      </c>
      <c r="S135" s="204">
        <v>0</v>
      </c>
      <c r="T135" s="205">
        <f>S135*H135</f>
        <v>0</v>
      </c>
      <c r="U135" s="35"/>
      <c r="V135" s="35"/>
      <c r="W135" s="35"/>
      <c r="X135" s="35"/>
      <c r="Y135" s="35"/>
      <c r="Z135" s="35"/>
      <c r="AA135" s="35"/>
      <c r="AB135" s="35"/>
      <c r="AC135" s="35"/>
      <c r="AD135" s="35"/>
      <c r="AE135" s="35"/>
      <c r="AR135" s="206" t="s">
        <v>257</v>
      </c>
      <c r="AT135" s="206" t="s">
        <v>187</v>
      </c>
      <c r="AU135" s="206" t="s">
        <v>84</v>
      </c>
      <c r="AY135" s="18" t="s">
        <v>185</v>
      </c>
      <c r="BE135" s="207">
        <f>IF(N135="základní",J135,0)</f>
        <v>0</v>
      </c>
      <c r="BF135" s="207">
        <f>IF(N135="snížená",J135,0)</f>
        <v>0</v>
      </c>
      <c r="BG135" s="207">
        <f>IF(N135="zákl. přenesená",J135,0)</f>
        <v>0</v>
      </c>
      <c r="BH135" s="207">
        <f>IF(N135="sníž. přenesená",J135,0)</f>
        <v>0</v>
      </c>
      <c r="BI135" s="207">
        <f>IF(N135="nulová",J135,0)</f>
        <v>0</v>
      </c>
      <c r="BJ135" s="18" t="s">
        <v>84</v>
      </c>
      <c r="BK135" s="207">
        <f>ROUND(I135*H135,2)</f>
        <v>0</v>
      </c>
      <c r="BL135" s="18" t="s">
        <v>257</v>
      </c>
      <c r="BM135" s="206" t="s">
        <v>278</v>
      </c>
    </row>
    <row r="136" spans="1:65" s="2" customFormat="1" ht="16.5" customHeight="1">
      <c r="A136" s="35"/>
      <c r="B136" s="36"/>
      <c r="C136" s="194" t="s">
        <v>107</v>
      </c>
      <c r="D136" s="194" t="s">
        <v>187</v>
      </c>
      <c r="E136" s="195" t="s">
        <v>643</v>
      </c>
      <c r="F136" s="196" t="s">
        <v>644</v>
      </c>
      <c r="G136" s="197" t="s">
        <v>439</v>
      </c>
      <c r="H136" s="198">
        <v>79.4</v>
      </c>
      <c r="I136" s="199"/>
      <c r="J136" s="200">
        <f>ROUND(I136*H136,2)</f>
        <v>0</v>
      </c>
      <c r="K136" s="201"/>
      <c r="L136" s="40"/>
      <c r="M136" s="202" t="s">
        <v>1</v>
      </c>
      <c r="N136" s="203" t="s">
        <v>41</v>
      </c>
      <c r="O136" s="72"/>
      <c r="P136" s="204">
        <f>O136*H136</f>
        <v>0</v>
      </c>
      <c r="Q136" s="204">
        <v>0</v>
      </c>
      <c r="R136" s="204">
        <f>Q136*H136</f>
        <v>0</v>
      </c>
      <c r="S136" s="204">
        <v>0</v>
      </c>
      <c r="T136" s="205">
        <f>S136*H136</f>
        <v>0</v>
      </c>
      <c r="U136" s="35"/>
      <c r="V136" s="35"/>
      <c r="W136" s="35"/>
      <c r="X136" s="35"/>
      <c r="Y136" s="35"/>
      <c r="Z136" s="35"/>
      <c r="AA136" s="35"/>
      <c r="AB136" s="35"/>
      <c r="AC136" s="35"/>
      <c r="AD136" s="35"/>
      <c r="AE136" s="35"/>
      <c r="AR136" s="206" t="s">
        <v>257</v>
      </c>
      <c r="AT136" s="206" t="s">
        <v>187</v>
      </c>
      <c r="AU136" s="206" t="s">
        <v>84</v>
      </c>
      <c r="AY136" s="18" t="s">
        <v>185</v>
      </c>
      <c r="BE136" s="207">
        <f>IF(N136="základní",J136,0)</f>
        <v>0</v>
      </c>
      <c r="BF136" s="207">
        <f>IF(N136="snížená",J136,0)</f>
        <v>0</v>
      </c>
      <c r="BG136" s="207">
        <f>IF(N136="zákl. přenesená",J136,0)</f>
        <v>0</v>
      </c>
      <c r="BH136" s="207">
        <f>IF(N136="sníž. přenesená",J136,0)</f>
        <v>0</v>
      </c>
      <c r="BI136" s="207">
        <f>IF(N136="nulová",J136,0)</f>
        <v>0</v>
      </c>
      <c r="BJ136" s="18" t="s">
        <v>84</v>
      </c>
      <c r="BK136" s="207">
        <f>ROUND(I136*H136,2)</f>
        <v>0</v>
      </c>
      <c r="BL136" s="18" t="s">
        <v>257</v>
      </c>
      <c r="BM136" s="206" t="s">
        <v>286</v>
      </c>
    </row>
    <row r="137" spans="1:65" s="2" customFormat="1" ht="21.75" customHeight="1">
      <c r="A137" s="35"/>
      <c r="B137" s="36"/>
      <c r="C137" s="194" t="s">
        <v>8</v>
      </c>
      <c r="D137" s="194" t="s">
        <v>187</v>
      </c>
      <c r="E137" s="195" t="s">
        <v>879</v>
      </c>
      <c r="F137" s="196" t="s">
        <v>880</v>
      </c>
      <c r="G137" s="197" t="s">
        <v>190</v>
      </c>
      <c r="H137" s="198">
        <v>25</v>
      </c>
      <c r="I137" s="199"/>
      <c r="J137" s="200">
        <f>ROUND(I137*H137,2)</f>
        <v>0</v>
      </c>
      <c r="K137" s="201"/>
      <c r="L137" s="40"/>
      <c r="M137" s="202" t="s">
        <v>1</v>
      </c>
      <c r="N137" s="203" t="s">
        <v>41</v>
      </c>
      <c r="O137" s="72"/>
      <c r="P137" s="204">
        <f>O137*H137</f>
        <v>0</v>
      </c>
      <c r="Q137" s="204">
        <v>0</v>
      </c>
      <c r="R137" s="204">
        <f>Q137*H137</f>
        <v>0</v>
      </c>
      <c r="S137" s="204">
        <v>0</v>
      </c>
      <c r="T137" s="205">
        <f>S137*H137</f>
        <v>0</v>
      </c>
      <c r="U137" s="35"/>
      <c r="V137" s="35"/>
      <c r="W137" s="35"/>
      <c r="X137" s="35"/>
      <c r="Y137" s="35"/>
      <c r="Z137" s="35"/>
      <c r="AA137" s="35"/>
      <c r="AB137" s="35"/>
      <c r="AC137" s="35"/>
      <c r="AD137" s="35"/>
      <c r="AE137" s="35"/>
      <c r="AR137" s="206" t="s">
        <v>257</v>
      </c>
      <c r="AT137" s="206" t="s">
        <v>187</v>
      </c>
      <c r="AU137" s="206" t="s">
        <v>84</v>
      </c>
      <c r="AY137" s="18" t="s">
        <v>185</v>
      </c>
      <c r="BE137" s="207">
        <f>IF(N137="základní",J137,0)</f>
        <v>0</v>
      </c>
      <c r="BF137" s="207">
        <f>IF(N137="snížená",J137,0)</f>
        <v>0</v>
      </c>
      <c r="BG137" s="207">
        <f>IF(N137="zákl. přenesená",J137,0)</f>
        <v>0</v>
      </c>
      <c r="BH137" s="207">
        <f>IF(N137="sníž. přenesená",J137,0)</f>
        <v>0</v>
      </c>
      <c r="BI137" s="207">
        <f>IF(N137="nulová",J137,0)</f>
        <v>0</v>
      </c>
      <c r="BJ137" s="18" t="s">
        <v>84</v>
      </c>
      <c r="BK137" s="207">
        <f>ROUND(I137*H137,2)</f>
        <v>0</v>
      </c>
      <c r="BL137" s="18" t="s">
        <v>257</v>
      </c>
      <c r="BM137" s="206" t="s">
        <v>296</v>
      </c>
    </row>
    <row r="138" spans="1:47" s="2" customFormat="1" ht="29.25">
      <c r="A138" s="35"/>
      <c r="B138" s="36"/>
      <c r="C138" s="37"/>
      <c r="D138" s="210" t="s">
        <v>142</v>
      </c>
      <c r="E138" s="37"/>
      <c r="F138" s="268" t="s">
        <v>881</v>
      </c>
      <c r="G138" s="37"/>
      <c r="H138" s="37"/>
      <c r="I138" s="269"/>
      <c r="J138" s="37"/>
      <c r="K138" s="37"/>
      <c r="L138" s="40"/>
      <c r="M138" s="270"/>
      <c r="N138" s="271"/>
      <c r="O138" s="72"/>
      <c r="P138" s="72"/>
      <c r="Q138" s="72"/>
      <c r="R138" s="72"/>
      <c r="S138" s="72"/>
      <c r="T138" s="73"/>
      <c r="U138" s="35"/>
      <c r="V138" s="35"/>
      <c r="W138" s="35"/>
      <c r="X138" s="35"/>
      <c r="Y138" s="35"/>
      <c r="Z138" s="35"/>
      <c r="AA138" s="35"/>
      <c r="AB138" s="35"/>
      <c r="AC138" s="35"/>
      <c r="AD138" s="35"/>
      <c r="AE138" s="35"/>
      <c r="AT138" s="18" t="s">
        <v>142</v>
      </c>
      <c r="AU138" s="18" t="s">
        <v>84</v>
      </c>
    </row>
    <row r="139" spans="1:65" s="2" customFormat="1" ht="16.5" customHeight="1">
      <c r="A139" s="35"/>
      <c r="B139" s="36"/>
      <c r="C139" s="194" t="s">
        <v>112</v>
      </c>
      <c r="D139" s="194" t="s">
        <v>187</v>
      </c>
      <c r="E139" s="195" t="s">
        <v>645</v>
      </c>
      <c r="F139" s="196" t="s">
        <v>646</v>
      </c>
      <c r="G139" s="197" t="s">
        <v>439</v>
      </c>
      <c r="H139" s="198">
        <v>116.9</v>
      </c>
      <c r="I139" s="199"/>
      <c r="J139" s="200">
        <f aca="true" t="shared" si="10" ref="J139:J144">ROUND(I139*H139,2)</f>
        <v>0</v>
      </c>
      <c r="K139" s="201"/>
      <c r="L139" s="40"/>
      <c r="M139" s="202" t="s">
        <v>1</v>
      </c>
      <c r="N139" s="203" t="s">
        <v>41</v>
      </c>
      <c r="O139" s="72"/>
      <c r="P139" s="204">
        <f aca="true" t="shared" si="11" ref="P139:P144">O139*H139</f>
        <v>0</v>
      </c>
      <c r="Q139" s="204">
        <v>0</v>
      </c>
      <c r="R139" s="204">
        <f aca="true" t="shared" si="12" ref="R139:R144">Q139*H139</f>
        <v>0</v>
      </c>
      <c r="S139" s="204">
        <v>0</v>
      </c>
      <c r="T139" s="205">
        <f aca="true" t="shared" si="13" ref="T139:T144">S139*H139</f>
        <v>0</v>
      </c>
      <c r="U139" s="35"/>
      <c r="V139" s="35"/>
      <c r="W139" s="35"/>
      <c r="X139" s="35"/>
      <c r="Y139" s="35"/>
      <c r="Z139" s="35"/>
      <c r="AA139" s="35"/>
      <c r="AB139" s="35"/>
      <c r="AC139" s="35"/>
      <c r="AD139" s="35"/>
      <c r="AE139" s="35"/>
      <c r="AR139" s="206" t="s">
        <v>257</v>
      </c>
      <c r="AT139" s="206" t="s">
        <v>187</v>
      </c>
      <c r="AU139" s="206" t="s">
        <v>84</v>
      </c>
      <c r="AY139" s="18" t="s">
        <v>185</v>
      </c>
      <c r="BE139" s="207">
        <f aca="true" t="shared" si="14" ref="BE139:BE144">IF(N139="základní",J139,0)</f>
        <v>0</v>
      </c>
      <c r="BF139" s="207">
        <f aca="true" t="shared" si="15" ref="BF139:BF144">IF(N139="snížená",J139,0)</f>
        <v>0</v>
      </c>
      <c r="BG139" s="207">
        <f aca="true" t="shared" si="16" ref="BG139:BG144">IF(N139="zákl. přenesená",J139,0)</f>
        <v>0</v>
      </c>
      <c r="BH139" s="207">
        <f aca="true" t="shared" si="17" ref="BH139:BH144">IF(N139="sníž. přenesená",J139,0)</f>
        <v>0</v>
      </c>
      <c r="BI139" s="207">
        <f aca="true" t="shared" si="18" ref="BI139:BI144">IF(N139="nulová",J139,0)</f>
        <v>0</v>
      </c>
      <c r="BJ139" s="18" t="s">
        <v>84</v>
      </c>
      <c r="BK139" s="207">
        <f aca="true" t="shared" si="19" ref="BK139:BK144">ROUND(I139*H139,2)</f>
        <v>0</v>
      </c>
      <c r="BL139" s="18" t="s">
        <v>257</v>
      </c>
      <c r="BM139" s="206" t="s">
        <v>313</v>
      </c>
    </row>
    <row r="140" spans="1:65" s="2" customFormat="1" ht="24.2" customHeight="1">
      <c r="A140" s="35"/>
      <c r="B140" s="36"/>
      <c r="C140" s="194" t="s">
        <v>245</v>
      </c>
      <c r="D140" s="194" t="s">
        <v>187</v>
      </c>
      <c r="E140" s="195" t="s">
        <v>882</v>
      </c>
      <c r="F140" s="196" t="s">
        <v>883</v>
      </c>
      <c r="G140" s="197" t="s">
        <v>190</v>
      </c>
      <c r="H140" s="198">
        <v>25</v>
      </c>
      <c r="I140" s="199"/>
      <c r="J140" s="200">
        <f t="shared" si="10"/>
        <v>0</v>
      </c>
      <c r="K140" s="201"/>
      <c r="L140" s="40"/>
      <c r="M140" s="202" t="s">
        <v>1</v>
      </c>
      <c r="N140" s="203" t="s">
        <v>41</v>
      </c>
      <c r="O140" s="72"/>
      <c r="P140" s="204">
        <f t="shared" si="11"/>
        <v>0</v>
      </c>
      <c r="Q140" s="204">
        <v>0</v>
      </c>
      <c r="R140" s="204">
        <f t="shared" si="12"/>
        <v>0</v>
      </c>
      <c r="S140" s="204">
        <v>0</v>
      </c>
      <c r="T140" s="205">
        <f t="shared" si="13"/>
        <v>0</v>
      </c>
      <c r="U140" s="35"/>
      <c r="V140" s="35"/>
      <c r="W140" s="35"/>
      <c r="X140" s="35"/>
      <c r="Y140" s="35"/>
      <c r="Z140" s="35"/>
      <c r="AA140" s="35"/>
      <c r="AB140" s="35"/>
      <c r="AC140" s="35"/>
      <c r="AD140" s="35"/>
      <c r="AE140" s="35"/>
      <c r="AR140" s="206" t="s">
        <v>257</v>
      </c>
      <c r="AT140" s="206" t="s">
        <v>187</v>
      </c>
      <c r="AU140" s="206" t="s">
        <v>84</v>
      </c>
      <c r="AY140" s="18" t="s">
        <v>185</v>
      </c>
      <c r="BE140" s="207">
        <f t="shared" si="14"/>
        <v>0</v>
      </c>
      <c r="BF140" s="207">
        <f t="shared" si="15"/>
        <v>0</v>
      </c>
      <c r="BG140" s="207">
        <f t="shared" si="16"/>
        <v>0</v>
      </c>
      <c r="BH140" s="207">
        <f t="shared" si="17"/>
        <v>0</v>
      </c>
      <c r="BI140" s="207">
        <f t="shared" si="18"/>
        <v>0</v>
      </c>
      <c r="BJ140" s="18" t="s">
        <v>84</v>
      </c>
      <c r="BK140" s="207">
        <f t="shared" si="19"/>
        <v>0</v>
      </c>
      <c r="BL140" s="18" t="s">
        <v>257</v>
      </c>
      <c r="BM140" s="206" t="s">
        <v>321</v>
      </c>
    </row>
    <row r="141" spans="1:65" s="2" customFormat="1" ht="24.2" customHeight="1">
      <c r="A141" s="35"/>
      <c r="B141" s="36"/>
      <c r="C141" s="194" t="s">
        <v>250</v>
      </c>
      <c r="D141" s="194" t="s">
        <v>187</v>
      </c>
      <c r="E141" s="195" t="s">
        <v>647</v>
      </c>
      <c r="F141" s="196" t="s">
        <v>648</v>
      </c>
      <c r="G141" s="197" t="s">
        <v>190</v>
      </c>
      <c r="H141" s="198">
        <v>25</v>
      </c>
      <c r="I141" s="199"/>
      <c r="J141" s="200">
        <f t="shared" si="10"/>
        <v>0</v>
      </c>
      <c r="K141" s="201"/>
      <c r="L141" s="40"/>
      <c r="M141" s="202" t="s">
        <v>1</v>
      </c>
      <c r="N141" s="203" t="s">
        <v>41</v>
      </c>
      <c r="O141" s="72"/>
      <c r="P141" s="204">
        <f t="shared" si="11"/>
        <v>0</v>
      </c>
      <c r="Q141" s="204">
        <v>0</v>
      </c>
      <c r="R141" s="204">
        <f t="shared" si="12"/>
        <v>0</v>
      </c>
      <c r="S141" s="204">
        <v>0</v>
      </c>
      <c r="T141" s="205">
        <f t="shared" si="13"/>
        <v>0</v>
      </c>
      <c r="U141" s="35"/>
      <c r="V141" s="35"/>
      <c r="W141" s="35"/>
      <c r="X141" s="35"/>
      <c r="Y141" s="35"/>
      <c r="Z141" s="35"/>
      <c r="AA141" s="35"/>
      <c r="AB141" s="35"/>
      <c r="AC141" s="35"/>
      <c r="AD141" s="35"/>
      <c r="AE141" s="35"/>
      <c r="AR141" s="206" t="s">
        <v>257</v>
      </c>
      <c r="AT141" s="206" t="s">
        <v>187</v>
      </c>
      <c r="AU141" s="206" t="s">
        <v>84</v>
      </c>
      <c r="AY141" s="18" t="s">
        <v>185</v>
      </c>
      <c r="BE141" s="207">
        <f t="shared" si="14"/>
        <v>0</v>
      </c>
      <c r="BF141" s="207">
        <f t="shared" si="15"/>
        <v>0</v>
      </c>
      <c r="BG141" s="207">
        <f t="shared" si="16"/>
        <v>0</v>
      </c>
      <c r="BH141" s="207">
        <f t="shared" si="17"/>
        <v>0</v>
      </c>
      <c r="BI141" s="207">
        <f t="shared" si="18"/>
        <v>0</v>
      </c>
      <c r="BJ141" s="18" t="s">
        <v>84</v>
      </c>
      <c r="BK141" s="207">
        <f t="shared" si="19"/>
        <v>0</v>
      </c>
      <c r="BL141" s="18" t="s">
        <v>257</v>
      </c>
      <c r="BM141" s="206" t="s">
        <v>333</v>
      </c>
    </row>
    <row r="142" spans="1:65" s="2" customFormat="1" ht="16.5" customHeight="1">
      <c r="A142" s="35"/>
      <c r="B142" s="36"/>
      <c r="C142" s="194" t="s">
        <v>257</v>
      </c>
      <c r="D142" s="194" t="s">
        <v>187</v>
      </c>
      <c r="E142" s="195" t="s">
        <v>651</v>
      </c>
      <c r="F142" s="196" t="s">
        <v>652</v>
      </c>
      <c r="G142" s="197" t="s">
        <v>190</v>
      </c>
      <c r="H142" s="198">
        <v>25</v>
      </c>
      <c r="I142" s="199"/>
      <c r="J142" s="200">
        <f t="shared" si="10"/>
        <v>0</v>
      </c>
      <c r="K142" s="201"/>
      <c r="L142" s="40"/>
      <c r="M142" s="202" t="s">
        <v>1</v>
      </c>
      <c r="N142" s="203" t="s">
        <v>41</v>
      </c>
      <c r="O142" s="72"/>
      <c r="P142" s="204">
        <f t="shared" si="11"/>
        <v>0</v>
      </c>
      <c r="Q142" s="204">
        <v>0</v>
      </c>
      <c r="R142" s="204">
        <f t="shared" si="12"/>
        <v>0</v>
      </c>
      <c r="S142" s="204">
        <v>0</v>
      </c>
      <c r="T142" s="205">
        <f t="shared" si="13"/>
        <v>0</v>
      </c>
      <c r="U142" s="35"/>
      <c r="V142" s="35"/>
      <c r="W142" s="35"/>
      <c r="X142" s="35"/>
      <c r="Y142" s="35"/>
      <c r="Z142" s="35"/>
      <c r="AA142" s="35"/>
      <c r="AB142" s="35"/>
      <c r="AC142" s="35"/>
      <c r="AD142" s="35"/>
      <c r="AE142" s="35"/>
      <c r="AR142" s="206" t="s">
        <v>257</v>
      </c>
      <c r="AT142" s="206" t="s">
        <v>187</v>
      </c>
      <c r="AU142" s="206" t="s">
        <v>84</v>
      </c>
      <c r="AY142" s="18" t="s">
        <v>185</v>
      </c>
      <c r="BE142" s="207">
        <f t="shared" si="14"/>
        <v>0</v>
      </c>
      <c r="BF142" s="207">
        <f t="shared" si="15"/>
        <v>0</v>
      </c>
      <c r="BG142" s="207">
        <f t="shared" si="16"/>
        <v>0</v>
      </c>
      <c r="BH142" s="207">
        <f t="shared" si="17"/>
        <v>0</v>
      </c>
      <c r="BI142" s="207">
        <f t="shared" si="18"/>
        <v>0</v>
      </c>
      <c r="BJ142" s="18" t="s">
        <v>84</v>
      </c>
      <c r="BK142" s="207">
        <f t="shared" si="19"/>
        <v>0</v>
      </c>
      <c r="BL142" s="18" t="s">
        <v>257</v>
      </c>
      <c r="BM142" s="206" t="s">
        <v>346</v>
      </c>
    </row>
    <row r="143" spans="1:65" s="2" customFormat="1" ht="16.5" customHeight="1">
      <c r="A143" s="35"/>
      <c r="B143" s="36"/>
      <c r="C143" s="194" t="s">
        <v>261</v>
      </c>
      <c r="D143" s="194" t="s">
        <v>187</v>
      </c>
      <c r="E143" s="195" t="s">
        <v>884</v>
      </c>
      <c r="F143" s="196" t="s">
        <v>885</v>
      </c>
      <c r="G143" s="197" t="s">
        <v>190</v>
      </c>
      <c r="H143" s="198">
        <v>25</v>
      </c>
      <c r="I143" s="199"/>
      <c r="J143" s="200">
        <f t="shared" si="10"/>
        <v>0</v>
      </c>
      <c r="K143" s="201"/>
      <c r="L143" s="40"/>
      <c r="M143" s="202" t="s">
        <v>1</v>
      </c>
      <c r="N143" s="203" t="s">
        <v>41</v>
      </c>
      <c r="O143" s="72"/>
      <c r="P143" s="204">
        <f t="shared" si="11"/>
        <v>0</v>
      </c>
      <c r="Q143" s="204">
        <v>0</v>
      </c>
      <c r="R143" s="204">
        <f t="shared" si="12"/>
        <v>0</v>
      </c>
      <c r="S143" s="204">
        <v>0</v>
      </c>
      <c r="T143" s="205">
        <f t="shared" si="13"/>
        <v>0</v>
      </c>
      <c r="U143" s="35"/>
      <c r="V143" s="35"/>
      <c r="W143" s="35"/>
      <c r="X143" s="35"/>
      <c r="Y143" s="35"/>
      <c r="Z143" s="35"/>
      <c r="AA143" s="35"/>
      <c r="AB143" s="35"/>
      <c r="AC143" s="35"/>
      <c r="AD143" s="35"/>
      <c r="AE143" s="35"/>
      <c r="AR143" s="206" t="s">
        <v>257</v>
      </c>
      <c r="AT143" s="206" t="s">
        <v>187</v>
      </c>
      <c r="AU143" s="206" t="s">
        <v>84</v>
      </c>
      <c r="AY143" s="18" t="s">
        <v>185</v>
      </c>
      <c r="BE143" s="207">
        <f t="shared" si="14"/>
        <v>0</v>
      </c>
      <c r="BF143" s="207">
        <f t="shared" si="15"/>
        <v>0</v>
      </c>
      <c r="BG143" s="207">
        <f t="shared" si="16"/>
        <v>0</v>
      </c>
      <c r="BH143" s="207">
        <f t="shared" si="17"/>
        <v>0</v>
      </c>
      <c r="BI143" s="207">
        <f t="shared" si="18"/>
        <v>0</v>
      </c>
      <c r="BJ143" s="18" t="s">
        <v>84</v>
      </c>
      <c r="BK143" s="207">
        <f t="shared" si="19"/>
        <v>0</v>
      </c>
      <c r="BL143" s="18" t="s">
        <v>257</v>
      </c>
      <c r="BM143" s="206" t="s">
        <v>356</v>
      </c>
    </row>
    <row r="144" spans="1:65" s="2" customFormat="1" ht="21.75" customHeight="1">
      <c r="A144" s="35"/>
      <c r="B144" s="36"/>
      <c r="C144" s="194" t="s">
        <v>266</v>
      </c>
      <c r="D144" s="194" t="s">
        <v>187</v>
      </c>
      <c r="E144" s="195" t="s">
        <v>653</v>
      </c>
      <c r="F144" s="196" t="s">
        <v>654</v>
      </c>
      <c r="G144" s="197" t="s">
        <v>439</v>
      </c>
      <c r="H144" s="198">
        <v>79.4</v>
      </c>
      <c r="I144" s="199"/>
      <c r="J144" s="200">
        <f t="shared" si="10"/>
        <v>0</v>
      </c>
      <c r="K144" s="201"/>
      <c r="L144" s="40"/>
      <c r="M144" s="202" t="s">
        <v>1</v>
      </c>
      <c r="N144" s="203" t="s">
        <v>41</v>
      </c>
      <c r="O144" s="72"/>
      <c r="P144" s="204">
        <f t="shared" si="11"/>
        <v>0</v>
      </c>
      <c r="Q144" s="204">
        <v>0</v>
      </c>
      <c r="R144" s="204">
        <f t="shared" si="12"/>
        <v>0</v>
      </c>
      <c r="S144" s="204">
        <v>0</v>
      </c>
      <c r="T144" s="205">
        <f t="shared" si="13"/>
        <v>0</v>
      </c>
      <c r="U144" s="35"/>
      <c r="V144" s="35"/>
      <c r="W144" s="35"/>
      <c r="X144" s="35"/>
      <c r="Y144" s="35"/>
      <c r="Z144" s="35"/>
      <c r="AA144" s="35"/>
      <c r="AB144" s="35"/>
      <c r="AC144" s="35"/>
      <c r="AD144" s="35"/>
      <c r="AE144" s="35"/>
      <c r="AR144" s="206" t="s">
        <v>257</v>
      </c>
      <c r="AT144" s="206" t="s">
        <v>187</v>
      </c>
      <c r="AU144" s="206" t="s">
        <v>84</v>
      </c>
      <c r="AY144" s="18" t="s">
        <v>185</v>
      </c>
      <c r="BE144" s="207">
        <f t="shared" si="14"/>
        <v>0</v>
      </c>
      <c r="BF144" s="207">
        <f t="shared" si="15"/>
        <v>0</v>
      </c>
      <c r="BG144" s="207">
        <f t="shared" si="16"/>
        <v>0</v>
      </c>
      <c r="BH144" s="207">
        <f t="shared" si="17"/>
        <v>0</v>
      </c>
      <c r="BI144" s="207">
        <f t="shared" si="18"/>
        <v>0</v>
      </c>
      <c r="BJ144" s="18" t="s">
        <v>84</v>
      </c>
      <c r="BK144" s="207">
        <f t="shared" si="19"/>
        <v>0</v>
      </c>
      <c r="BL144" s="18" t="s">
        <v>257</v>
      </c>
      <c r="BM144" s="206" t="s">
        <v>367</v>
      </c>
    </row>
    <row r="145" spans="1:47" s="2" customFormat="1" ht="19.5">
      <c r="A145" s="35"/>
      <c r="B145" s="36"/>
      <c r="C145" s="37"/>
      <c r="D145" s="210" t="s">
        <v>142</v>
      </c>
      <c r="E145" s="37"/>
      <c r="F145" s="268" t="s">
        <v>655</v>
      </c>
      <c r="G145" s="37"/>
      <c r="H145" s="37"/>
      <c r="I145" s="269"/>
      <c r="J145" s="37"/>
      <c r="K145" s="37"/>
      <c r="L145" s="40"/>
      <c r="M145" s="270"/>
      <c r="N145" s="271"/>
      <c r="O145" s="72"/>
      <c r="P145" s="72"/>
      <c r="Q145" s="72"/>
      <c r="R145" s="72"/>
      <c r="S145" s="72"/>
      <c r="T145" s="73"/>
      <c r="U145" s="35"/>
      <c r="V145" s="35"/>
      <c r="W145" s="35"/>
      <c r="X145" s="35"/>
      <c r="Y145" s="35"/>
      <c r="Z145" s="35"/>
      <c r="AA145" s="35"/>
      <c r="AB145" s="35"/>
      <c r="AC145" s="35"/>
      <c r="AD145" s="35"/>
      <c r="AE145" s="35"/>
      <c r="AT145" s="18" t="s">
        <v>142</v>
      </c>
      <c r="AU145" s="18" t="s">
        <v>84</v>
      </c>
    </row>
    <row r="146" spans="1:65" s="2" customFormat="1" ht="16.5" customHeight="1">
      <c r="A146" s="35"/>
      <c r="B146" s="36"/>
      <c r="C146" s="194" t="s">
        <v>273</v>
      </c>
      <c r="D146" s="194" t="s">
        <v>187</v>
      </c>
      <c r="E146" s="195" t="s">
        <v>656</v>
      </c>
      <c r="F146" s="196" t="s">
        <v>657</v>
      </c>
      <c r="G146" s="197" t="s">
        <v>190</v>
      </c>
      <c r="H146" s="198">
        <v>25</v>
      </c>
      <c r="I146" s="199"/>
      <c r="J146" s="200">
        <f>ROUND(I146*H146,2)</f>
        <v>0</v>
      </c>
      <c r="K146" s="201"/>
      <c r="L146" s="40"/>
      <c r="M146" s="202" t="s">
        <v>1</v>
      </c>
      <c r="N146" s="203" t="s">
        <v>41</v>
      </c>
      <c r="O146" s="72"/>
      <c r="P146" s="204">
        <f>O146*H146</f>
        <v>0</v>
      </c>
      <c r="Q146" s="204">
        <v>0</v>
      </c>
      <c r="R146" s="204">
        <f>Q146*H146</f>
        <v>0</v>
      </c>
      <c r="S146" s="204">
        <v>0</v>
      </c>
      <c r="T146" s="205">
        <f>S146*H146</f>
        <v>0</v>
      </c>
      <c r="U146" s="35"/>
      <c r="V146" s="35"/>
      <c r="W146" s="35"/>
      <c r="X146" s="35"/>
      <c r="Y146" s="35"/>
      <c r="Z146" s="35"/>
      <c r="AA146" s="35"/>
      <c r="AB146" s="35"/>
      <c r="AC146" s="35"/>
      <c r="AD146" s="35"/>
      <c r="AE146" s="35"/>
      <c r="AR146" s="206" t="s">
        <v>257</v>
      </c>
      <c r="AT146" s="206" t="s">
        <v>187</v>
      </c>
      <c r="AU146" s="206" t="s">
        <v>84</v>
      </c>
      <c r="AY146" s="18" t="s">
        <v>185</v>
      </c>
      <c r="BE146" s="207">
        <f>IF(N146="základní",J146,0)</f>
        <v>0</v>
      </c>
      <c r="BF146" s="207">
        <f>IF(N146="snížená",J146,0)</f>
        <v>0</v>
      </c>
      <c r="BG146" s="207">
        <f>IF(N146="zákl. přenesená",J146,0)</f>
        <v>0</v>
      </c>
      <c r="BH146" s="207">
        <f>IF(N146="sníž. přenesená",J146,0)</f>
        <v>0</v>
      </c>
      <c r="BI146" s="207">
        <f>IF(N146="nulová",J146,0)</f>
        <v>0</v>
      </c>
      <c r="BJ146" s="18" t="s">
        <v>84</v>
      </c>
      <c r="BK146" s="207">
        <f>ROUND(I146*H146,2)</f>
        <v>0</v>
      </c>
      <c r="BL146" s="18" t="s">
        <v>257</v>
      </c>
      <c r="BM146" s="206" t="s">
        <v>379</v>
      </c>
    </row>
    <row r="147" spans="1:65" s="2" customFormat="1" ht="16.5" customHeight="1">
      <c r="A147" s="35"/>
      <c r="B147" s="36"/>
      <c r="C147" s="241" t="s">
        <v>278</v>
      </c>
      <c r="D147" s="241" t="s">
        <v>267</v>
      </c>
      <c r="E147" s="242" t="s">
        <v>660</v>
      </c>
      <c r="F147" s="243" t="s">
        <v>661</v>
      </c>
      <c r="G147" s="244" t="s">
        <v>439</v>
      </c>
      <c r="H147" s="245">
        <v>79.4</v>
      </c>
      <c r="I147" s="246"/>
      <c r="J147" s="247">
        <f>ROUND(I147*H147,2)</f>
        <v>0</v>
      </c>
      <c r="K147" s="248"/>
      <c r="L147" s="249"/>
      <c r="M147" s="250" t="s">
        <v>1</v>
      </c>
      <c r="N147" s="251" t="s">
        <v>41</v>
      </c>
      <c r="O147" s="72"/>
      <c r="P147" s="204">
        <f>O147*H147</f>
        <v>0</v>
      </c>
      <c r="Q147" s="204">
        <v>0</v>
      </c>
      <c r="R147" s="204">
        <f>Q147*H147</f>
        <v>0</v>
      </c>
      <c r="S147" s="204">
        <v>0</v>
      </c>
      <c r="T147" s="205">
        <f>S147*H147</f>
        <v>0</v>
      </c>
      <c r="U147" s="35"/>
      <c r="V147" s="35"/>
      <c r="W147" s="35"/>
      <c r="X147" s="35"/>
      <c r="Y147" s="35"/>
      <c r="Z147" s="35"/>
      <c r="AA147" s="35"/>
      <c r="AB147" s="35"/>
      <c r="AC147" s="35"/>
      <c r="AD147" s="35"/>
      <c r="AE147" s="35"/>
      <c r="AR147" s="206" t="s">
        <v>346</v>
      </c>
      <c r="AT147" s="206" t="s">
        <v>267</v>
      </c>
      <c r="AU147" s="206" t="s">
        <v>84</v>
      </c>
      <c r="AY147" s="18" t="s">
        <v>185</v>
      </c>
      <c r="BE147" s="207">
        <f>IF(N147="základní",J147,0)</f>
        <v>0</v>
      </c>
      <c r="BF147" s="207">
        <f>IF(N147="snížená",J147,0)</f>
        <v>0</v>
      </c>
      <c r="BG147" s="207">
        <f>IF(N147="zákl. přenesená",J147,0)</f>
        <v>0</v>
      </c>
      <c r="BH147" s="207">
        <f>IF(N147="sníž. přenesená",J147,0)</f>
        <v>0</v>
      </c>
      <c r="BI147" s="207">
        <f>IF(N147="nulová",J147,0)</f>
        <v>0</v>
      </c>
      <c r="BJ147" s="18" t="s">
        <v>84</v>
      </c>
      <c r="BK147" s="207">
        <f>ROUND(I147*H147,2)</f>
        <v>0</v>
      </c>
      <c r="BL147" s="18" t="s">
        <v>257</v>
      </c>
      <c r="BM147" s="206" t="s">
        <v>387</v>
      </c>
    </row>
    <row r="148" spans="1:65" s="2" customFormat="1" ht="24.2" customHeight="1">
      <c r="A148" s="35"/>
      <c r="B148" s="36"/>
      <c r="C148" s="241" t="s">
        <v>7</v>
      </c>
      <c r="D148" s="241" t="s">
        <v>267</v>
      </c>
      <c r="E148" s="242" t="s">
        <v>886</v>
      </c>
      <c r="F148" s="243" t="s">
        <v>887</v>
      </c>
      <c r="G148" s="244" t="s">
        <v>190</v>
      </c>
      <c r="H148" s="245">
        <v>25</v>
      </c>
      <c r="I148" s="246"/>
      <c r="J148" s="247">
        <f>ROUND(I148*H148,2)</f>
        <v>0</v>
      </c>
      <c r="K148" s="248"/>
      <c r="L148" s="249"/>
      <c r="M148" s="250" t="s">
        <v>1</v>
      </c>
      <c r="N148" s="251" t="s">
        <v>41</v>
      </c>
      <c r="O148" s="72"/>
      <c r="P148" s="204">
        <f>O148*H148</f>
        <v>0</v>
      </c>
      <c r="Q148" s="204">
        <v>0</v>
      </c>
      <c r="R148" s="204">
        <f>Q148*H148</f>
        <v>0</v>
      </c>
      <c r="S148" s="204">
        <v>0</v>
      </c>
      <c r="T148" s="205">
        <f>S148*H148</f>
        <v>0</v>
      </c>
      <c r="U148" s="35"/>
      <c r="V148" s="35"/>
      <c r="W148" s="35"/>
      <c r="X148" s="35"/>
      <c r="Y148" s="35"/>
      <c r="Z148" s="35"/>
      <c r="AA148" s="35"/>
      <c r="AB148" s="35"/>
      <c r="AC148" s="35"/>
      <c r="AD148" s="35"/>
      <c r="AE148" s="35"/>
      <c r="AR148" s="206" t="s">
        <v>346</v>
      </c>
      <c r="AT148" s="206" t="s">
        <v>267</v>
      </c>
      <c r="AU148" s="206" t="s">
        <v>84</v>
      </c>
      <c r="AY148" s="18" t="s">
        <v>185</v>
      </c>
      <c r="BE148" s="207">
        <f>IF(N148="základní",J148,0)</f>
        <v>0</v>
      </c>
      <c r="BF148" s="207">
        <f>IF(N148="snížená",J148,0)</f>
        <v>0</v>
      </c>
      <c r="BG148" s="207">
        <f>IF(N148="zákl. přenesená",J148,0)</f>
        <v>0</v>
      </c>
      <c r="BH148" s="207">
        <f>IF(N148="sníž. přenesená",J148,0)</f>
        <v>0</v>
      </c>
      <c r="BI148" s="207">
        <f>IF(N148="nulová",J148,0)</f>
        <v>0</v>
      </c>
      <c r="BJ148" s="18" t="s">
        <v>84</v>
      </c>
      <c r="BK148" s="207">
        <f>ROUND(I148*H148,2)</f>
        <v>0</v>
      </c>
      <c r="BL148" s="18" t="s">
        <v>257</v>
      </c>
      <c r="BM148" s="206" t="s">
        <v>395</v>
      </c>
    </row>
    <row r="149" spans="1:47" s="2" customFormat="1" ht="39">
      <c r="A149" s="35"/>
      <c r="B149" s="36"/>
      <c r="C149" s="37"/>
      <c r="D149" s="210" t="s">
        <v>142</v>
      </c>
      <c r="E149" s="37"/>
      <c r="F149" s="268" t="s">
        <v>888</v>
      </c>
      <c r="G149" s="37"/>
      <c r="H149" s="37"/>
      <c r="I149" s="269"/>
      <c r="J149" s="37"/>
      <c r="K149" s="37"/>
      <c r="L149" s="40"/>
      <c r="M149" s="270"/>
      <c r="N149" s="271"/>
      <c r="O149" s="72"/>
      <c r="P149" s="72"/>
      <c r="Q149" s="72"/>
      <c r="R149" s="72"/>
      <c r="S149" s="72"/>
      <c r="T149" s="73"/>
      <c r="U149" s="35"/>
      <c r="V149" s="35"/>
      <c r="W149" s="35"/>
      <c r="X149" s="35"/>
      <c r="Y149" s="35"/>
      <c r="Z149" s="35"/>
      <c r="AA149" s="35"/>
      <c r="AB149" s="35"/>
      <c r="AC149" s="35"/>
      <c r="AD149" s="35"/>
      <c r="AE149" s="35"/>
      <c r="AT149" s="18" t="s">
        <v>142</v>
      </c>
      <c r="AU149" s="18" t="s">
        <v>84</v>
      </c>
    </row>
    <row r="150" spans="1:65" s="2" customFormat="1" ht="24.2" customHeight="1">
      <c r="A150" s="35"/>
      <c r="B150" s="36"/>
      <c r="C150" s="241" t="s">
        <v>286</v>
      </c>
      <c r="D150" s="241" t="s">
        <v>267</v>
      </c>
      <c r="E150" s="242" t="s">
        <v>889</v>
      </c>
      <c r="F150" s="243" t="s">
        <v>890</v>
      </c>
      <c r="G150" s="244" t="s">
        <v>439</v>
      </c>
      <c r="H150" s="245">
        <v>79.4</v>
      </c>
      <c r="I150" s="246"/>
      <c r="J150" s="247">
        <f>ROUND(I150*H150,2)</f>
        <v>0</v>
      </c>
      <c r="K150" s="248"/>
      <c r="L150" s="249"/>
      <c r="M150" s="250" t="s">
        <v>1</v>
      </c>
      <c r="N150" s="251" t="s">
        <v>41</v>
      </c>
      <c r="O150" s="72"/>
      <c r="P150" s="204">
        <f>O150*H150</f>
        <v>0</v>
      </c>
      <c r="Q150" s="204">
        <v>0</v>
      </c>
      <c r="R150" s="204">
        <f>Q150*H150</f>
        <v>0</v>
      </c>
      <c r="S150" s="204">
        <v>0</v>
      </c>
      <c r="T150" s="205">
        <f>S150*H150</f>
        <v>0</v>
      </c>
      <c r="U150" s="35"/>
      <c r="V150" s="35"/>
      <c r="W150" s="35"/>
      <c r="X150" s="35"/>
      <c r="Y150" s="35"/>
      <c r="Z150" s="35"/>
      <c r="AA150" s="35"/>
      <c r="AB150" s="35"/>
      <c r="AC150" s="35"/>
      <c r="AD150" s="35"/>
      <c r="AE150" s="35"/>
      <c r="AR150" s="206" t="s">
        <v>346</v>
      </c>
      <c r="AT150" s="206" t="s">
        <v>267</v>
      </c>
      <c r="AU150" s="206" t="s">
        <v>84</v>
      </c>
      <c r="AY150" s="18" t="s">
        <v>185</v>
      </c>
      <c r="BE150" s="207">
        <f>IF(N150="základní",J150,0)</f>
        <v>0</v>
      </c>
      <c r="BF150" s="207">
        <f>IF(N150="snížená",J150,0)</f>
        <v>0</v>
      </c>
      <c r="BG150" s="207">
        <f>IF(N150="zákl. přenesená",J150,0)</f>
        <v>0</v>
      </c>
      <c r="BH150" s="207">
        <f>IF(N150="sníž. přenesená",J150,0)</f>
        <v>0</v>
      </c>
      <c r="BI150" s="207">
        <f>IF(N150="nulová",J150,0)</f>
        <v>0</v>
      </c>
      <c r="BJ150" s="18" t="s">
        <v>84</v>
      </c>
      <c r="BK150" s="207">
        <f>ROUND(I150*H150,2)</f>
        <v>0</v>
      </c>
      <c r="BL150" s="18" t="s">
        <v>257</v>
      </c>
      <c r="BM150" s="206" t="s">
        <v>403</v>
      </c>
    </row>
    <row r="151" spans="1:65" s="2" customFormat="1" ht="21.75" customHeight="1">
      <c r="A151" s="35"/>
      <c r="B151" s="36"/>
      <c r="C151" s="241" t="s">
        <v>291</v>
      </c>
      <c r="D151" s="241" t="s">
        <v>267</v>
      </c>
      <c r="E151" s="242" t="s">
        <v>891</v>
      </c>
      <c r="F151" s="243" t="s">
        <v>892</v>
      </c>
      <c r="G151" s="244" t="s">
        <v>190</v>
      </c>
      <c r="H151" s="245">
        <v>25</v>
      </c>
      <c r="I151" s="246"/>
      <c r="J151" s="247">
        <f>ROUND(I151*H151,2)</f>
        <v>0</v>
      </c>
      <c r="K151" s="248"/>
      <c r="L151" s="249"/>
      <c r="M151" s="250" t="s">
        <v>1</v>
      </c>
      <c r="N151" s="251" t="s">
        <v>41</v>
      </c>
      <c r="O151" s="72"/>
      <c r="P151" s="204">
        <f>O151*H151</f>
        <v>0</v>
      </c>
      <c r="Q151" s="204">
        <v>0</v>
      </c>
      <c r="R151" s="204">
        <f>Q151*H151</f>
        <v>0</v>
      </c>
      <c r="S151" s="204">
        <v>0</v>
      </c>
      <c r="T151" s="205">
        <f>S151*H151</f>
        <v>0</v>
      </c>
      <c r="U151" s="35"/>
      <c r="V151" s="35"/>
      <c r="W151" s="35"/>
      <c r="X151" s="35"/>
      <c r="Y151" s="35"/>
      <c r="Z151" s="35"/>
      <c r="AA151" s="35"/>
      <c r="AB151" s="35"/>
      <c r="AC151" s="35"/>
      <c r="AD151" s="35"/>
      <c r="AE151" s="35"/>
      <c r="AR151" s="206" t="s">
        <v>346</v>
      </c>
      <c r="AT151" s="206" t="s">
        <v>267</v>
      </c>
      <c r="AU151" s="206" t="s">
        <v>84</v>
      </c>
      <c r="AY151" s="18" t="s">
        <v>185</v>
      </c>
      <c r="BE151" s="207">
        <f>IF(N151="základní",J151,0)</f>
        <v>0</v>
      </c>
      <c r="BF151" s="207">
        <f>IF(N151="snížená",J151,0)</f>
        <v>0</v>
      </c>
      <c r="BG151" s="207">
        <f>IF(N151="zákl. přenesená",J151,0)</f>
        <v>0</v>
      </c>
      <c r="BH151" s="207">
        <f>IF(N151="sníž. přenesená",J151,0)</f>
        <v>0</v>
      </c>
      <c r="BI151" s="207">
        <f>IF(N151="nulová",J151,0)</f>
        <v>0</v>
      </c>
      <c r="BJ151" s="18" t="s">
        <v>84</v>
      </c>
      <c r="BK151" s="207">
        <f>ROUND(I151*H151,2)</f>
        <v>0</v>
      </c>
      <c r="BL151" s="18" t="s">
        <v>257</v>
      </c>
      <c r="BM151" s="206" t="s">
        <v>411</v>
      </c>
    </row>
    <row r="152" spans="1:65" s="2" customFormat="1" ht="24.2" customHeight="1">
      <c r="A152" s="35"/>
      <c r="B152" s="36"/>
      <c r="C152" s="241" t="s">
        <v>296</v>
      </c>
      <c r="D152" s="241" t="s">
        <v>267</v>
      </c>
      <c r="E152" s="242" t="s">
        <v>893</v>
      </c>
      <c r="F152" s="243" t="s">
        <v>894</v>
      </c>
      <c r="G152" s="244" t="s">
        <v>190</v>
      </c>
      <c r="H152" s="245">
        <v>25</v>
      </c>
      <c r="I152" s="246"/>
      <c r="J152" s="247">
        <f>ROUND(I152*H152,2)</f>
        <v>0</v>
      </c>
      <c r="K152" s="248"/>
      <c r="L152" s="249"/>
      <c r="M152" s="250" t="s">
        <v>1</v>
      </c>
      <c r="N152" s="251" t="s">
        <v>41</v>
      </c>
      <c r="O152" s="72"/>
      <c r="P152" s="204">
        <f>O152*H152</f>
        <v>0</v>
      </c>
      <c r="Q152" s="204">
        <v>0</v>
      </c>
      <c r="R152" s="204">
        <f>Q152*H152</f>
        <v>0</v>
      </c>
      <c r="S152" s="204">
        <v>0</v>
      </c>
      <c r="T152" s="205">
        <f>S152*H152</f>
        <v>0</v>
      </c>
      <c r="U152" s="35"/>
      <c r="V152" s="35"/>
      <c r="W152" s="35"/>
      <c r="X152" s="35"/>
      <c r="Y152" s="35"/>
      <c r="Z152" s="35"/>
      <c r="AA152" s="35"/>
      <c r="AB152" s="35"/>
      <c r="AC152" s="35"/>
      <c r="AD152" s="35"/>
      <c r="AE152" s="35"/>
      <c r="AR152" s="206" t="s">
        <v>346</v>
      </c>
      <c r="AT152" s="206" t="s">
        <v>267</v>
      </c>
      <c r="AU152" s="206" t="s">
        <v>84</v>
      </c>
      <c r="AY152" s="18" t="s">
        <v>185</v>
      </c>
      <c r="BE152" s="207">
        <f>IF(N152="základní",J152,0)</f>
        <v>0</v>
      </c>
      <c r="BF152" s="207">
        <f>IF(N152="snížená",J152,0)</f>
        <v>0</v>
      </c>
      <c r="BG152" s="207">
        <f>IF(N152="zákl. přenesená",J152,0)</f>
        <v>0</v>
      </c>
      <c r="BH152" s="207">
        <f>IF(N152="sníž. přenesená",J152,0)</f>
        <v>0</v>
      </c>
      <c r="BI152" s="207">
        <f>IF(N152="nulová",J152,0)</f>
        <v>0</v>
      </c>
      <c r="BJ152" s="18" t="s">
        <v>84</v>
      </c>
      <c r="BK152" s="207">
        <f>ROUND(I152*H152,2)</f>
        <v>0</v>
      </c>
      <c r="BL152" s="18" t="s">
        <v>257</v>
      </c>
      <c r="BM152" s="206" t="s">
        <v>420</v>
      </c>
    </row>
    <row r="153" spans="1:47" s="2" customFormat="1" ht="87.75">
      <c r="A153" s="35"/>
      <c r="B153" s="36"/>
      <c r="C153" s="37"/>
      <c r="D153" s="210" t="s">
        <v>142</v>
      </c>
      <c r="E153" s="37"/>
      <c r="F153" s="268" t="s">
        <v>895</v>
      </c>
      <c r="G153" s="37"/>
      <c r="H153" s="37"/>
      <c r="I153" s="269"/>
      <c r="J153" s="37"/>
      <c r="K153" s="37"/>
      <c r="L153" s="40"/>
      <c r="M153" s="270"/>
      <c r="N153" s="271"/>
      <c r="O153" s="72"/>
      <c r="P153" s="72"/>
      <c r="Q153" s="72"/>
      <c r="R153" s="72"/>
      <c r="S153" s="72"/>
      <c r="T153" s="73"/>
      <c r="U153" s="35"/>
      <c r="V153" s="35"/>
      <c r="W153" s="35"/>
      <c r="X153" s="35"/>
      <c r="Y153" s="35"/>
      <c r="Z153" s="35"/>
      <c r="AA153" s="35"/>
      <c r="AB153" s="35"/>
      <c r="AC153" s="35"/>
      <c r="AD153" s="35"/>
      <c r="AE153" s="35"/>
      <c r="AT153" s="18" t="s">
        <v>142</v>
      </c>
      <c r="AU153" s="18" t="s">
        <v>84</v>
      </c>
    </row>
    <row r="154" spans="2:51" s="13" customFormat="1" ht="11.25">
      <c r="B154" s="208"/>
      <c r="C154" s="209"/>
      <c r="D154" s="210" t="s">
        <v>193</v>
      </c>
      <c r="E154" s="211" t="s">
        <v>1</v>
      </c>
      <c r="F154" s="212" t="s">
        <v>302</v>
      </c>
      <c r="G154" s="209"/>
      <c r="H154" s="213">
        <v>25</v>
      </c>
      <c r="I154" s="214"/>
      <c r="J154" s="209"/>
      <c r="K154" s="209"/>
      <c r="L154" s="215"/>
      <c r="M154" s="216"/>
      <c r="N154" s="217"/>
      <c r="O154" s="217"/>
      <c r="P154" s="217"/>
      <c r="Q154" s="217"/>
      <c r="R154" s="217"/>
      <c r="S154" s="217"/>
      <c r="T154" s="218"/>
      <c r="AT154" s="219" t="s">
        <v>193</v>
      </c>
      <c r="AU154" s="219" t="s">
        <v>84</v>
      </c>
      <c r="AV154" s="13" t="s">
        <v>86</v>
      </c>
      <c r="AW154" s="13" t="s">
        <v>32</v>
      </c>
      <c r="AX154" s="13" t="s">
        <v>76</v>
      </c>
      <c r="AY154" s="219" t="s">
        <v>185</v>
      </c>
    </row>
    <row r="155" spans="2:51" s="15" customFormat="1" ht="11.25">
      <c r="B155" s="230"/>
      <c r="C155" s="231"/>
      <c r="D155" s="210" t="s">
        <v>193</v>
      </c>
      <c r="E155" s="232" t="s">
        <v>1</v>
      </c>
      <c r="F155" s="233" t="s">
        <v>256</v>
      </c>
      <c r="G155" s="231"/>
      <c r="H155" s="234">
        <v>25</v>
      </c>
      <c r="I155" s="235"/>
      <c r="J155" s="231"/>
      <c r="K155" s="231"/>
      <c r="L155" s="236"/>
      <c r="M155" s="237"/>
      <c r="N155" s="238"/>
      <c r="O155" s="238"/>
      <c r="P155" s="238"/>
      <c r="Q155" s="238"/>
      <c r="R155" s="238"/>
      <c r="S155" s="238"/>
      <c r="T155" s="239"/>
      <c r="AT155" s="240" t="s">
        <v>193</v>
      </c>
      <c r="AU155" s="240" t="s">
        <v>84</v>
      </c>
      <c r="AV155" s="15" t="s">
        <v>191</v>
      </c>
      <c r="AW155" s="15" t="s">
        <v>32</v>
      </c>
      <c r="AX155" s="15" t="s">
        <v>84</v>
      </c>
      <c r="AY155" s="240" t="s">
        <v>185</v>
      </c>
    </row>
    <row r="156" spans="1:65" s="2" customFormat="1" ht="16.5" customHeight="1">
      <c r="A156" s="35"/>
      <c r="B156" s="36"/>
      <c r="C156" s="241" t="s">
        <v>302</v>
      </c>
      <c r="D156" s="241" t="s">
        <v>267</v>
      </c>
      <c r="E156" s="242" t="s">
        <v>896</v>
      </c>
      <c r="F156" s="243" t="s">
        <v>897</v>
      </c>
      <c r="G156" s="244" t="s">
        <v>190</v>
      </c>
      <c r="H156" s="245">
        <v>25</v>
      </c>
      <c r="I156" s="246"/>
      <c r="J156" s="247">
        <f>ROUND(I156*H156,2)</f>
        <v>0</v>
      </c>
      <c r="K156" s="248"/>
      <c r="L156" s="249"/>
      <c r="M156" s="250" t="s">
        <v>1</v>
      </c>
      <c r="N156" s="251" t="s">
        <v>41</v>
      </c>
      <c r="O156" s="72"/>
      <c r="P156" s="204">
        <f>O156*H156</f>
        <v>0</v>
      </c>
      <c r="Q156" s="204">
        <v>0</v>
      </c>
      <c r="R156" s="204">
        <f>Q156*H156</f>
        <v>0</v>
      </c>
      <c r="S156" s="204">
        <v>0</v>
      </c>
      <c r="T156" s="205">
        <f>S156*H156</f>
        <v>0</v>
      </c>
      <c r="U156" s="35"/>
      <c r="V156" s="35"/>
      <c r="W156" s="35"/>
      <c r="X156" s="35"/>
      <c r="Y156" s="35"/>
      <c r="Z156" s="35"/>
      <c r="AA156" s="35"/>
      <c r="AB156" s="35"/>
      <c r="AC156" s="35"/>
      <c r="AD156" s="35"/>
      <c r="AE156" s="35"/>
      <c r="AR156" s="206" t="s">
        <v>346</v>
      </c>
      <c r="AT156" s="206" t="s">
        <v>267</v>
      </c>
      <c r="AU156" s="206" t="s">
        <v>84</v>
      </c>
      <c r="AY156" s="18" t="s">
        <v>185</v>
      </c>
      <c r="BE156" s="207">
        <f>IF(N156="základní",J156,0)</f>
        <v>0</v>
      </c>
      <c r="BF156" s="207">
        <f>IF(N156="snížená",J156,0)</f>
        <v>0</v>
      </c>
      <c r="BG156" s="207">
        <f>IF(N156="zákl. přenesená",J156,0)</f>
        <v>0</v>
      </c>
      <c r="BH156" s="207">
        <f>IF(N156="sníž. přenesená",J156,0)</f>
        <v>0</v>
      </c>
      <c r="BI156" s="207">
        <f>IF(N156="nulová",J156,0)</f>
        <v>0</v>
      </c>
      <c r="BJ156" s="18" t="s">
        <v>84</v>
      </c>
      <c r="BK156" s="207">
        <f>ROUND(I156*H156,2)</f>
        <v>0</v>
      </c>
      <c r="BL156" s="18" t="s">
        <v>257</v>
      </c>
      <c r="BM156" s="206" t="s">
        <v>428</v>
      </c>
    </row>
    <row r="157" spans="1:65" s="2" customFormat="1" ht="16.5" customHeight="1">
      <c r="A157" s="35"/>
      <c r="B157" s="36"/>
      <c r="C157" s="241" t="s">
        <v>313</v>
      </c>
      <c r="D157" s="241" t="s">
        <v>267</v>
      </c>
      <c r="E157" s="242" t="s">
        <v>898</v>
      </c>
      <c r="F157" s="243" t="s">
        <v>899</v>
      </c>
      <c r="G157" s="244" t="s">
        <v>190</v>
      </c>
      <c r="H157" s="245">
        <v>25</v>
      </c>
      <c r="I157" s="246"/>
      <c r="J157" s="247">
        <f>ROUND(I157*H157,2)</f>
        <v>0</v>
      </c>
      <c r="K157" s="248"/>
      <c r="L157" s="249"/>
      <c r="M157" s="250" t="s">
        <v>1</v>
      </c>
      <c r="N157" s="251" t="s">
        <v>41</v>
      </c>
      <c r="O157" s="72"/>
      <c r="P157" s="204">
        <f>O157*H157</f>
        <v>0</v>
      </c>
      <c r="Q157" s="204">
        <v>0</v>
      </c>
      <c r="R157" s="204">
        <f>Q157*H157</f>
        <v>0</v>
      </c>
      <c r="S157" s="204">
        <v>0</v>
      </c>
      <c r="T157" s="205">
        <f>S157*H157</f>
        <v>0</v>
      </c>
      <c r="U157" s="35"/>
      <c r="V157" s="35"/>
      <c r="W157" s="35"/>
      <c r="X157" s="35"/>
      <c r="Y157" s="35"/>
      <c r="Z157" s="35"/>
      <c r="AA157" s="35"/>
      <c r="AB157" s="35"/>
      <c r="AC157" s="35"/>
      <c r="AD157" s="35"/>
      <c r="AE157" s="35"/>
      <c r="AR157" s="206" t="s">
        <v>346</v>
      </c>
      <c r="AT157" s="206" t="s">
        <v>267</v>
      </c>
      <c r="AU157" s="206" t="s">
        <v>84</v>
      </c>
      <c r="AY157" s="18" t="s">
        <v>185</v>
      </c>
      <c r="BE157" s="207">
        <f>IF(N157="základní",J157,0)</f>
        <v>0</v>
      </c>
      <c r="BF157" s="207">
        <f>IF(N157="snížená",J157,0)</f>
        <v>0</v>
      </c>
      <c r="BG157" s="207">
        <f>IF(N157="zákl. přenesená",J157,0)</f>
        <v>0</v>
      </c>
      <c r="BH157" s="207">
        <f>IF(N157="sníž. přenesená",J157,0)</f>
        <v>0</v>
      </c>
      <c r="BI157" s="207">
        <f>IF(N157="nulová",J157,0)</f>
        <v>0</v>
      </c>
      <c r="BJ157" s="18" t="s">
        <v>84</v>
      </c>
      <c r="BK157" s="207">
        <f>ROUND(I157*H157,2)</f>
        <v>0</v>
      </c>
      <c r="BL157" s="18" t="s">
        <v>257</v>
      </c>
      <c r="BM157" s="206" t="s">
        <v>436</v>
      </c>
    </row>
    <row r="158" spans="1:65" s="2" customFormat="1" ht="16.5" customHeight="1">
      <c r="A158" s="35"/>
      <c r="B158" s="36"/>
      <c r="C158" s="241" t="s">
        <v>317</v>
      </c>
      <c r="D158" s="241" t="s">
        <v>267</v>
      </c>
      <c r="E158" s="242" t="s">
        <v>684</v>
      </c>
      <c r="F158" s="243" t="s">
        <v>685</v>
      </c>
      <c r="G158" s="244" t="s">
        <v>190</v>
      </c>
      <c r="H158" s="245">
        <v>25</v>
      </c>
      <c r="I158" s="246"/>
      <c r="J158" s="247">
        <f>ROUND(I158*H158,2)</f>
        <v>0</v>
      </c>
      <c r="K158" s="248"/>
      <c r="L158" s="249"/>
      <c r="M158" s="250" t="s">
        <v>1</v>
      </c>
      <c r="N158" s="251" t="s">
        <v>41</v>
      </c>
      <c r="O158" s="72"/>
      <c r="P158" s="204">
        <f>O158*H158</f>
        <v>0</v>
      </c>
      <c r="Q158" s="204">
        <v>0</v>
      </c>
      <c r="R158" s="204">
        <f>Q158*H158</f>
        <v>0</v>
      </c>
      <c r="S158" s="204">
        <v>0</v>
      </c>
      <c r="T158" s="205">
        <f>S158*H158</f>
        <v>0</v>
      </c>
      <c r="U158" s="35"/>
      <c r="V158" s="35"/>
      <c r="W158" s="35"/>
      <c r="X158" s="35"/>
      <c r="Y158" s="35"/>
      <c r="Z158" s="35"/>
      <c r="AA158" s="35"/>
      <c r="AB158" s="35"/>
      <c r="AC158" s="35"/>
      <c r="AD158" s="35"/>
      <c r="AE158" s="35"/>
      <c r="AR158" s="206" t="s">
        <v>346</v>
      </c>
      <c r="AT158" s="206" t="s">
        <v>267</v>
      </c>
      <c r="AU158" s="206" t="s">
        <v>84</v>
      </c>
      <c r="AY158" s="18" t="s">
        <v>185</v>
      </c>
      <c r="BE158" s="207">
        <f>IF(N158="základní",J158,0)</f>
        <v>0</v>
      </c>
      <c r="BF158" s="207">
        <f>IF(N158="snížená",J158,0)</f>
        <v>0</v>
      </c>
      <c r="BG158" s="207">
        <f>IF(N158="zákl. přenesená",J158,0)</f>
        <v>0</v>
      </c>
      <c r="BH158" s="207">
        <f>IF(N158="sníž. přenesená",J158,0)</f>
        <v>0</v>
      </c>
      <c r="BI158" s="207">
        <f>IF(N158="nulová",J158,0)</f>
        <v>0</v>
      </c>
      <c r="BJ158" s="18" t="s">
        <v>84</v>
      </c>
      <c r="BK158" s="207">
        <f>ROUND(I158*H158,2)</f>
        <v>0</v>
      </c>
      <c r="BL158" s="18" t="s">
        <v>257</v>
      </c>
      <c r="BM158" s="206" t="s">
        <v>449</v>
      </c>
    </row>
    <row r="159" spans="1:65" s="2" customFormat="1" ht="16.5" customHeight="1">
      <c r="A159" s="35"/>
      <c r="B159" s="36"/>
      <c r="C159" s="241" t="s">
        <v>321</v>
      </c>
      <c r="D159" s="241" t="s">
        <v>267</v>
      </c>
      <c r="E159" s="242" t="s">
        <v>900</v>
      </c>
      <c r="F159" s="243" t="s">
        <v>901</v>
      </c>
      <c r="G159" s="244" t="s">
        <v>190</v>
      </c>
      <c r="H159" s="245">
        <v>25</v>
      </c>
      <c r="I159" s="246"/>
      <c r="J159" s="247">
        <f>ROUND(I159*H159,2)</f>
        <v>0</v>
      </c>
      <c r="K159" s="248"/>
      <c r="L159" s="249"/>
      <c r="M159" s="250" t="s">
        <v>1</v>
      </c>
      <c r="N159" s="251" t="s">
        <v>41</v>
      </c>
      <c r="O159" s="72"/>
      <c r="P159" s="204">
        <f>O159*H159</f>
        <v>0</v>
      </c>
      <c r="Q159" s="204">
        <v>0</v>
      </c>
      <c r="R159" s="204">
        <f>Q159*H159</f>
        <v>0</v>
      </c>
      <c r="S159" s="204">
        <v>0</v>
      </c>
      <c r="T159" s="205">
        <f>S159*H159</f>
        <v>0</v>
      </c>
      <c r="U159" s="35"/>
      <c r="V159" s="35"/>
      <c r="W159" s="35"/>
      <c r="X159" s="35"/>
      <c r="Y159" s="35"/>
      <c r="Z159" s="35"/>
      <c r="AA159" s="35"/>
      <c r="AB159" s="35"/>
      <c r="AC159" s="35"/>
      <c r="AD159" s="35"/>
      <c r="AE159" s="35"/>
      <c r="AR159" s="206" t="s">
        <v>346</v>
      </c>
      <c r="AT159" s="206" t="s">
        <v>267</v>
      </c>
      <c r="AU159" s="206" t="s">
        <v>84</v>
      </c>
      <c r="AY159" s="18" t="s">
        <v>185</v>
      </c>
      <c r="BE159" s="207">
        <f>IF(N159="základní",J159,0)</f>
        <v>0</v>
      </c>
      <c r="BF159" s="207">
        <f>IF(N159="snížená",J159,0)</f>
        <v>0</v>
      </c>
      <c r="BG159" s="207">
        <f>IF(N159="zákl. přenesená",J159,0)</f>
        <v>0</v>
      </c>
      <c r="BH159" s="207">
        <f>IF(N159="sníž. přenesená",J159,0)</f>
        <v>0</v>
      </c>
      <c r="BI159" s="207">
        <f>IF(N159="nulová",J159,0)</f>
        <v>0</v>
      </c>
      <c r="BJ159" s="18" t="s">
        <v>84</v>
      </c>
      <c r="BK159" s="207">
        <f>ROUND(I159*H159,2)</f>
        <v>0</v>
      </c>
      <c r="BL159" s="18" t="s">
        <v>257</v>
      </c>
      <c r="BM159" s="206" t="s">
        <v>461</v>
      </c>
    </row>
    <row r="160" spans="1:65" s="2" customFormat="1" ht="16.5" customHeight="1">
      <c r="A160" s="35"/>
      <c r="B160" s="36"/>
      <c r="C160" s="194" t="s">
        <v>326</v>
      </c>
      <c r="D160" s="194" t="s">
        <v>187</v>
      </c>
      <c r="E160" s="195" t="s">
        <v>706</v>
      </c>
      <c r="F160" s="196" t="s">
        <v>707</v>
      </c>
      <c r="G160" s="197" t="s">
        <v>270</v>
      </c>
      <c r="H160" s="198">
        <v>12.081</v>
      </c>
      <c r="I160" s="199"/>
      <c r="J160" s="200">
        <f>ROUND(I160*H160,2)</f>
        <v>0</v>
      </c>
      <c r="K160" s="201"/>
      <c r="L160" s="40"/>
      <c r="M160" s="202" t="s">
        <v>1</v>
      </c>
      <c r="N160" s="203" t="s">
        <v>41</v>
      </c>
      <c r="O160" s="72"/>
      <c r="P160" s="204">
        <f>O160*H160</f>
        <v>0</v>
      </c>
      <c r="Q160" s="204">
        <v>0</v>
      </c>
      <c r="R160" s="204">
        <f>Q160*H160</f>
        <v>0</v>
      </c>
      <c r="S160" s="204">
        <v>0</v>
      </c>
      <c r="T160" s="205">
        <f>S160*H160</f>
        <v>0</v>
      </c>
      <c r="U160" s="35"/>
      <c r="V160" s="35"/>
      <c r="W160" s="35"/>
      <c r="X160" s="35"/>
      <c r="Y160" s="35"/>
      <c r="Z160" s="35"/>
      <c r="AA160" s="35"/>
      <c r="AB160" s="35"/>
      <c r="AC160" s="35"/>
      <c r="AD160" s="35"/>
      <c r="AE160" s="35"/>
      <c r="AR160" s="206" t="s">
        <v>257</v>
      </c>
      <c r="AT160" s="206" t="s">
        <v>187</v>
      </c>
      <c r="AU160" s="206" t="s">
        <v>84</v>
      </c>
      <c r="AY160" s="18" t="s">
        <v>185</v>
      </c>
      <c r="BE160" s="207">
        <f>IF(N160="základní",J160,0)</f>
        <v>0</v>
      </c>
      <c r="BF160" s="207">
        <f>IF(N160="snížená",J160,0)</f>
        <v>0</v>
      </c>
      <c r="BG160" s="207">
        <f>IF(N160="zákl. přenesená",J160,0)</f>
        <v>0</v>
      </c>
      <c r="BH160" s="207">
        <f>IF(N160="sníž. přenesená",J160,0)</f>
        <v>0</v>
      </c>
      <c r="BI160" s="207">
        <f>IF(N160="nulová",J160,0)</f>
        <v>0</v>
      </c>
      <c r="BJ160" s="18" t="s">
        <v>84</v>
      </c>
      <c r="BK160" s="207">
        <f>ROUND(I160*H160,2)</f>
        <v>0</v>
      </c>
      <c r="BL160" s="18" t="s">
        <v>257</v>
      </c>
      <c r="BM160" s="206" t="s">
        <v>475</v>
      </c>
    </row>
    <row r="161" spans="1:47" s="2" customFormat="1" ht="19.5">
      <c r="A161" s="35"/>
      <c r="B161" s="36"/>
      <c r="C161" s="37"/>
      <c r="D161" s="210" t="s">
        <v>142</v>
      </c>
      <c r="E161" s="37"/>
      <c r="F161" s="268" t="s">
        <v>709</v>
      </c>
      <c r="G161" s="37"/>
      <c r="H161" s="37"/>
      <c r="I161" s="269"/>
      <c r="J161" s="37"/>
      <c r="K161" s="37"/>
      <c r="L161" s="40"/>
      <c r="M161" s="270"/>
      <c r="N161" s="271"/>
      <c r="O161" s="72"/>
      <c r="P161" s="72"/>
      <c r="Q161" s="72"/>
      <c r="R161" s="72"/>
      <c r="S161" s="72"/>
      <c r="T161" s="73"/>
      <c r="U161" s="35"/>
      <c r="V161" s="35"/>
      <c r="W161" s="35"/>
      <c r="X161" s="35"/>
      <c r="Y161" s="35"/>
      <c r="Z161" s="35"/>
      <c r="AA161" s="35"/>
      <c r="AB161" s="35"/>
      <c r="AC161" s="35"/>
      <c r="AD161" s="35"/>
      <c r="AE161" s="35"/>
      <c r="AT161" s="18" t="s">
        <v>142</v>
      </c>
      <c r="AU161" s="18" t="s">
        <v>84</v>
      </c>
    </row>
    <row r="162" spans="1:65" s="2" customFormat="1" ht="16.5" customHeight="1">
      <c r="A162" s="35"/>
      <c r="B162" s="36"/>
      <c r="C162" s="194" t="s">
        <v>333</v>
      </c>
      <c r="D162" s="194" t="s">
        <v>187</v>
      </c>
      <c r="E162" s="195" t="s">
        <v>710</v>
      </c>
      <c r="F162" s="196" t="s">
        <v>711</v>
      </c>
      <c r="G162" s="197" t="s">
        <v>712</v>
      </c>
      <c r="H162" s="272"/>
      <c r="I162" s="199"/>
      <c r="J162" s="200">
        <f>ROUND(I162*H162,2)</f>
        <v>0</v>
      </c>
      <c r="K162" s="201"/>
      <c r="L162" s="40"/>
      <c r="M162" s="202" t="s">
        <v>1</v>
      </c>
      <c r="N162" s="203" t="s">
        <v>41</v>
      </c>
      <c r="O162" s="72"/>
      <c r="P162" s="204">
        <f>O162*H162</f>
        <v>0</v>
      </c>
      <c r="Q162" s="204">
        <v>0</v>
      </c>
      <c r="R162" s="204">
        <f>Q162*H162</f>
        <v>0</v>
      </c>
      <c r="S162" s="204">
        <v>0</v>
      </c>
      <c r="T162" s="205">
        <f>S162*H162</f>
        <v>0</v>
      </c>
      <c r="U162" s="35"/>
      <c r="V162" s="35"/>
      <c r="W162" s="35"/>
      <c r="X162" s="35"/>
      <c r="Y162" s="35"/>
      <c r="Z162" s="35"/>
      <c r="AA162" s="35"/>
      <c r="AB162" s="35"/>
      <c r="AC162" s="35"/>
      <c r="AD162" s="35"/>
      <c r="AE162" s="35"/>
      <c r="AR162" s="206" t="s">
        <v>257</v>
      </c>
      <c r="AT162" s="206" t="s">
        <v>187</v>
      </c>
      <c r="AU162" s="206" t="s">
        <v>84</v>
      </c>
      <c r="AY162" s="18" t="s">
        <v>185</v>
      </c>
      <c r="BE162" s="207">
        <f>IF(N162="základní",J162,0)</f>
        <v>0</v>
      </c>
      <c r="BF162" s="207">
        <f>IF(N162="snížená",J162,0)</f>
        <v>0</v>
      </c>
      <c r="BG162" s="207">
        <f>IF(N162="zákl. přenesená",J162,0)</f>
        <v>0</v>
      </c>
      <c r="BH162" s="207">
        <f>IF(N162="sníž. přenesená",J162,0)</f>
        <v>0</v>
      </c>
      <c r="BI162" s="207">
        <f>IF(N162="nulová",J162,0)</f>
        <v>0</v>
      </c>
      <c r="BJ162" s="18" t="s">
        <v>84</v>
      </c>
      <c r="BK162" s="207">
        <f>ROUND(I162*H162,2)</f>
        <v>0</v>
      </c>
      <c r="BL162" s="18" t="s">
        <v>257</v>
      </c>
      <c r="BM162" s="206" t="s">
        <v>487</v>
      </c>
    </row>
    <row r="163" spans="1:65" s="2" customFormat="1" ht="21.75" customHeight="1">
      <c r="A163" s="35"/>
      <c r="B163" s="36"/>
      <c r="C163" s="194" t="s">
        <v>339</v>
      </c>
      <c r="D163" s="194" t="s">
        <v>187</v>
      </c>
      <c r="E163" s="195" t="s">
        <v>714</v>
      </c>
      <c r="F163" s="196" t="s">
        <v>715</v>
      </c>
      <c r="G163" s="197" t="s">
        <v>716</v>
      </c>
      <c r="H163" s="198">
        <v>1</v>
      </c>
      <c r="I163" s="199"/>
      <c r="J163" s="200">
        <f>ROUND(I163*H163,2)</f>
        <v>0</v>
      </c>
      <c r="K163" s="201"/>
      <c r="L163" s="40"/>
      <c r="M163" s="263" t="s">
        <v>1</v>
      </c>
      <c r="N163" s="264" t="s">
        <v>41</v>
      </c>
      <c r="O163" s="265"/>
      <c r="P163" s="266">
        <f>O163*H163</f>
        <v>0</v>
      </c>
      <c r="Q163" s="266">
        <v>0</v>
      </c>
      <c r="R163" s="266">
        <f>Q163*H163</f>
        <v>0</v>
      </c>
      <c r="S163" s="266">
        <v>0</v>
      </c>
      <c r="T163" s="267">
        <f>S163*H163</f>
        <v>0</v>
      </c>
      <c r="U163" s="35"/>
      <c r="V163" s="35"/>
      <c r="W163" s="35"/>
      <c r="X163" s="35"/>
      <c r="Y163" s="35"/>
      <c r="Z163" s="35"/>
      <c r="AA163" s="35"/>
      <c r="AB163" s="35"/>
      <c r="AC163" s="35"/>
      <c r="AD163" s="35"/>
      <c r="AE163" s="35"/>
      <c r="AR163" s="206" t="s">
        <v>257</v>
      </c>
      <c r="AT163" s="206" t="s">
        <v>187</v>
      </c>
      <c r="AU163" s="206" t="s">
        <v>84</v>
      </c>
      <c r="AY163" s="18" t="s">
        <v>185</v>
      </c>
      <c r="BE163" s="207">
        <f>IF(N163="základní",J163,0)</f>
        <v>0</v>
      </c>
      <c r="BF163" s="207">
        <f>IF(N163="snížená",J163,0)</f>
        <v>0</v>
      </c>
      <c r="BG163" s="207">
        <f>IF(N163="zákl. přenesená",J163,0)</f>
        <v>0</v>
      </c>
      <c r="BH163" s="207">
        <f>IF(N163="sníž. přenesená",J163,0)</f>
        <v>0</v>
      </c>
      <c r="BI163" s="207">
        <f>IF(N163="nulová",J163,0)</f>
        <v>0</v>
      </c>
      <c r="BJ163" s="18" t="s">
        <v>84</v>
      </c>
      <c r="BK163" s="207">
        <f>ROUND(I163*H163,2)</f>
        <v>0</v>
      </c>
      <c r="BL163" s="18" t="s">
        <v>257</v>
      </c>
      <c r="BM163" s="206" t="s">
        <v>498</v>
      </c>
    </row>
    <row r="164" spans="1:31" s="2" customFormat="1" ht="6.95" customHeight="1">
      <c r="A164" s="35"/>
      <c r="B164" s="55"/>
      <c r="C164" s="56"/>
      <c r="D164" s="56"/>
      <c r="E164" s="56"/>
      <c r="F164" s="56"/>
      <c r="G164" s="56"/>
      <c r="H164" s="56"/>
      <c r="I164" s="56"/>
      <c r="J164" s="56"/>
      <c r="K164" s="56"/>
      <c r="L164" s="40"/>
      <c r="M164" s="35"/>
      <c r="O164" s="35"/>
      <c r="P164" s="35"/>
      <c r="Q164" s="35"/>
      <c r="R164" s="35"/>
      <c r="S164" s="35"/>
      <c r="T164" s="35"/>
      <c r="U164" s="35"/>
      <c r="V164" s="35"/>
      <c r="W164" s="35"/>
      <c r="X164" s="35"/>
      <c r="Y164" s="35"/>
      <c r="Z164" s="35"/>
      <c r="AA164" s="35"/>
      <c r="AB164" s="35"/>
      <c r="AC164" s="35"/>
      <c r="AD164" s="35"/>
      <c r="AE164" s="35"/>
    </row>
  </sheetData>
  <sheetProtection algorithmName="SHA-512" hashValue="ysG46DLilIUcQazVq3xu0lTZUE8JrtnY+UJu1E22ZfJvm0JI+dfM47S2+gQKSqJRCjpE3f69sqyKSsUF7bp5Iw==" saltValue="8Dw4N4uU+FiaPzPxtsm5jf0SQZEEUe5sqsh72IVnsvt263+3weXKeDTSl6wuzMrY8I69NBN4NyZQEmZAa1FuHg==" spinCount="100000" sheet="1" objects="1" scenarios="1" formatColumns="0" formatRows="0" autoFilter="0"/>
  <autoFilter ref="C121:K163"/>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ROZACER\Pavel</dc:creator>
  <cp:keywords/>
  <dc:description/>
  <cp:lastModifiedBy>Cvancigerová Renata</cp:lastModifiedBy>
  <dcterms:created xsi:type="dcterms:W3CDTF">2024-04-23T14:26:17Z</dcterms:created>
  <dcterms:modified xsi:type="dcterms:W3CDTF">2024-06-11T09:19:19Z</dcterms:modified>
  <cp:category/>
  <cp:version/>
  <cp:contentType/>
  <cp:contentStatus/>
</cp:coreProperties>
</file>