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iCloud\KROS export\"/>
    </mc:Choice>
  </mc:AlternateContent>
  <bookViews>
    <workbookView xWindow="0" yWindow="0" windowWidth="0" windowHeight="0"/>
  </bookViews>
  <sheets>
    <sheet name="Rekapitulace stavby" sheetId="1" r:id="rId1"/>
    <sheet name="01 - Stavební opravy + op..." sheetId="2" r:id="rId2"/>
    <sheet name="02 - Elektroinstalace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Stavební opravy + op...'!$C$138:$K$727</definedName>
    <definedName name="_xlnm.Print_Area" localSheetId="1">'01 - Stavební opravy + op...'!$C$4:$J$39,'01 - Stavební opravy + op...'!$C$50:$J$76,'01 - Stavební opravy + op...'!$C$82:$J$120,'01 - Stavební opravy + op...'!$C$126:$J$727</definedName>
    <definedName name="_xlnm.Print_Titles" localSheetId="1">'01 - Stavební opravy + op...'!$138:$138</definedName>
    <definedName name="_xlnm._FilterDatabase" localSheetId="2" hidden="1">'02 - Elektroinstalace'!$C$122:$K$240</definedName>
    <definedName name="_xlnm.Print_Area" localSheetId="2">'02 - Elektroinstalace'!$C$4:$J$39,'02 - Elektroinstalace'!$C$50:$J$76,'02 - Elektroinstalace'!$C$82:$J$104,'02 - Elektroinstalace'!$C$110:$J$240</definedName>
    <definedName name="_xlnm.Print_Titles" localSheetId="2">'02 - Elektroinstalace'!$122:$122</definedName>
    <definedName name="_xlnm._FilterDatabase" localSheetId="3" hidden="1">'VRN - Vedlejší rozpočtové...'!$C$116:$K$144</definedName>
    <definedName name="_xlnm.Print_Area" localSheetId="3">'VRN - Vedlejší rozpočtové...'!$C$4:$J$39,'VRN - Vedlejší rozpočtové...'!$C$50:$J$76,'VRN - Vedlejší rozpočtové...'!$C$82:$J$98,'VRN - Vedlejší rozpočtové...'!$C$104:$J$144</definedName>
    <definedName name="_xlnm.Print_Titles" localSheetId="3">'VRN - Vedlejší rozpočtové...'!$116:$116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3" r="J37"/>
  <c r="J36"/>
  <c i="1" r="AY96"/>
  <c i="3" r="J35"/>
  <c i="1" r="AX96"/>
  <c i="3"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2" r="J37"/>
  <c r="J36"/>
  <c i="1" r="AY95"/>
  <c i="2" r="J35"/>
  <c i="1" r="AX95"/>
  <c i="2"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08"/>
  <c r="BH708"/>
  <c r="BG708"/>
  <c r="BF708"/>
  <c r="T708"/>
  <c r="R708"/>
  <c r="P708"/>
  <c r="BI701"/>
  <c r="BH701"/>
  <c r="BG701"/>
  <c r="BF701"/>
  <c r="T701"/>
  <c r="R701"/>
  <c r="P701"/>
  <c r="BI694"/>
  <c r="BH694"/>
  <c r="BG694"/>
  <c r="BF694"/>
  <c r="T694"/>
  <c r="R694"/>
  <c r="P694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69"/>
  <c r="BH669"/>
  <c r="BG669"/>
  <c r="BF669"/>
  <c r="T669"/>
  <c r="R669"/>
  <c r="P669"/>
  <c r="BI663"/>
  <c r="BH663"/>
  <c r="BG663"/>
  <c r="BF663"/>
  <c r="T663"/>
  <c r="R663"/>
  <c r="P663"/>
  <c r="BI657"/>
  <c r="BH657"/>
  <c r="BG657"/>
  <c r="BF657"/>
  <c r="T657"/>
  <c r="R657"/>
  <c r="P657"/>
  <c r="BI651"/>
  <c r="BH651"/>
  <c r="BG651"/>
  <c r="BF651"/>
  <c r="T651"/>
  <c r="R651"/>
  <c r="P651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2"/>
  <c r="BH632"/>
  <c r="BG632"/>
  <c r="BF632"/>
  <c r="T632"/>
  <c r="R632"/>
  <c r="P632"/>
  <c r="BI629"/>
  <c r="BH629"/>
  <c r="BG629"/>
  <c r="BF629"/>
  <c r="T629"/>
  <c r="R629"/>
  <c r="P629"/>
  <c r="BI623"/>
  <c r="BH623"/>
  <c r="BG623"/>
  <c r="BF623"/>
  <c r="T623"/>
  <c r="R623"/>
  <c r="P623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6"/>
  <c r="BH606"/>
  <c r="BG606"/>
  <c r="BF606"/>
  <c r="T606"/>
  <c r="R606"/>
  <c r="P606"/>
  <c r="BI601"/>
  <c r="BH601"/>
  <c r="BG601"/>
  <c r="BF601"/>
  <c r="T601"/>
  <c r="R601"/>
  <c r="P601"/>
  <c r="BI595"/>
  <c r="BH595"/>
  <c r="BG595"/>
  <c r="BF595"/>
  <c r="T595"/>
  <c r="R595"/>
  <c r="P595"/>
  <c r="BI588"/>
  <c r="BH588"/>
  <c r="BG588"/>
  <c r="BF588"/>
  <c r="T588"/>
  <c r="R588"/>
  <c r="P588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79"/>
  <c r="BH479"/>
  <c r="BG479"/>
  <c r="BF479"/>
  <c r="T479"/>
  <c r="R479"/>
  <c r="P479"/>
  <c r="BI474"/>
  <c r="BH474"/>
  <c r="BG474"/>
  <c r="BF474"/>
  <c r="T474"/>
  <c r="R474"/>
  <c r="P474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3"/>
  <c r="BH383"/>
  <c r="BG383"/>
  <c r="BF383"/>
  <c r="T383"/>
  <c r="T382"/>
  <c r="R383"/>
  <c r="R382"/>
  <c r="P383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T353"/>
  <c r="R354"/>
  <c r="R353"/>
  <c r="P354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83"/>
  <c r="BH183"/>
  <c r="BG183"/>
  <c r="BF183"/>
  <c r="T183"/>
  <c r="R183"/>
  <c r="P18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J136"/>
  <c r="J135"/>
  <c r="F135"/>
  <c r="F133"/>
  <c r="E131"/>
  <c r="J92"/>
  <c r="J91"/>
  <c r="F91"/>
  <c r="F89"/>
  <c r="E87"/>
  <c r="J18"/>
  <c r="E18"/>
  <c r="F136"/>
  <c r="J17"/>
  <c r="J12"/>
  <c r="J89"/>
  <c r="E7"/>
  <c r="E129"/>
  <c i="1" r="L90"/>
  <c r="AM90"/>
  <c r="AM89"/>
  <c r="L89"/>
  <c r="AM87"/>
  <c r="L87"/>
  <c r="L85"/>
  <c r="L84"/>
  <c i="2" r="J315"/>
  <c r="BK305"/>
  <c r="BK294"/>
  <c r="J288"/>
  <c r="J280"/>
  <c r="BK274"/>
  <c r="J263"/>
  <c r="J255"/>
  <c r="J247"/>
  <c r="BK243"/>
  <c r="J236"/>
  <c r="J228"/>
  <c r="BK220"/>
  <c r="BK213"/>
  <c r="J199"/>
  <c r="BK183"/>
  <c r="BK169"/>
  <c r="J155"/>
  <c r="J142"/>
  <c r="J726"/>
  <c r="J724"/>
  <c r="BK722"/>
  <c r="BK720"/>
  <c r="J718"/>
  <c r="BK716"/>
  <c r="J708"/>
  <c r="BK701"/>
  <c r="BK694"/>
  <c r="J689"/>
  <c r="J685"/>
  <c r="BK681"/>
  <c r="J678"/>
  <c r="J675"/>
  <c r="J669"/>
  <c r="J663"/>
  <c r="J657"/>
  <c r="BK651"/>
  <c r="J645"/>
  <c r="BK642"/>
  <c r="J639"/>
  <c r="BK632"/>
  <c r="BK629"/>
  <c r="BK623"/>
  <c r="J620"/>
  <c r="J616"/>
  <c r="J612"/>
  <c r="BK606"/>
  <c r="J601"/>
  <c r="BK595"/>
  <c r="BK588"/>
  <c r="BK581"/>
  <c r="BK578"/>
  <c r="J576"/>
  <c r="J573"/>
  <c r="J571"/>
  <c r="BK568"/>
  <c r="J564"/>
  <c r="BK562"/>
  <c r="J560"/>
  <c r="BK557"/>
  <c r="BK555"/>
  <c r="J553"/>
  <c r="BK551"/>
  <c r="BK549"/>
  <c r="BK547"/>
  <c r="J545"/>
  <c r="BK543"/>
  <c r="BK541"/>
  <c r="BK539"/>
  <c r="J537"/>
  <c r="BK535"/>
  <c r="BK533"/>
  <c r="J531"/>
  <c r="J529"/>
  <c r="BK527"/>
  <c r="BK525"/>
  <c r="J523"/>
  <c r="BK519"/>
  <c r="J515"/>
  <c r="J513"/>
  <c r="BK511"/>
  <c r="BK509"/>
  <c r="J505"/>
  <c r="BK503"/>
  <c r="BK501"/>
  <c r="BK499"/>
  <c r="BK497"/>
  <c r="J495"/>
  <c r="BK493"/>
  <c r="J491"/>
  <c r="J489"/>
  <c r="BK487"/>
  <c r="BK484"/>
  <c r="BK479"/>
  <c r="BK474"/>
  <c r="J469"/>
  <c r="BK464"/>
  <c r="BK459"/>
  <c r="BK455"/>
  <c r="J451"/>
  <c r="BK448"/>
  <c r="J445"/>
  <c r="BK438"/>
  <c r="BK435"/>
  <c r="BK431"/>
  <c r="BK427"/>
  <c r="J423"/>
  <c r="J418"/>
  <c r="J413"/>
  <c r="BK409"/>
  <c r="BK405"/>
  <c r="J401"/>
  <c r="BK397"/>
  <c r="J393"/>
  <c r="BK389"/>
  <c r="J383"/>
  <c r="J380"/>
  <c r="BK378"/>
  <c r="J376"/>
  <c r="BK374"/>
  <c r="J374"/>
  <c r="BK372"/>
  <c r="J372"/>
  <c r="BK370"/>
  <c r="J370"/>
  <c r="BK368"/>
  <c r="J368"/>
  <c r="BK365"/>
  <c r="J365"/>
  <c r="BK361"/>
  <c r="J361"/>
  <c r="BK357"/>
  <c r="J357"/>
  <c r="BK354"/>
  <c r="J354"/>
  <c r="BK351"/>
  <c r="BK349"/>
  <c r="J349"/>
  <c r="J345"/>
  <c r="BK343"/>
  <c r="BK339"/>
  <c r="J337"/>
  <c r="J333"/>
  <c r="BK329"/>
  <c r="J325"/>
  <c r="J321"/>
  <c r="BK317"/>
  <c r="BK313"/>
  <c r="J309"/>
  <c r="J305"/>
  <c r="BK298"/>
  <c r="J291"/>
  <c r="J284"/>
  <c r="J277"/>
  <c r="J271"/>
  <c r="BK263"/>
  <c r="BK255"/>
  <c r="BK247"/>
  <c r="J243"/>
  <c r="BK236"/>
  <c r="BK228"/>
  <c r="J220"/>
  <c r="J213"/>
  <c r="BK203"/>
  <c r="J195"/>
  <c r="J171"/>
  <c r="BK167"/>
  <c r="BK150"/>
  <c r="BK142"/>
  <c r="BK726"/>
  <c r="BK724"/>
  <c r="J722"/>
  <c r="J720"/>
  <c r="BK718"/>
  <c r="BK708"/>
  <c r="J694"/>
  <c r="BK685"/>
  <c r="BK678"/>
  <c r="BK669"/>
  <c r="BK657"/>
  <c r="BK645"/>
  <c r="BK639"/>
  <c r="J632"/>
  <c r="J623"/>
  <c r="BK616"/>
  <c r="J606"/>
  <c r="J595"/>
  <c r="J581"/>
  <c r="BK576"/>
  <c r="BK571"/>
  <c r="BK564"/>
  <c r="BK560"/>
  <c r="J555"/>
  <c r="J551"/>
  <c r="J547"/>
  <c r="J543"/>
  <c r="J539"/>
  <c r="J535"/>
  <c r="BK529"/>
  <c r="J525"/>
  <c r="J519"/>
  <c r="BK513"/>
  <c r="J509"/>
  <c r="J507"/>
  <c r="J503"/>
  <c r="J499"/>
  <c r="J493"/>
  <c r="BK489"/>
  <c r="J484"/>
  <c r="J474"/>
  <c r="J464"/>
  <c r="J455"/>
  <c r="J448"/>
  <c r="J438"/>
  <c r="J431"/>
  <c r="BK423"/>
  <c r="BK413"/>
  <c r="J405"/>
  <c r="J397"/>
  <c r="J389"/>
  <c r="BK380"/>
  <c r="BK376"/>
  <c i="3" r="BK237"/>
  <c r="J233"/>
  <c r="J227"/>
  <c r="J223"/>
  <c r="J218"/>
  <c r="J213"/>
  <c r="J208"/>
  <c r="J204"/>
  <c r="J200"/>
  <c r="BK196"/>
  <c r="BK192"/>
  <c r="J188"/>
  <c r="J184"/>
  <c r="J182"/>
  <c r="J178"/>
  <c r="BK174"/>
  <c r="J170"/>
  <c r="J166"/>
  <c r="BK162"/>
  <c r="J158"/>
  <c r="BK154"/>
  <c r="BK148"/>
  <c r="BK144"/>
  <c r="BK140"/>
  <c r="J134"/>
  <c r="J130"/>
  <c r="BK126"/>
  <c r="J237"/>
  <c r="BK233"/>
  <c r="BK227"/>
  <c r="BK223"/>
  <c r="BK218"/>
  <c r="BK213"/>
  <c r="BK208"/>
  <c r="BK204"/>
  <c r="BK200"/>
  <c r="J196"/>
  <c r="J192"/>
  <c r="BK188"/>
  <c r="BK184"/>
  <c r="BK178"/>
  <c r="J174"/>
  <c r="BK170"/>
  <c r="BK166"/>
  <c r="J162"/>
  <c r="BK158"/>
  <c r="J154"/>
  <c r="BK150"/>
  <c r="J148"/>
  <c r="J144"/>
  <c r="J140"/>
  <c r="BK136"/>
  <c r="BK134"/>
  <c r="BK130"/>
  <c r="J126"/>
  <c i="4" r="J141"/>
  <c r="BK137"/>
  <c r="J133"/>
  <c r="BK129"/>
  <c r="BK125"/>
  <c r="J121"/>
  <c r="BK143"/>
  <c r="BK141"/>
  <c r="J139"/>
  <c r="J137"/>
  <c r="BK133"/>
  <c r="J129"/>
  <c r="J125"/>
  <c r="BK121"/>
  <c i="2" r="J351"/>
  <c r="J347"/>
  <c r="BK345"/>
  <c r="J343"/>
  <c r="BK341"/>
  <c r="BK337"/>
  <c r="J335"/>
  <c r="BK333"/>
  <c r="BK331"/>
  <c r="J329"/>
  <c r="J327"/>
  <c r="BK325"/>
  <c r="J323"/>
  <c r="BK321"/>
  <c r="J319"/>
  <c r="J317"/>
  <c r="J313"/>
  <c r="BK311"/>
  <c r="BK309"/>
  <c r="J307"/>
  <c r="J303"/>
  <c r="J298"/>
  <c r="BK291"/>
  <c r="BK284"/>
  <c r="BK277"/>
  <c r="BK271"/>
  <c r="J266"/>
  <c r="BK259"/>
  <c r="BK252"/>
  <c r="J245"/>
  <c r="BK240"/>
  <c r="BK232"/>
  <c r="BK224"/>
  <c r="BK218"/>
  <c r="BK208"/>
  <c r="J203"/>
  <c r="BK195"/>
  <c r="BK171"/>
  <c r="J167"/>
  <c r="J150"/>
  <c r="J146"/>
  <c r="F36"/>
  <c r="BK347"/>
  <c r="J341"/>
  <c r="J339"/>
  <c r="BK335"/>
  <c r="J331"/>
  <c r="BK327"/>
  <c r="BK323"/>
  <c r="BK319"/>
  <c r="BK315"/>
  <c r="J311"/>
  <c r="BK307"/>
  <c r="BK303"/>
  <c r="J294"/>
  <c r="BK288"/>
  <c r="BK280"/>
  <c r="J274"/>
  <c r="BK266"/>
  <c r="J259"/>
  <c r="J252"/>
  <c r="BK245"/>
  <c r="J240"/>
  <c r="J232"/>
  <c r="J224"/>
  <c r="J218"/>
  <c r="J208"/>
  <c r="BK199"/>
  <c r="J183"/>
  <c r="J169"/>
  <c r="BK155"/>
  <c r="BK146"/>
  <c i="1" r="AS94"/>
  <c i="2" r="J716"/>
  <c r="J701"/>
  <c r="BK689"/>
  <c r="J681"/>
  <c r="BK675"/>
  <c r="BK663"/>
  <c r="J651"/>
  <c r="J642"/>
  <c r="J629"/>
  <c r="BK620"/>
  <c r="BK612"/>
  <c r="BK601"/>
  <c r="J588"/>
  <c r="J578"/>
  <c r="BK573"/>
  <c r="J568"/>
  <c r="J562"/>
  <c r="J557"/>
  <c r="BK553"/>
  <c r="J549"/>
  <c r="BK545"/>
  <c r="J541"/>
  <c r="BK537"/>
  <c r="J533"/>
  <c r="BK531"/>
  <c r="J527"/>
  <c r="BK523"/>
  <c r="BK515"/>
  <c r="J511"/>
  <c r="BK507"/>
  <c r="BK505"/>
  <c r="J501"/>
  <c r="J497"/>
  <c r="BK495"/>
  <c r="BK491"/>
  <c r="J487"/>
  <c r="J479"/>
  <c r="BK469"/>
  <c r="J459"/>
  <c r="BK451"/>
  <c r="BK445"/>
  <c r="J435"/>
  <c r="J427"/>
  <c r="BK418"/>
  <c r="J409"/>
  <c r="BK401"/>
  <c r="BK393"/>
  <c r="BK383"/>
  <c r="J378"/>
  <c i="3" r="BK239"/>
  <c r="J235"/>
  <c r="BK230"/>
  <c r="J225"/>
  <c r="BK221"/>
  <c r="J215"/>
  <c r="BK210"/>
  <c r="BK206"/>
  <c r="J202"/>
  <c r="J198"/>
  <c r="J194"/>
  <c r="J190"/>
  <c r="BK186"/>
  <c r="BK182"/>
  <c r="BK180"/>
  <c r="J176"/>
  <c r="BK172"/>
  <c r="J168"/>
  <c r="BK164"/>
  <c r="J160"/>
  <c r="J156"/>
  <c r="BK152"/>
  <c r="BK146"/>
  <c r="J142"/>
  <c r="BK138"/>
  <c r="BK132"/>
  <c r="BK128"/>
  <c r="J239"/>
  <c r="BK235"/>
  <c r="J230"/>
  <c r="BK225"/>
  <c r="J221"/>
  <c r="BK215"/>
  <c r="J210"/>
  <c r="J206"/>
  <c r="BK202"/>
  <c r="BK198"/>
  <c r="BK194"/>
  <c r="BK190"/>
  <c r="J186"/>
  <c r="J180"/>
  <c r="BK176"/>
  <c r="J172"/>
  <c r="BK168"/>
  <c r="J164"/>
  <c r="BK160"/>
  <c r="BK156"/>
  <c r="J152"/>
  <c r="J150"/>
  <c r="J146"/>
  <c r="BK142"/>
  <c r="J138"/>
  <c r="J136"/>
  <c r="J132"/>
  <c r="J128"/>
  <c i="4" r="J143"/>
  <c r="BK139"/>
  <c r="J135"/>
  <c r="BK131"/>
  <c r="BK127"/>
  <c r="J123"/>
  <c r="BK119"/>
  <c r="BK135"/>
  <c r="J131"/>
  <c r="J127"/>
  <c r="BK123"/>
  <c r="J119"/>
  <c i="2" l="1" r="P141"/>
  <c r="T141"/>
  <c r="P154"/>
  <c r="R154"/>
  <c r="BK207"/>
  <c r="J207"/>
  <c r="J100"/>
  <c r="T207"/>
  <c r="P242"/>
  <c r="T242"/>
  <c r="BK258"/>
  <c r="J258"/>
  <c r="J104"/>
  <c r="T258"/>
  <c r="P279"/>
  <c r="R279"/>
  <c r="BK293"/>
  <c r="J293"/>
  <c r="J106"/>
  <c r="R293"/>
  <c r="P302"/>
  <c r="T302"/>
  <c r="BK356"/>
  <c r="J356"/>
  <c r="J109"/>
  <c r="R356"/>
  <c r="BK367"/>
  <c r="J367"/>
  <c r="J110"/>
  <c r="R367"/>
  <c r="P388"/>
  <c r="R388"/>
  <c r="BK486"/>
  <c r="J486"/>
  <c r="J113"/>
  <c r="T486"/>
  <c r="P559"/>
  <c r="T559"/>
  <c r="P580"/>
  <c r="R580"/>
  <c r="BK644"/>
  <c r="J644"/>
  <c r="J116"/>
  <c r="T644"/>
  <c r="P680"/>
  <c r="T680"/>
  <c r="P693"/>
  <c r="T693"/>
  <c r="P715"/>
  <c r="T715"/>
  <c i="3" r="P125"/>
  <c r="T125"/>
  <c r="P212"/>
  <c r="T212"/>
  <c r="P220"/>
  <c r="T220"/>
  <c r="BK232"/>
  <c r="J232"/>
  <c r="J103"/>
  <c r="T232"/>
  <c i="4" r="P118"/>
  <c r="P117"/>
  <c i="1" r="AU97"/>
  <c i="2" r="BK141"/>
  <c r="J141"/>
  <c r="J98"/>
  <c r="R141"/>
  <c r="BK154"/>
  <c r="J154"/>
  <c r="J99"/>
  <c r="T154"/>
  <c r="P207"/>
  <c r="R207"/>
  <c r="BK242"/>
  <c r="J242"/>
  <c r="J101"/>
  <c r="R242"/>
  <c r="P258"/>
  <c r="R258"/>
  <c r="BK279"/>
  <c r="J279"/>
  <c r="J105"/>
  <c r="T279"/>
  <c r="P293"/>
  <c r="T293"/>
  <c r="BK302"/>
  <c r="J302"/>
  <c r="J107"/>
  <c r="R302"/>
  <c r="P356"/>
  <c r="T356"/>
  <c r="P367"/>
  <c r="T367"/>
  <c r="BK388"/>
  <c r="J388"/>
  <c r="J112"/>
  <c r="T388"/>
  <c r="P486"/>
  <c r="R486"/>
  <c r="BK559"/>
  <c r="J559"/>
  <c r="J114"/>
  <c r="R559"/>
  <c r="BK580"/>
  <c r="J580"/>
  <c r="J115"/>
  <c r="T580"/>
  <c r="P644"/>
  <c r="R644"/>
  <c r="BK680"/>
  <c r="J680"/>
  <c r="J117"/>
  <c r="R680"/>
  <c r="BK693"/>
  <c r="J693"/>
  <c r="J118"/>
  <c r="R693"/>
  <c r="BK715"/>
  <c r="J715"/>
  <c r="J119"/>
  <c r="R715"/>
  <c i="3" r="BK125"/>
  <c r="J125"/>
  <c r="J98"/>
  <c r="R125"/>
  <c r="BK212"/>
  <c r="J212"/>
  <c r="J99"/>
  <c r="R212"/>
  <c r="BK220"/>
  <c r="J220"/>
  <c r="J101"/>
  <c r="R220"/>
  <c r="P232"/>
  <c r="R232"/>
  <c i="4" r="BK118"/>
  <c r="J118"/>
  <c r="J97"/>
  <c r="R118"/>
  <c r="R117"/>
  <c r="T118"/>
  <c r="T117"/>
  <c i="2" r="BK254"/>
  <c r="J254"/>
  <c r="J102"/>
  <c r="BK353"/>
  <c r="J353"/>
  <c r="J108"/>
  <c r="BK382"/>
  <c r="J382"/>
  <c r="J111"/>
  <c i="3" r="BK217"/>
  <c r="J217"/>
  <c r="J100"/>
  <c r="BK229"/>
  <c r="J229"/>
  <c r="J102"/>
  <c i="4" r="F92"/>
  <c r="E107"/>
  <c r="BE119"/>
  <c r="BE121"/>
  <c r="BE125"/>
  <c r="BE131"/>
  <c r="J89"/>
  <c r="BE123"/>
  <c r="BE127"/>
  <c r="BE129"/>
  <c r="BE133"/>
  <c r="BE135"/>
  <c r="BE137"/>
  <c r="BE139"/>
  <c r="BE141"/>
  <c r="BE143"/>
  <c i="3" r="F92"/>
  <c r="BE126"/>
  <c r="BE128"/>
  <c r="BE132"/>
  <c r="BE140"/>
  <c r="BE144"/>
  <c r="BE146"/>
  <c r="BE148"/>
  <c r="BE154"/>
  <c r="BE158"/>
  <c r="BE164"/>
  <c r="BE168"/>
  <c r="BE174"/>
  <c r="BE176"/>
  <c r="BE180"/>
  <c r="BE182"/>
  <c r="BE188"/>
  <c r="BE192"/>
  <c r="BE196"/>
  <c r="BE200"/>
  <c r="BE206"/>
  <c r="BE213"/>
  <c r="BE218"/>
  <c r="BE221"/>
  <c r="BE223"/>
  <c r="BE225"/>
  <c r="BE230"/>
  <c r="BE235"/>
  <c r="BE237"/>
  <c r="BE239"/>
  <c r="E85"/>
  <c r="J89"/>
  <c r="BE130"/>
  <c r="BE134"/>
  <c r="BE136"/>
  <c r="BE138"/>
  <c r="BE142"/>
  <c r="BE150"/>
  <c r="BE152"/>
  <c r="BE156"/>
  <c r="BE160"/>
  <c r="BE162"/>
  <c r="BE166"/>
  <c r="BE170"/>
  <c r="BE172"/>
  <c r="BE178"/>
  <c r="BE184"/>
  <c r="BE186"/>
  <c r="BE190"/>
  <c r="BE194"/>
  <c r="BE198"/>
  <c r="BE202"/>
  <c r="BE204"/>
  <c r="BE208"/>
  <c r="BE210"/>
  <c r="BE215"/>
  <c r="BE227"/>
  <c r="BE233"/>
  <c i="2" r="BE374"/>
  <c r="BE378"/>
  <c r="BE380"/>
  <c r="BE383"/>
  <c r="BE389"/>
  <c r="BE397"/>
  <c r="BE401"/>
  <c r="BE409"/>
  <c r="BE413"/>
  <c r="BE423"/>
  <c r="BE438"/>
  <c r="BE448"/>
  <c r="BE464"/>
  <c r="BE474"/>
  <c r="BE479"/>
  <c r="BE484"/>
  <c r="BE487"/>
  <c r="BE489"/>
  <c r="BE493"/>
  <c r="BE497"/>
  <c r="BE499"/>
  <c r="BE503"/>
  <c r="BE507"/>
  <c r="BE511"/>
  <c r="BE513"/>
  <c r="BE519"/>
  <c r="BE523"/>
  <c r="BE529"/>
  <c r="BE531"/>
  <c r="BE535"/>
  <c r="BE537"/>
  <c r="BE543"/>
  <c r="BE545"/>
  <c r="BE549"/>
  <c r="BE551"/>
  <c r="BE555"/>
  <c r="BE557"/>
  <c r="BE560"/>
  <c r="BE562"/>
  <c r="BE564"/>
  <c r="BE568"/>
  <c r="BE571"/>
  <c r="BE573"/>
  <c r="BE576"/>
  <c r="BE578"/>
  <c r="BE581"/>
  <c r="BE595"/>
  <c r="BE601"/>
  <c r="BE606"/>
  <c r="BE612"/>
  <c r="BE616"/>
  <c r="BE629"/>
  <c r="BE632"/>
  <c r="BE642"/>
  <c r="BE651"/>
  <c r="BE657"/>
  <c r="BE663"/>
  <c r="BE669"/>
  <c r="BE675"/>
  <c r="BE681"/>
  <c r="BE685"/>
  <c r="BE689"/>
  <c r="BE720"/>
  <c r="E85"/>
  <c r="F92"/>
  <c r="J133"/>
  <c r="BE146"/>
  <c r="BE150"/>
  <c r="BE155"/>
  <c r="BE183"/>
  <c r="BE199"/>
  <c r="BE203"/>
  <c r="BE218"/>
  <c r="BE224"/>
  <c r="BE232"/>
  <c r="BE240"/>
  <c r="BE243"/>
  <c r="BE245"/>
  <c r="BE252"/>
  <c r="BE259"/>
  <c r="BE263"/>
  <c r="BE277"/>
  <c r="BE280"/>
  <c r="BE284"/>
  <c r="BE288"/>
  <c r="BE294"/>
  <c r="BE298"/>
  <c r="BE305"/>
  <c r="BE313"/>
  <c r="BE315"/>
  <c r="BE317"/>
  <c r="BE321"/>
  <c r="BE325"/>
  <c r="BE331"/>
  <c r="BE337"/>
  <c r="BE339"/>
  <c r="BE341"/>
  <c r="BE345"/>
  <c r="BE347"/>
  <c r="BE349"/>
  <c r="BE351"/>
  <c r="BE354"/>
  <c r="BE357"/>
  <c r="BE361"/>
  <c r="BE365"/>
  <c r="BE368"/>
  <c r="BE370"/>
  <c r="BE372"/>
  <c r="BE376"/>
  <c r="BE393"/>
  <c r="BE405"/>
  <c r="BE418"/>
  <c r="BE427"/>
  <c r="BE431"/>
  <c r="BE435"/>
  <c r="BE445"/>
  <c r="BE451"/>
  <c r="BE455"/>
  <c r="BE459"/>
  <c r="BE469"/>
  <c r="BE491"/>
  <c r="BE495"/>
  <c r="BE501"/>
  <c r="BE505"/>
  <c r="BE509"/>
  <c r="BE515"/>
  <c r="BE525"/>
  <c r="BE527"/>
  <c r="BE533"/>
  <c r="BE539"/>
  <c r="BE541"/>
  <c r="BE547"/>
  <c r="BE553"/>
  <c r="BE588"/>
  <c r="BE620"/>
  <c r="BE623"/>
  <c r="BE639"/>
  <c r="BE645"/>
  <c r="BE678"/>
  <c r="BE694"/>
  <c r="BE701"/>
  <c r="BE708"/>
  <c r="BE716"/>
  <c r="BE718"/>
  <c r="BE722"/>
  <c r="BE724"/>
  <c r="BE726"/>
  <c i="1" r="BC95"/>
  <c i="2" r="BE142"/>
  <c r="BE167"/>
  <c r="BE169"/>
  <c r="BE171"/>
  <c r="BE195"/>
  <c r="BE208"/>
  <c r="BE213"/>
  <c r="BE220"/>
  <c r="BE228"/>
  <c r="BE236"/>
  <c r="BE247"/>
  <c r="BE255"/>
  <c r="BE266"/>
  <c r="BE271"/>
  <c r="BE274"/>
  <c r="BE291"/>
  <c r="BE303"/>
  <c r="BE307"/>
  <c r="BE309"/>
  <c r="BE311"/>
  <c r="BE319"/>
  <c r="BE323"/>
  <c r="BE327"/>
  <c r="BE329"/>
  <c r="BE333"/>
  <c r="BE335"/>
  <c r="BE343"/>
  <c r="F37"/>
  <c i="1" r="BD95"/>
  <c i="2" r="F35"/>
  <c i="1" r="BB95"/>
  <c i="3" r="F37"/>
  <c i="1" r="BD96"/>
  <c i="4" r="F36"/>
  <c i="1" r="BC97"/>
  <c i="2" r="F34"/>
  <c i="1" r="BA95"/>
  <c i="2" r="J34"/>
  <c i="1" r="AW95"/>
  <c i="3" r="J34"/>
  <c i="1" r="AW96"/>
  <c i="3" r="F34"/>
  <c i="1" r="BA96"/>
  <c i="3" r="F35"/>
  <c i="1" r="BB96"/>
  <c i="3" r="F36"/>
  <c i="1" r="BC96"/>
  <c i="4" r="J34"/>
  <c i="1" r="AW97"/>
  <c i="4" r="F34"/>
  <c i="1" r="BA97"/>
  <c i="4" r="F37"/>
  <c i="1" r="BD97"/>
  <c i="4" r="F35"/>
  <c i="1" r="BB97"/>
  <c i="2" l="1" r="R257"/>
  <c r="R140"/>
  <c r="R139"/>
  <c i="3" r="T124"/>
  <c r="T123"/>
  <c i="2" r="T257"/>
  <c i="3" r="R124"/>
  <c r="R123"/>
  <c i="2" r="P257"/>
  <c i="3" r="P124"/>
  <c r="P123"/>
  <c i="1" r="AU96"/>
  <c i="2" r="T140"/>
  <c r="T139"/>
  <c r="P140"/>
  <c r="P139"/>
  <c i="1" r="AU95"/>
  <c i="2" r="BK140"/>
  <c r="J140"/>
  <c r="J97"/>
  <c i="3" r="BK124"/>
  <c r="J124"/>
  <c r="J97"/>
  <c i="2" r="BK257"/>
  <c r="J257"/>
  <c r="J103"/>
  <c i="4" r="BK117"/>
  <c r="J117"/>
  <c r="J30"/>
  <c i="1" r="AG97"/>
  <c i="2" r="F33"/>
  <c i="1" r="AZ95"/>
  <c i="2" r="J33"/>
  <c i="1" r="AV95"/>
  <c r="AT95"/>
  <c i="3" r="F33"/>
  <c i="1" r="AZ96"/>
  <c r="BC94"/>
  <c r="AY94"/>
  <c r="BA94"/>
  <c r="W30"/>
  <c r="BD94"/>
  <c r="W33"/>
  <c i="4" r="F33"/>
  <c i="1" r="AZ97"/>
  <c i="3" r="J33"/>
  <c i="1" r="AV96"/>
  <c r="AT96"/>
  <c i="4" r="J33"/>
  <c i="1" r="AV97"/>
  <c r="AT97"/>
  <c r="AN97"/>
  <c r="BB94"/>
  <c r="W31"/>
  <c i="2" l="1" r="BK139"/>
  <c r="J139"/>
  <c i="4" r="J96"/>
  <c i="3" r="BK123"/>
  <c r="J123"/>
  <c r="J96"/>
  <c i="4" r="J39"/>
  <c i="1" r="AU94"/>
  <c r="W32"/>
  <c r="AZ94"/>
  <c r="W29"/>
  <c r="AW94"/>
  <c r="AK30"/>
  <c i="2" r="J30"/>
  <c i="1" r="AG95"/>
  <c r="AX94"/>
  <c i="2" l="1" r="J39"/>
  <c r="J96"/>
  <c i="1" r="AN95"/>
  <c i="3" r="J30"/>
  <c i="1" r="AG96"/>
  <c r="AG94"/>
  <c r="AK26"/>
  <c r="AV94"/>
  <c r="AK29"/>
  <c r="AK35"/>
  <c i="3" l="1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<sst xmlns="http://schemas.openxmlformats.org/spreadsheetml/2006/main">
  <si>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</si>
  <si>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</si>
  <si>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</si>
  <si>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</si>
  <si>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</si>
  <si>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{e8f050ac-1769-4696-8706-f1ecd8695538}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</si>
  <si>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</si>
  <si>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</si>
  <si>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</si>
  <si>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</si>
  <si>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</si>
  <si>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</si>
  <si>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</si>
  <si>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</si>
  <si>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</si>
  <si>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</si>
  <si>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</si>
  <si>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zázemí klubu SFC Opava, fotbalový stadion – oprava povodňových škod</t>
  </si>
  <si>
    <t>KSO:</t>
  </si>
  <si>
    <t>CC-CZ:</t>
  </si>
  <si>
    <t>Místo:</t>
  </si>
  <si>
    <t>parc.č. 2037/1, 2034/9, 2035</t>
  </si>
  <si>
    <t>Datum:</t>
  </si>
  <si>
    <t>19. 1. 2025</t>
  </si>
  <si>
    <t>Zadavatel:</t>
  </si>
  <si>
    <t>IČ:</t>
  </si>
  <si>
    <t>Statutární město Opava</t>
  </si>
  <si>
    <t>DIČ:</t>
  </si>
  <si>
    <t>Uchazeč:</t>
  </si>
  <si>
    <t>Vyplň údaj</t>
  </si>
  <si>
    <t>Projektant:</t>
  </si>
  <si>
    <t>Studio ARCHE´S</t>
  </si>
  <si>
    <t>True</t>
  </si>
  <si>
    <t>Zpracovatel:</t>
  </si>
  <si>
    <t>Michal Kupka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</si>
  <si>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</si>
  <si>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</si>
  <si>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</si>
  <si>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</si>
  <si>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</si>
  <si>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</si>
  <si>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</si>
  <si>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</si>
  <si>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</si>
  <si>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</si>
  <si>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</si>
  <si>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</si>
  <si>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</si>
  <si>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</si>
  <si>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</si>
  <si>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</si>
  <si>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</si>
  <si>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</si>
  <si>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</si>
  <si>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</si>
  <si>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</si>
  <si>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</si>
  <si>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</si>
  <si>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</si>
  <si>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</si>
  <si>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</si>
  <si>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</si>
  <si>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</si>
  <si>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</si>
  <si>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</si>
  <si>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</si>
  <si>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</si>
  <si>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</si>
  <si>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</si>
  <si>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</si>
  <si>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</si>
  <si>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</si>
  <si>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</si>
  <si>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</si>
  <si>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</si>
  <si>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</si>
  <si>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</si>
  <si>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</si>
  <si>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</si>
  <si>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</si>
  <si>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</si>
  <si>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</si>
  <si>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opravy + opravy ZTI, VZT, VYT</t>
  </si>
  <si>
    <t>STA</t>
  </si>
  <si>
    <t>1</t>
  </si>
  <si>
    <t>{72eaa4d9-3944-4166-b662-81d9419b98ac}</t>
  </si>
  <si>
    <t>2</t>
  </si>
  <si>
    <t>02</t>
  </si>
  <si>
    <t>Elektroinstalace</t>
  </si>
  <si>
    <t>{5bdb8c3d-9140-4d1d-a079-17247c7683d5}</t>
  </si>
  <si>
    <t>VRN</t>
  </si>
  <si>
    <t>Vedlejší rozpočtové a ostatní náklady</t>
  </si>
  <si>
    <t>{fe50b0c6-8e02-4c7d-b090-34610c7f2c33}</t>
  </si>
  <si>
    <t>KRYCÍ LIST SOUPISU PRACÍ</t>
  </si>
  <si>
    <t>Objekt:</t>
  </si>
  <si>
    <t>01 - Stavební opravy + opravy ZTI, VZT, VYT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</si>
  <si>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</si>
  <si>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</si>
  <si>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</si>
  <si>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</si>
  <si>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</si>
  <si>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</si>
  <si>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</si>
  <si>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</si>
  <si>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</si>
  <si>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</si>
  <si>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</si>
  <si>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</si>
  <si>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</si>
  <si>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</si>
  <si>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</si>
  <si>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</si>
  <si>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</si>
  <si>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</si>
  <si>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</si>
  <si>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</si>
  <si>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</si>
  <si>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</si>
  <si>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</si>
  <si>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</si>
  <si>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</si>
  <si>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</si>
  <si>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</si>
  <si>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790 - Ostatní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</si>
  <si>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</si>
  <si>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</si>
  <si>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</si>
  <si>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</si>
  <si>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</si>
  <si>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</si>
  <si>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</si>
  <si>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</si>
  <si>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</si>
  <si>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</si>
  <si>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</si>
  <si>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</si>
  <si>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</si>
  <si>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</si>
  <si>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</si>
  <si>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</si>
  <si>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</si>
  <si>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</si>
  <si>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</si>
  <si>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</si>
  <si>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pl přes 0,25 do 1 m2 ve zdivu nadzákladovém cihlami pálenými na MVC</t>
  </si>
  <si>
    <t>m3</t>
  </si>
  <si>
    <t>4</t>
  </si>
  <si>
    <t>-281670752</t>
  </si>
  <si>
    <t>PP</t>
  </si>
  <si>
    <t>Zazdívka otvorů ve zdivu nadzákladovém cihlami pálenými plochy přes 0,25 m2 do 1 m2 na maltu vápenocementovou</t>
  </si>
  <si>
    <t>VV</t>
  </si>
  <si>
    <t>68,8*0,3</t>
  </si>
  <si>
    <t>Součet</t>
  </si>
  <si>
    <t>311234251</t>
  </si>
  <si>
    <t>Zdivo jednovrstvé z cihel děrovaných do P10 na maltu M10 tl 300 mm</t>
  </si>
  <si>
    <t>m2</t>
  </si>
  <si>
    <t>-1393478634</t>
  </si>
  <si>
    <t>Zdivo jednovrstvé z cihel děrovaných nebroušených klasických spojených na pero a drážku na maltu M10, pevnost cihel do P10, tl. zdiva 300 mm</t>
  </si>
  <si>
    <t>73,82</t>
  </si>
  <si>
    <t>342241151R01</t>
  </si>
  <si>
    <t>Příčky z cihel dutinových na MC tl 100 mm</t>
  </si>
  <si>
    <t>-119717967</t>
  </si>
  <si>
    <t>0,9*2,1</t>
  </si>
  <si>
    <t>6</t>
  </si>
  <si>
    <t>Úpravy povrchů, podlahy a osazování výplní</t>
  </si>
  <si>
    <t>612131300</t>
  </si>
  <si>
    <t>Vápenný postřik vnitřních stěn nanášený strojně</t>
  </si>
  <si>
    <t>842001571</t>
  </si>
  <si>
    <t>Podkladní a spojovací vrstva vnitřních omítaných ploch vápenný postřik nanášený strojně celoplošně stěn</t>
  </si>
  <si>
    <t>"Nové omítky"</t>
  </si>
  <si>
    <t>2,75*(1022,56+98)</t>
  </si>
  <si>
    <t>2,75*(2*(1,86+2+1+1,35+1,41+2,1+3,34+2,9+0,89+2,9+2,9+3,41+1,8+0,89+2,9+1,73+2,8+2,85+2+2,85+2,25+2,85+2,25+5*2,85+7,93+3,45+4,18+3*1,5+3,45+2,85))</t>
  </si>
  <si>
    <t>2,75*(2*(1,8+1,85+2,63+1,5+2,75+2,52+1,85+2,63+6*1,5+3,55+2,9+2,5+2,93+4,41+4,35+2,8+2,8+2,9+3,41+2,8+1,9+22*2,85+3,41+5,85))</t>
  </si>
  <si>
    <t>2,75*(2*(6,46+2*3,41+2*5,85+2,8+2,93+5,07+2,33+5,85+5,8+2,85+2,78+1,99+1,99+4*3,8+2+1,55+4*1,2+2*1,5+2*2,78+4,32+3,75+1,18+2,3+2,3+2*1,5))</t>
  </si>
  <si>
    <t>"Odečet keramických obkladů (výměra převzata z rozpočtu původního stavu objektu)"</t>
  </si>
  <si>
    <t>-673,6</t>
  </si>
  <si>
    <t>"Odečet dveří"</t>
  </si>
  <si>
    <t>-301,02</t>
  </si>
  <si>
    <t>5</t>
  </si>
  <si>
    <t>612135000</t>
  </si>
  <si>
    <t>Vyrovnání podkladu vnitřních stěn maltou vápennou tl do 10 mm</t>
  </si>
  <si>
    <t>83990463</t>
  </si>
  <si>
    <t>Vyrovnání nerovností podkladu vnitřních omítaných ploch maltou, tl. do 10 mm vápennou stěn</t>
  </si>
  <si>
    <t>612135101</t>
  </si>
  <si>
    <t>Hrubá výplň rýh ve stěnách maltou jakékoli šířky rýhy</t>
  </si>
  <si>
    <t>-338928475</t>
  </si>
  <si>
    <t>Hrubá výplň rýh maltou jakékoli šířky rýhy ve stěnách</t>
  </si>
  <si>
    <t>7</t>
  </si>
  <si>
    <t>612311141</t>
  </si>
  <si>
    <t>Vápenná omítka štuková dvouvrstvá vnitřních stěn nanášená ručně</t>
  </si>
  <si>
    <t>-521093994</t>
  </si>
  <si>
    <t>Omítka vápenná vnitřních ploch nanášená ručně dvouvrstvá štuková, tloušťky jádrové omítky do 10 mm a tloušťky štuku do 3 mm svislých konstrukcí stěn</t>
  </si>
  <si>
    <t>8</t>
  </si>
  <si>
    <t>612311191</t>
  </si>
  <si>
    <t>Příplatek k vápenné omítce vnitřních stěn za každých dalších 5 mm tloušťky ručně</t>
  </si>
  <si>
    <t>2071092549</t>
  </si>
  <si>
    <t>Omítka vápenná vnitřních ploch nanášená ručně Příplatek k cenám za každých dalších i započatých 5 mm tloušťky jádrové omítky přes 10 mm stěn</t>
  </si>
  <si>
    <t>9</t>
  </si>
  <si>
    <t>632441220</t>
  </si>
  <si>
    <t>Potěr anhydritový samonivelační litý C25 přes 45 do 50 mm</t>
  </si>
  <si>
    <t>-141059323</t>
  </si>
  <si>
    <t>Potěr anhydritový samonivelační litý tř. C 25, tl. přes 45 do 50 mm</t>
  </si>
  <si>
    <t>99,7</t>
  </si>
  <si>
    <t>10</t>
  </si>
  <si>
    <t>632441292</t>
  </si>
  <si>
    <t>Příplatek k anhydritovému samonivelačnímu litému potěru C25 ZKD 5 mm tl</t>
  </si>
  <si>
    <t>1117932060</t>
  </si>
  <si>
    <t>Potěr anhydritový samonivelační litý Příplatek k cenám za každých dalších i započatých 5 mm tloušťky přes 50 mm tř. C 25</t>
  </si>
  <si>
    <t>11</t>
  </si>
  <si>
    <t>632481213</t>
  </si>
  <si>
    <t>Separační vrstva z PE fólie</t>
  </si>
  <si>
    <t>386790041</t>
  </si>
  <si>
    <t>Separační vrstva k oddělení podlahových vrstev z polyetylénové fólie</t>
  </si>
  <si>
    <t>Ostatní konstrukce a práce, bourání</t>
  </si>
  <si>
    <t>946111112</t>
  </si>
  <si>
    <t>Montáž pojízdných věží trubkových/dílcových š přes 0,6 do 0,9 m dl do 3,2 m v přes 1,5 do 2,5 m</t>
  </si>
  <si>
    <t>kus</t>
  </si>
  <si>
    <t>1669453641</t>
  </si>
  <si>
    <t>Montáž pojízdných věží trubkových nebo dílcových s maximálním zatížením podlahy do 200 kg/m2 šířky od 0,6 do 0,9 m, délky do 3,2 m, výšky přes 1,5 m do 2,5 m</t>
  </si>
  <si>
    <t>"Vnitřní pomocné lešení, čtyři věže"</t>
  </si>
  <si>
    <t>13</t>
  </si>
  <si>
    <t>946111212</t>
  </si>
  <si>
    <t>Příplatek k pojízdným věžím š přes 0,6 do 0,9 m dl do 3,2 m v do 2,5 m za první a ZKD den použití</t>
  </si>
  <si>
    <t>301971568</t>
  </si>
  <si>
    <t>Montáž pojízdných věží trubkových nebo dílcových s maximálním zatížením podlahy do 200 kg/m2 Příplatek za první a každý další den použití pojízdného lešení k ceně -1112</t>
  </si>
  <si>
    <t>"Doba použití vnitřního pomocného lešení 120 dní"</t>
  </si>
  <si>
    <t>120*4</t>
  </si>
  <si>
    <t>14</t>
  </si>
  <si>
    <t>946111812</t>
  </si>
  <si>
    <t>Demontáž pojízdných věží trubkových/dílcových š přes 0,6 do 0,9 m dl do 3,2 m v přes 1,5 do 2,5 m</t>
  </si>
  <si>
    <t>-1286567952</t>
  </si>
  <si>
    <t>Demontáž pojízdných věží trubkových nebo dílcových s maximálním zatížením podlahy do 200 kg/m2 šířky od 0,6 do 0,9 m, délky do 3,2 m, výšky přes 1,5 m do 2,5 m</t>
  </si>
  <si>
    <t>15</t>
  </si>
  <si>
    <t>952901111</t>
  </si>
  <si>
    <t>Vyčištění budov bytové a občanské výstavby při výšce podlaží do 4 m</t>
  </si>
  <si>
    <t>1690797126</t>
  </si>
  <si>
    <t>Vyčištění budov nebo objektů před předáním do užívání budov bytové nebo občanské výstavby, světlé výšky podlaží do 4 m</t>
  </si>
  <si>
    <t>1650</t>
  </si>
  <si>
    <t>16</t>
  </si>
  <si>
    <t>962032231</t>
  </si>
  <si>
    <t>Bourání zdiva z cihel pálených nebo vápenopískových na MV nebo MVC přes 1 m3</t>
  </si>
  <si>
    <t>-864484866</t>
  </si>
  <si>
    <t>Bourání zdiva nadzákladového z cihel pálených plných nebo lícových nebo vápenopískových na maltu vápennou nebo vápenocementovou, objemu přes 1 m3</t>
  </si>
  <si>
    <t>0,15*6,46*2,75</t>
  </si>
  <si>
    <t>17</t>
  </si>
  <si>
    <t>962032432</t>
  </si>
  <si>
    <t>Bourání zdiva z cihel pálených děrovaných nebo lehčených na MV nebo MVC přes 1 m3</t>
  </si>
  <si>
    <t>-170001058</t>
  </si>
  <si>
    <t>Bourání zdiva nadzákladového z cihel pálených děrovaných nebo lehčených na maltu vápennou nebo vápenocementovou, objemu přes 1 m3</t>
  </si>
  <si>
    <t>0,1*5,95*2,75</t>
  </si>
  <si>
    <t>18</t>
  </si>
  <si>
    <t>968072455</t>
  </si>
  <si>
    <t>Vybourání kovových dveřních zárubní pl do 2 m2</t>
  </si>
  <si>
    <t>1042643397</t>
  </si>
  <si>
    <t>Vybourání kovových rámů oken s křídly, dveřních zárubní, vrat, stěn, ostění nebo obkladů dveřních zárubní, plochy do 2 m2</t>
  </si>
  <si>
    <t>301,02</t>
  </si>
  <si>
    <t>19</t>
  </si>
  <si>
    <t>978013191</t>
  </si>
  <si>
    <t>Otlučení (osekání) vnitřní vápenné nebo vápenocementové omítky stěn v rozsahu přes 50 do 100 %</t>
  </si>
  <si>
    <t>2105775087</t>
  </si>
  <si>
    <t>Otlučení vápenných nebo vápenocementových omítek vnitřních ploch stěn s vyškrabáním spar, s očištěním zdiva, v rozsahu přes 50 do 100 %</t>
  </si>
  <si>
    <t>3954,425</t>
  </si>
  <si>
    <t>20</t>
  </si>
  <si>
    <t>989999R01</t>
  </si>
  <si>
    <t>Zednické výpomoci, zapravení po škodách vzniklých bouracími pracemi, atp.</t>
  </si>
  <si>
    <t>komplet</t>
  </si>
  <si>
    <t>-938675595</t>
  </si>
  <si>
    <t>997</t>
  </si>
  <si>
    <t>Doprava suti a vybouraných hmot</t>
  </si>
  <si>
    <t>997013111</t>
  </si>
  <si>
    <t>Vnitrostaveništní doprava suti a vybouraných hmot pro budovy v do 6 m</t>
  </si>
  <si>
    <t>t</t>
  </si>
  <si>
    <t>1036715214</t>
  </si>
  <si>
    <t>Vnitrostaveništní doprava suti a vybouraných hmot vodorovně do 50 m s naložením základní pro budovy a haly výšky do 6 m</t>
  </si>
  <si>
    <t>22</t>
  </si>
  <si>
    <t>997013501</t>
  </si>
  <si>
    <t>Odvoz suti a vybouraných hmot na skládku nebo meziskládku do 1 km se složením</t>
  </si>
  <si>
    <t>1555958086</t>
  </si>
  <si>
    <t>Odvoz suti a vybouraných hmot na skládku nebo meziskládku se složením, na vzdálenost do 1 km</t>
  </si>
  <si>
    <t>23</t>
  </si>
  <si>
    <t>997013509</t>
  </si>
  <si>
    <t>Příplatek k odvozu suti a vybouraných hmot na skládku ZKD 1 km přes 1 km</t>
  </si>
  <si>
    <t>1149992095</t>
  </si>
  <si>
    <t>Odvoz suti a vybouraných hmot na skládku nebo meziskládku se složením, na vzdálenost Příplatek k ceně za každý další započatý 1 km přes 1 km</t>
  </si>
  <si>
    <t>"Vzdálenost skládky do 20 km"</t>
  </si>
  <si>
    <t>20*281,763</t>
  </si>
  <si>
    <t>24</t>
  </si>
  <si>
    <t>997013631R01</t>
  </si>
  <si>
    <t>Poplatek za uložení na skládce (skládkovné) stavebního odpadu dle platné legislativy a zákona o nakládání s odpady</t>
  </si>
  <si>
    <t>-1346350784</t>
  </si>
  <si>
    <t>998</t>
  </si>
  <si>
    <t>Přesun hmot</t>
  </si>
  <si>
    <t>25</t>
  </si>
  <si>
    <t>998011001</t>
  </si>
  <si>
    <t>Přesun hmot pro budovy zděné v do 6 m</t>
  </si>
  <si>
    <t>-1847149670</t>
  </si>
  <si>
    <t>Přesun hmot pro budovy občanské výstavby, bydlení, výrobu a služby s nosnou svislou konstrukcí zděnou z cihel, tvárnic nebo kamene vodorovná dopravní vzdálenost do 100 m základní pro budovy výšky do 6 m</t>
  </si>
  <si>
    <t>PSV</t>
  </si>
  <si>
    <t>Práce a dodávky PSV</t>
  </si>
  <si>
    <t>711</t>
  </si>
  <si>
    <t>Izolace proti vodě, vlhkosti a plynům</t>
  </si>
  <si>
    <t>26</t>
  </si>
  <si>
    <t>711111001</t>
  </si>
  <si>
    <t>Provedení izolace proti zemní vlhkosti vodorovné za studena nátěrem penetračním</t>
  </si>
  <si>
    <t>627205378</t>
  </si>
  <si>
    <t>Provedení izolace proti zemní vlhkosti natěradly a tmely za studena na ploše vodorovné V nátěrem penetračním</t>
  </si>
  <si>
    <t>27</t>
  </si>
  <si>
    <t>M</t>
  </si>
  <si>
    <t>11163153</t>
  </si>
  <si>
    <t>emulze asfaltová penetrační</t>
  </si>
  <si>
    <t>litr</t>
  </si>
  <si>
    <t>32</t>
  </si>
  <si>
    <t>-340669562</t>
  </si>
  <si>
    <t>99,7*0,4 'Přepočtené koeficientem množství</t>
  </si>
  <si>
    <t>28</t>
  </si>
  <si>
    <t>711141559</t>
  </si>
  <si>
    <t>Provedení izolace proti zemní vlhkosti pásy přitavením vodorovné NAIP</t>
  </si>
  <si>
    <t>1425526249</t>
  </si>
  <si>
    <t>Provedení izolace proti zemní vlhkosti pásy přitavením NAIP na ploše vodorovné V</t>
  </si>
  <si>
    <t>99,7*2 'Přepočtené koeficientem množství</t>
  </si>
  <si>
    <t>29</t>
  </si>
  <si>
    <t>62853004</t>
  </si>
  <si>
    <t>pás asfaltový natavitelný modifikovaný SBS s vložkou ze skleněné tkaniny a spalitelnou PE fólií nebo jemnozrnným minerálním posypem na horním povrchu tl 4,0mm</t>
  </si>
  <si>
    <t>-1158934302</t>
  </si>
  <si>
    <t>99,7*1,1655 'Přepočtené koeficientem množství</t>
  </si>
  <si>
    <t>30</t>
  </si>
  <si>
    <t>62855001</t>
  </si>
  <si>
    <t>pás asfaltový natavitelný modifikovaný SBS s vložkou z polyesterové rohože a spalitelnou PE fólií nebo jemnozrnným minerálním posypem na horním povrchu tl 4,0mm</t>
  </si>
  <si>
    <t>1426683283</t>
  </si>
  <si>
    <t>31</t>
  </si>
  <si>
    <t>998711201</t>
  </si>
  <si>
    <t>Přesun hmot procentní pro izolace proti vodě, vlhkosti a plynům v objektech v do 6 m</t>
  </si>
  <si>
    <t>%</t>
  </si>
  <si>
    <t>254585937</t>
  </si>
  <si>
    <t>Přesun hmot pro izolace proti vodě, vlhkosti a plynům stanovený procentní sazbou (%) z ceny vodorovná dopravní vzdálenost do 50 m základní v objektech výšky do 6 m</t>
  </si>
  <si>
    <t>713</t>
  </si>
  <si>
    <t>Izolace tepelné</t>
  </si>
  <si>
    <t>713110814</t>
  </si>
  <si>
    <t>Odstranění tepelné izolace stropů volně kladené z vláknitých materiálů nasáklých vodou tl přes 100 do 200 mm</t>
  </si>
  <si>
    <t>-1823696000</t>
  </si>
  <si>
    <t>Odstranění tepelné izolace stropů nebo podhledů z rohoží, pásů, dílců, desek, bloků volně kladených z vláknitých materiálů nasáklých vodou, tloušťka izolace přes 100 do 200 mm</t>
  </si>
  <si>
    <t>53,75+255,292</t>
  </si>
  <si>
    <t>33</t>
  </si>
  <si>
    <t>713121111</t>
  </si>
  <si>
    <t>Montáž izolace tepelné podlah volně kladenými rohožemi, pásy, dílci, deskami 1 vrstva</t>
  </si>
  <si>
    <t>-1063485395</t>
  </si>
  <si>
    <t>Montáž tepelné izolace podlah rohožemi, pásy, deskami, dílci, bloky (izolační materiál ve specifikaci) kladenými volně jednovrstvá</t>
  </si>
  <si>
    <t>34</t>
  </si>
  <si>
    <t>28375912</t>
  </si>
  <si>
    <t>deska EPS 150 pro konstrukce s vysokým zatížením λ=0,035 tl 80mm</t>
  </si>
  <si>
    <t>-703671001</t>
  </si>
  <si>
    <t>99,7*1,05 'Přepočtené koeficientem množství</t>
  </si>
  <si>
    <t>35</t>
  </si>
  <si>
    <t>998713201</t>
  </si>
  <si>
    <t>Přesun hmot procentní pro izolace tepelné v objektech v do 6 m</t>
  </si>
  <si>
    <t>427456107</t>
  </si>
  <si>
    <t>Přesun hmot pro izolace tepelné stanovený procentní sazbou (%) z ceny vodorovná dopravní vzdálenost do 50 m s užitím mechanizace v objektech výšky do 6 m</t>
  </si>
  <si>
    <t>721</t>
  </si>
  <si>
    <t>Zdravotechnika - vnitřní kanalizace</t>
  </si>
  <si>
    <t>36</t>
  </si>
  <si>
    <t>721290999R01</t>
  </si>
  <si>
    <t>Čištění kanalizačního potrubí</t>
  </si>
  <si>
    <t>m</t>
  </si>
  <si>
    <t>-1306000856</t>
  </si>
  <si>
    <t>430</t>
  </si>
  <si>
    <t>37</t>
  </si>
  <si>
    <t>721290999R02</t>
  </si>
  <si>
    <t>Zkouška těsnosti kanalizace</t>
  </si>
  <si>
    <t>-1444370731</t>
  </si>
  <si>
    <t>725</t>
  </si>
  <si>
    <t>Zdravotechnika - zařizovací předměty</t>
  </si>
  <si>
    <t>38</t>
  </si>
  <si>
    <t>725110811</t>
  </si>
  <si>
    <t>Demontáž klozetů splachovacích s nádrží</t>
  </si>
  <si>
    <t>soubor</t>
  </si>
  <si>
    <t>321279885</t>
  </si>
  <si>
    <t>Demontáž klozetů splachovacíchch s nádrží nebo tlakovým splachovačem</t>
  </si>
  <si>
    <t>39</t>
  </si>
  <si>
    <t>725122813</t>
  </si>
  <si>
    <t>Demontáž pisoárových stání s nádrží a jedním záchodkem</t>
  </si>
  <si>
    <t>1679794835</t>
  </si>
  <si>
    <t>Demontáž pisoárů s nádrží a 1 záchodkem</t>
  </si>
  <si>
    <t>40</t>
  </si>
  <si>
    <t>725210821</t>
  </si>
  <si>
    <t>Demontáž umyvadel bez výtokových armatur</t>
  </si>
  <si>
    <t>393785320</t>
  </si>
  <si>
    <t>Demontáž umyvadel bez výtokových armatur umyvadel</t>
  </si>
  <si>
    <t>41</t>
  </si>
  <si>
    <t>725210826</t>
  </si>
  <si>
    <t>Demontáž umývátek bez výtokových armatur</t>
  </si>
  <si>
    <t>-1515967306</t>
  </si>
  <si>
    <t>Demontáž umyvadel bez výtokových armatur umývátek</t>
  </si>
  <si>
    <t>42</t>
  </si>
  <si>
    <t>725211617</t>
  </si>
  <si>
    <t>Umyvadlo keramické bílé šířky 600 mm s krytem na sifon připevněné na stěnu šrouby</t>
  </si>
  <si>
    <t>-102999263</t>
  </si>
  <si>
    <t>Umyvadla keramická bílá bez výtokových armatur připevněná na stěnu šrouby s krytem na sifon (polosloupem), šířka umyvadla 600 mm</t>
  </si>
  <si>
    <t>43</t>
  </si>
  <si>
    <t>725211701</t>
  </si>
  <si>
    <t>Umývátko keramické bílé stěnové šířky 400 mm připevněné na stěnu šrouby</t>
  </si>
  <si>
    <t>1050045994</t>
  </si>
  <si>
    <t>Umyvadla keramická bílá bez výtokových armatur připevněná na stěnu šrouby malá (umývátka) stěnová 400 mm</t>
  </si>
  <si>
    <t>44</t>
  </si>
  <si>
    <t>725240811</t>
  </si>
  <si>
    <t>Demontáž kabin sprchových bez výtokových armatur</t>
  </si>
  <si>
    <t>-1700293330</t>
  </si>
  <si>
    <t>Demontáž sprchových kabin a vaniček bez výtokových armatur kabin</t>
  </si>
  <si>
    <t>45</t>
  </si>
  <si>
    <t>725320821</t>
  </si>
  <si>
    <t>Demontáž dřez dvojitý na ocelové konzole bez výtokových armatur</t>
  </si>
  <si>
    <t>483631614</t>
  </si>
  <si>
    <t>Demontáž dřezů dvojitých bez výtokových armatur na konzolách</t>
  </si>
  <si>
    <t>46</t>
  </si>
  <si>
    <t>725330820</t>
  </si>
  <si>
    <t>Demontáž výlevka diturvitová</t>
  </si>
  <si>
    <t>-1247696538</t>
  </si>
  <si>
    <t>Demontáž výlevek bez výtokových armatur a bez nádrže a splachovacího potrubí diturvitových</t>
  </si>
  <si>
    <t>47</t>
  </si>
  <si>
    <t>725820802</t>
  </si>
  <si>
    <t>Demontáž baterie stojánkové do jednoho otvoru</t>
  </si>
  <si>
    <t>801148170</t>
  </si>
  <si>
    <t>Demontáž baterií stojánkových do 1 otvoru</t>
  </si>
  <si>
    <t>48</t>
  </si>
  <si>
    <t>725822613</t>
  </si>
  <si>
    <t>Baterie umyvadlová stojánková páková s výpustí</t>
  </si>
  <si>
    <t>290939372</t>
  </si>
  <si>
    <t>Baterie umyvadlové stojánkové pákové s výpustí</t>
  </si>
  <si>
    <t>49</t>
  </si>
  <si>
    <t>725840850</t>
  </si>
  <si>
    <t>Demontáž baterie sprch diferenciální do G 3/4x1</t>
  </si>
  <si>
    <t>348724393</t>
  </si>
  <si>
    <t>Demontáž baterií sprchových diferenciálních do G 3/4 x 1</t>
  </si>
  <si>
    <t>50</t>
  </si>
  <si>
    <t>725850800</t>
  </si>
  <si>
    <t>Demontáž ventilů odpadních</t>
  </si>
  <si>
    <t>16608505</t>
  </si>
  <si>
    <t>Demontáž odpadních ventilů všech připojovacích dimenzí</t>
  </si>
  <si>
    <t>51</t>
  </si>
  <si>
    <t>725851325</t>
  </si>
  <si>
    <t>Ventil odpadní umyvadlový bez přepadu G 5/4"</t>
  </si>
  <si>
    <t>-1095665703</t>
  </si>
  <si>
    <t>Ventily odpadní pro zařizovací předměty umyvadlové bez přepadu G 5/4"</t>
  </si>
  <si>
    <t>52</t>
  </si>
  <si>
    <t>725860811</t>
  </si>
  <si>
    <t>Demontáž uzávěrů zápachu jednoduchých</t>
  </si>
  <si>
    <t>206522827</t>
  </si>
  <si>
    <t>Demontáž zápachových uzávěrek pro zařizovací předměty jednoduchých</t>
  </si>
  <si>
    <t>53</t>
  </si>
  <si>
    <t>725861102</t>
  </si>
  <si>
    <t>Zápachová uzávěrka pro umyvadla DN 40</t>
  </si>
  <si>
    <t>-959919931</t>
  </si>
  <si>
    <t>Zápachové uzávěrky zařizovacích předmětů pro umyvadla DN 40</t>
  </si>
  <si>
    <t>54</t>
  </si>
  <si>
    <t>ZTI.R02</t>
  </si>
  <si>
    <t>Revizní dvířka, šachta, do podlahy 600x600 mm, nerez</t>
  </si>
  <si>
    <t>84</t>
  </si>
  <si>
    <t>55</t>
  </si>
  <si>
    <t>ZTI.R03</t>
  </si>
  <si>
    <t>WC kombi, včetně příslušenství a napojení</t>
  </si>
  <si>
    <t>86</t>
  </si>
  <si>
    <t>56</t>
  </si>
  <si>
    <t>ZTI.R04</t>
  </si>
  <si>
    <t>Pisoár s radarovým splachováním, včetně příslušenství a napojení</t>
  </si>
  <si>
    <t>88</t>
  </si>
  <si>
    <t>57</t>
  </si>
  <si>
    <t>ZTI.R07</t>
  </si>
  <si>
    <t xml:space="preserve">Sprchový kout čtvrtkruhový 900 x 900, bez vaničky,  včetně příslušenství a napojení, Sprchový systém s pákovou baterií chrom, tlačným ventilem a sprchovou hlavovou</t>
  </si>
  <si>
    <t>94</t>
  </si>
  <si>
    <t>58</t>
  </si>
  <si>
    <t>ZTI.R08</t>
  </si>
  <si>
    <t>Sprchový systém s pákovou baterií chrom, tlačným ventilem a sprchovou hlavovou</t>
  </si>
  <si>
    <t>96</t>
  </si>
  <si>
    <t>59</t>
  </si>
  <si>
    <t>ZTI.R09</t>
  </si>
  <si>
    <t>Příslušenství a baterié ke zděné výlevce, sprchový systém s pákovou baterií chrom</t>
  </si>
  <si>
    <t>98</t>
  </si>
  <si>
    <t>60</t>
  </si>
  <si>
    <t>ZTI.R10</t>
  </si>
  <si>
    <t xml:space="preserve">Výlevka stojící keramická s roštem, včetně příslušenství a napojení  a pákové baterie</t>
  </si>
  <si>
    <t>100</t>
  </si>
  <si>
    <t>61</t>
  </si>
  <si>
    <t>ZTI.R11</t>
  </si>
  <si>
    <t>Mřížka 100 x 100 mm pro podlahové vpusti</t>
  </si>
  <si>
    <t>102</t>
  </si>
  <si>
    <t>62</t>
  </si>
  <si>
    <t>998725201</t>
  </si>
  <si>
    <t>Přesun hmot procentní pro zařizovací předměty v objektech v do 6 m</t>
  </si>
  <si>
    <t>813289067</t>
  </si>
  <si>
    <t>Přesun hmot pro zařizovací předměty stanovený procentní sazbou (%) z ceny vodorovná dopravní vzdálenost do 50 m základní v objektech výšky do 6 m</t>
  </si>
  <si>
    <t>734</t>
  </si>
  <si>
    <t>Ústřední vytápění - armatury</t>
  </si>
  <si>
    <t>63</t>
  </si>
  <si>
    <t>734221682</t>
  </si>
  <si>
    <t>Termostatická hlavice kapalinová PN 10 do 110°C otopných těles VK</t>
  </si>
  <si>
    <t>-1787645786</t>
  </si>
  <si>
    <t>Ventily regulační závitové hlavice termostatické pro ovládání ventilů PN 10 do 110°C kapalinové otopných těles VK</t>
  </si>
  <si>
    <t>735</t>
  </si>
  <si>
    <t>Ústřední vytápění - otopná tělesa</t>
  </si>
  <si>
    <t>64</t>
  </si>
  <si>
    <t>735151543</t>
  </si>
  <si>
    <t>Otopné těleso panelové dvoudeskové 2 přídavné přestupní plochy výška/délka 400/2000 mm výkon 2432 W</t>
  </si>
  <si>
    <t>336973801</t>
  </si>
  <si>
    <t>Otopná tělesa panelová dvoudesková PN 1,0 MPa, T do 110°C se dvěma přídavnými přestupními plochami výšky tělesa 400 mm stavební délky / výkonu 2000 mm / 2432 W</t>
  </si>
  <si>
    <t>80</t>
  </si>
  <si>
    <t>65</t>
  </si>
  <si>
    <t>735151822</t>
  </si>
  <si>
    <t>Demontáž otopného tělesa panelového dvouřadého dl přes 1500 do 2820 mm</t>
  </si>
  <si>
    <t>1450433820</t>
  </si>
  <si>
    <t>Demontáž otopných těles panelových dvouřadých stavební délky přes 1500 do 2820 mm</t>
  </si>
  <si>
    <t>66</t>
  </si>
  <si>
    <t>998735201</t>
  </si>
  <si>
    <t>Přesun hmot procentní pro otopná tělesa v objektech v do 6 m</t>
  </si>
  <si>
    <t>-1019223321</t>
  </si>
  <si>
    <t>Přesun hmot pro otopná tělesa stanovený procentní sazbou (%) z ceny vodorovná dopravní vzdálenost do 50 m základní v objektech výšky do 6 m</t>
  </si>
  <si>
    <t>751</t>
  </si>
  <si>
    <t>Vzduchotechnika</t>
  </si>
  <si>
    <t>67</t>
  </si>
  <si>
    <t>VZT.R01</t>
  </si>
  <si>
    <t>Mřížka větrací skrz stěnu hliníková, 30x30</t>
  </si>
  <si>
    <t>72</t>
  </si>
  <si>
    <t>68</t>
  </si>
  <si>
    <t>VZT.R02</t>
  </si>
  <si>
    <t>Mřížka větrací skrz stěnu hliníková, 20x30</t>
  </si>
  <si>
    <t>74</t>
  </si>
  <si>
    <t>69</t>
  </si>
  <si>
    <t>VZT.R03</t>
  </si>
  <si>
    <t>Mřížka větrací skrz stěnu hliníková, 20x40</t>
  </si>
  <si>
    <t>76</t>
  </si>
  <si>
    <t>70</t>
  </si>
  <si>
    <t>VZT.R04</t>
  </si>
  <si>
    <t>Malý axiální ventilátor EDM 200 SZ j</t>
  </si>
  <si>
    <t>78</t>
  </si>
  <si>
    <t>71</t>
  </si>
  <si>
    <t>VZT.R05</t>
  </si>
  <si>
    <t>Mřížka kruhová hliníková se sítem a s pevnou žaluzií, průměr 100 mm</t>
  </si>
  <si>
    <t>751999999R01</t>
  </si>
  <si>
    <t>Dodávka a montáž ovládání VZT + revize</t>
  </si>
  <si>
    <t>-953616734</t>
  </si>
  <si>
    <t>73</t>
  </si>
  <si>
    <t>998751201</t>
  </si>
  <si>
    <t>Přesun hmot procentní pro vzduchotechniku v objektech v do 12 m</t>
  </si>
  <si>
    <t>1825807155</t>
  </si>
  <si>
    <t>Přesun hmot pro vzduchotechniku stanovený procentní sazbou (%) z ceny vodorovná dopravní vzdálenost do 50 m základní v objektech výšky do 12 m</t>
  </si>
  <si>
    <t>762</t>
  </si>
  <si>
    <t>Konstrukce tesařské</t>
  </si>
  <si>
    <t>762841821</t>
  </si>
  <si>
    <t>Demontáž podbíjení obkladů stropů a střech sklonu do 60° z desek měkkých</t>
  </si>
  <si>
    <t>-1405150781</t>
  </si>
  <si>
    <t>Demontáž podbíjení obkladů stropů a střech sklonu do 60° z desek měkkých (minerálněvláknitých, dřevovláknitých apod.)</t>
  </si>
  <si>
    <t>"Demontáž dřevovláknitých podhledů"</t>
  </si>
  <si>
    <t>7,93*8,52</t>
  </si>
  <si>
    <t>763</t>
  </si>
  <si>
    <t>Konstrukce suché výstavby</t>
  </si>
  <si>
    <t>75</t>
  </si>
  <si>
    <t>763111314</t>
  </si>
  <si>
    <t>SDK příčka tl 100 mm profil CW+UW 75 desky 1xA 12,5 s izolací EI 30 Rw do 45 dB</t>
  </si>
  <si>
    <t>773557377</t>
  </si>
  <si>
    <t>Příčka ze sádrokartonových desek s nosnou konstrukcí z jednoduchých ocelových profilů UW, CW jednoduše opláštěná deskou standardní A tl. 12,5 mm, příčka tl. 100 mm, profil 75, s izolací, EI 30, Rw do 45 dB</t>
  </si>
  <si>
    <t>2,75*(2*1,15+2,14+3,11+0,52)</t>
  </si>
  <si>
    <t>763111316R01</t>
  </si>
  <si>
    <t>SDK příčka tl 175 mm s izolací EI 30 (místnost č. 155)</t>
  </si>
  <si>
    <t>-734129094</t>
  </si>
  <si>
    <t>2,75*2,85</t>
  </si>
  <si>
    <t>77</t>
  </si>
  <si>
    <t>763111323</t>
  </si>
  <si>
    <t>SDK příčka tl 100 mm profil CW+UW 75 desky 1xDF 12,5 s izolací EI 45 Rw do 49 dB</t>
  </si>
  <si>
    <t>-2033069561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</si>
  <si>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</si>
  <si>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2,75*(4,32+0,18+1,83+3,11+0,82)</t>
  </si>
  <si>
    <t>763111333</t>
  </si>
  <si>
    <t>SDK příčka tl 100 mm profil CW+UW 75 desky 1xH2 12,5 s izolací EI 30 Rw do 45 dB</t>
  </si>
  <si>
    <t>-89026316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</si>
  <si>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</si>
  <si>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2,75*(2*2,78+1,5+1,08+1,19)</t>
  </si>
  <si>
    <t>79</t>
  </si>
  <si>
    <t>763111462R01</t>
  </si>
  <si>
    <t>SDK příčka tl 150 mm profil CW+UW 100 desky 2x akustická impregnovaná 12,5 s izolací EI 90 Rw 61 dB</t>
  </si>
  <si>
    <t>597462707</t>
  </si>
  <si>
    <t>Příčka ze sádrokartonových desek s nosnou konstrukcí z jednoduchých ocelových profilů UW, CW dvojitě opláštěná deskami akustickými impregnovanými tl. 2 x 12,5 mm s izolací, EI 90, příčka tl. 150 mm, profil 100, Rw do 61 dB</t>
  </si>
  <si>
    <t>2,75*5,85</t>
  </si>
  <si>
    <t>763111811R01</t>
  </si>
  <si>
    <t>Demontáž jednoduché ocelové nosné konstrukce pro SDK opláštění</t>
  </si>
  <si>
    <t>2093187149</t>
  </si>
  <si>
    <t>"Demontáž stávajících CW UW profilů"</t>
  </si>
  <si>
    <t>2,75*(4,31+1,82+1,15+1,15+2*2,78+2,4+1,5+4,32+1,82+3,11+0,82)</t>
  </si>
  <si>
    <t>81</t>
  </si>
  <si>
    <t>763122811</t>
  </si>
  <si>
    <t xml:space="preserve">Demontáž desek jednoduché opláštění SDK </t>
  </si>
  <si>
    <t>2126190382</t>
  </si>
  <si>
    <t>Demontáž opláštění ze sádrokartonových desek desek na nosné konstrukci, opláštění jednoduché</t>
  </si>
  <si>
    <t>"Demontáž obložení sloupů SDK deskami"</t>
  </si>
  <si>
    <t>12*(2,75*0,78)</t>
  </si>
  <si>
    <t>82</t>
  </si>
  <si>
    <t>763131411</t>
  </si>
  <si>
    <t>SDK podhled desky 1xA 12,5 bez izolace dvouvrstvá spodní kce profil CD+UD</t>
  </si>
  <si>
    <t>-726773564</t>
  </si>
  <si>
    <t>Podhled ze sádrokartonových desek dvouvrstvá zavěšená spodní konstrukce z ocelových profilů CD, UD jednoduše opláštěná deskou standardní A, tl. 12,5 mm, bez izolace</t>
  </si>
  <si>
    <t>25*2,07</t>
  </si>
  <si>
    <t>83</t>
  </si>
  <si>
    <t>763131431</t>
  </si>
  <si>
    <t>SDK podhled deska 1xDF 12,5 bez izolace dvouvrstvá spodní kce profil CD+UD REI do 90</t>
  </si>
  <si>
    <t>-1687255077</t>
  </si>
  <si>
    <t>Podhled ze sádrokartonových desek dvouvrstvá zavěšená spodní konstrukce z ocelových profilů CD, UD jednoduše opláštěná deskou protipožární DF, tl. 12,5 mm, bez izolace, REI do 90</t>
  </si>
  <si>
    <t>8,31*8,78-11,46</t>
  </si>
  <si>
    <t>763131451</t>
  </si>
  <si>
    <t>SDK podhled deska 1xH2 12,5 bez izolace dvouvrstvá spodní kce profil CD+UD</t>
  </si>
  <si>
    <t>868127731</t>
  </si>
  <si>
    <t>Podhled ze sádrokartonových desek dvouvrstvá zavěšená spodní konstrukce z ocelových profilů CD, UD jednoduše opláštěná deskou impregnovanou H2, tl. 12,5 mm, bez izolace</t>
  </si>
  <si>
    <t>2*2,58+6,3</t>
  </si>
  <si>
    <t>85</t>
  </si>
  <si>
    <t>763131752</t>
  </si>
  <si>
    <t>Montáž jedné vrstvy tepelné izolace do SDK podhledu</t>
  </si>
  <si>
    <t>-1674087981</t>
  </si>
  <si>
    <t>Podhled ze sádrokartonových desek ostatní práce a konstrukce na podhledech ze sádrokartonových desek montáž jedné vrstvy tepelné izolace</t>
  </si>
  <si>
    <t>51,75+61,502+11,46</t>
  </si>
  <si>
    <t>63152104</t>
  </si>
  <si>
    <t>pás tepelně izolační univerzální λ=0,032-0,033 tl 150mm</t>
  </si>
  <si>
    <t>1391019558</t>
  </si>
  <si>
    <t>124,712*1,02 'Přepočtené koeficientem množství</t>
  </si>
  <si>
    <t>87</t>
  </si>
  <si>
    <t>763135102</t>
  </si>
  <si>
    <t>Montáž SDK kazetového podhledu z kazet 600x600 mm na zavěšenou polozapuštěnou nosnou konstrukci</t>
  </si>
  <si>
    <t>117521375</t>
  </si>
  <si>
    <t>Montáž sádrokartonového podhledu kazetového demontovatelného včetně zavěšené nosné konstrukce velikosti kazet 600x600 mm polozapuštěné</t>
  </si>
  <si>
    <t>"Kazetové podhledy vhodné do vlhkých prostor"</t>
  </si>
  <si>
    <t>43,65</t>
  </si>
  <si>
    <t>"Kazetové podhledy standardní"</t>
  </si>
  <si>
    <t>211,642</t>
  </si>
  <si>
    <t>59030575</t>
  </si>
  <si>
    <t>podhled kazetový děrovaný kruh 6,5mm, polozapuštěný rastr tl 10mm 600x600mm</t>
  </si>
  <si>
    <t>103900494</t>
  </si>
  <si>
    <t>201,564*1,1 'Přepočtené koeficientem množství</t>
  </si>
  <si>
    <t>89</t>
  </si>
  <si>
    <t>RMAT0001</t>
  </si>
  <si>
    <t>podhled kazetový 600x600 mm, polozapuštěný, vhodný do vlhkých prostor</t>
  </si>
  <si>
    <t>1711921571</t>
  </si>
  <si>
    <t>41,571*1,1 'Přepočtené koeficientem množství</t>
  </si>
  <si>
    <t>90</t>
  </si>
  <si>
    <t>763135801</t>
  </si>
  <si>
    <t>Demontáž podhledu sádrokartonového z desek děrovaných se spárami lepenými</t>
  </si>
  <si>
    <t>-1706855428</t>
  </si>
  <si>
    <t>25*2,15</t>
  </si>
  <si>
    <t>91</t>
  </si>
  <si>
    <t>763135812</t>
  </si>
  <si>
    <t>Demontáž podhledu sádrokartonového kazetového na roštu polozapuštěném</t>
  </si>
  <si>
    <t>-114486742</t>
  </si>
  <si>
    <t>Demontáž podhledu sádrokartonového kazetového zavěšeného na roštu polozapuštěném</t>
  </si>
  <si>
    <t>4,38+2,85+19,47*1,26+3,98*4,45+1,15+6,58+1,3+20,93+4,85*9+18*1,44+3,53*2,85+6,56*11,4+3,71*5,78</t>
  </si>
  <si>
    <t>92</t>
  </si>
  <si>
    <t>763164551</t>
  </si>
  <si>
    <t>SDK obklad kcí tvaru L š přes 0,8 m desky 1xA 12,5</t>
  </si>
  <si>
    <t>-1505400208</t>
  </si>
  <si>
    <t>Obklad konstrukcí sádrokartonovými deskami včetně ochranných úhelníků ve tvaru L rozvinuté šíře přes 0,8 m, opláštěný deskou standardní A, tl. 12,5 mm</t>
  </si>
  <si>
    <t>"Obložení sloupů SDK deskami"</t>
  </si>
  <si>
    <t>93</t>
  </si>
  <si>
    <t>763164655</t>
  </si>
  <si>
    <t>SDK obklad kcí tvaru U š přes 1,2 m desky 1xDF 12,5</t>
  </si>
  <si>
    <t>523727955</t>
  </si>
  <si>
    <t>Obklad konstrukcí sádrokartonovými deskami včetně ochranných úhelníků ve tvaru U rozvinuté šíře přes 1,2 m, opláštěný deskou protipožární DF, tl. 12,5 mm</t>
  </si>
  <si>
    <t>"SDK kryt odpadu"</t>
  </si>
  <si>
    <t>2,1*2,75</t>
  </si>
  <si>
    <t>763164657</t>
  </si>
  <si>
    <t>SDK obklad kcí tvaru U š přes 1,2 m desky 2xDF 12,5</t>
  </si>
  <si>
    <t>37925183</t>
  </si>
  <si>
    <t>Obklad konstrukcí sádrokartonovými deskami včetně ochranných úhelníků ve tvaru U rozvinuté šíře přes 1,2 m, opláštěný deskou protipožární DF, tl. 2 x 12,5 mm</t>
  </si>
  <si>
    <t>95</t>
  </si>
  <si>
    <t>763164715</t>
  </si>
  <si>
    <t>SDK obklad kcí uzavřeného tvaru š do 0,8 m desky 1xDF 12,5</t>
  </si>
  <si>
    <t>-545107577</t>
  </si>
  <si>
    <t>Obklad konstrukcí sádrokartonovými deskami včetně ochranných úhelníků uzavřeného tvaru rozvinuté šíře do 0,8 m, opláštěný deskou protipožární DF, tl. 12,5 mm</t>
  </si>
  <si>
    <t>12*2,75</t>
  </si>
  <si>
    <t>763164717</t>
  </si>
  <si>
    <t>SDK obklad kcí uzavřeného tvaru š do 0,8 m desky 2xDF 12,5</t>
  </si>
  <si>
    <t>-335929821</t>
  </si>
  <si>
    <t>Obklad konstrukcí sádrokartonovými deskami včetně ochranných úhelníků uzavřeného tvaru rozvinuté šíře do 0,8 m, opláštěný deskou protipožární DF, tl. 2 x 12,5 mm</t>
  </si>
  <si>
    <t>97</t>
  </si>
  <si>
    <t>998763401</t>
  </si>
  <si>
    <t>Přesun hmot procentní pro konstrukce montované z desek v objektech v do 6 m</t>
  </si>
  <si>
    <t>-1604906393</t>
  </si>
  <si>
    <t>Přesun hmot pro konstrukce montované z desek sádrokartonových, sádrovláknitých, cementovláknitých nebo cementových stanovený procentní sazbou (%) z ceny vodorovná dopravní vzdálenost do 50 m základní v objektech výšky do 6 m</t>
  </si>
  <si>
    <t>766</t>
  </si>
  <si>
    <t>Konstrukce truhlářské</t>
  </si>
  <si>
    <t>1/TP</t>
  </si>
  <si>
    <t>NOVÉ VNITŘNÍ DVEŘE, DVEŘNÍ KŘÍDLA HLADKÁ, PLNÁ JEDNOKŘÍDLOVÁ, OTOČNÁ, 700x1970, ZÁMEK S BEZPEČNOSTNÍ VLOŽKOU, S POŽADAVKEM NA GENERÁLNÍ KLÍČ, DO OCELOVÉ ZÁRUBNĚ, C 160 MM, BEZ PRAHU - Specifikace dle výpisu prvků - 1/TP</t>
  </si>
  <si>
    <t>99</t>
  </si>
  <si>
    <t>1/TPa</t>
  </si>
  <si>
    <t xml:space="preserve">NOVÉ VNITŘNÍ DVEŘE, DVEŘNÍ KŘÍDLA HLADKÁ, PLNÁ JEDNOKŘÍDLOVÁ, OTOČNÁ, 700x1970, ZÁMEK S BEZPEČNOSTNÍ VLOŽKOU, S POŽADAVKEM NA GENERÁLNÍ KLÍČ, DO OCELOVÉ ZÁRUBNĚ, C 160 MM, BEZ PRAHU, VŠECHNY DVEŘE DO UMÝVAREN  A WC BUDOU SPLŇOVAT POŽADAVKY NA VLHKOST A OD</t>
  </si>
  <si>
    <t xml:space="preserve">NOVÉ VNITŘNÍ DVEŘE, DVEŘNÍ KŘÍDLA HLADKÁ, PLNÁ JEDNOKŘÍDLOVÁ, OTOČNÁ, 700x1970, ZÁMEK S BEZPEČNOSTNÍ VLOŽKOU, S POŽADAVKEM NA GENERÁLNÍ KLÍČ, DO OCELOVÉ ZÁRUBNĚ, C 160 MM, BEZ PRAHU, VŠECHNY DVEŘE DO UMÝVAREN  A WC BUDOU SPLŇOVAT POŽADAVKY NA VLHKOST A ODVĚTRÁNÍ - Specifikace dle výpisu prvků - 1/TPa</t>
  </si>
  <si>
    <t>2/TLa</t>
  </si>
  <si>
    <t xml:space="preserve">NOVÉ VNITŘNÍ DVEŘE, DVEŘNÍ KŘÍDLA HLADKÁ, PLNÁ JEDNOKŘÍDLOVÁ, OTOČNÁ, 700x1970, ZÁMEK S BEZPEČNOSTNÍ VLOŽKOU, S POŽADAVKEM NA GENERÁLNÍ KLÍČ, DO OCELOVÉ ZÁRUBNĚ, C 110 MM, BEZ PRAHU, VŠECHNY DVEŘE DO UMÝVAREN  A WC BUDOU SPLŇOVAT POŽADAVKY NA VLHKOST A OD</t>
  </si>
  <si>
    <t xml:space="preserve">NOVÉ VNITŘNÍ DVEŘE, DVEŘNÍ KŘÍDLA HLADKÁ, PLNÁ JEDNOKŘÍDLOVÁ, OTOČNÁ, 700x1970, ZÁMEK S BEZPEČNOSTNÍ VLOŽKOU, S POŽADAVKEM NA GENERÁLNÍ KLÍČ, DO OCELOVÉ ZÁRUBNĚ, C 110 MM, BEZ PRAHU, VŠECHNY DVEŘE DO UMÝVAREN  A WC BUDOU SPLŇOVAT POŽADAVKY NA VLHKOST A ODVĚTRÁNÍ - Specifikace dle výpisu prvků - 1/TLa</t>
  </si>
  <si>
    <t>101</t>
  </si>
  <si>
    <t>3/TL</t>
  </si>
  <si>
    <t>NOVÉ VNITŘNÍ DVEŘE, DVEŘNÍ KŘÍDLA HLADKÁ, PLNÁ JEDNOKŘÍDLOVÁ, OTOČNÁ, 800x1970, ZÁMEK S BEZPEČNOSTNÍ VLOŽKOU, S POŽADAVKEM NA GENERÁLNÍ KLÍČ, DO OCELOVÉ ZÁRUBNĚ, C 110 MM, BEZ PRAHU - Specifikace dle výpisu prvků - 3/TL</t>
  </si>
  <si>
    <t>3/TLa</t>
  </si>
  <si>
    <t xml:space="preserve">NOVÉ VNITŘNÍ DVEŘE, DVEŘNÍ KŘÍDLA HLADKÁ, PLNÁ JEDNOKŘÍDLOVÁ, OTOČNÁ, 800x1970, ZÁMEK S BEZPEČNOSTNÍ VLOŽKOU, S POŽADAVKEM NA GENERÁLNÍ KLÍČ, DO OCELOVÉ ZÁRUBNĚ, C 110 MM, BEZ PRAHU, VŠECHNY DVEŘE DO UMÝVAREN  A WC BUDOU SPLŇOVAT POŽADAVKY NA VLHKOST A OD</t>
  </si>
  <si>
    <t xml:space="preserve">NOVÉ VNITŘNÍ DVEŘE, DVEŘNÍ KŘÍDLA HLADKÁ, PLNÁ JEDNOKŘÍDLOVÁ, OTOČNÁ, 800x1970, ZÁMEK S BEZPEČNOSTNÍ VLOŽKOU, S POŽADAVKEM NA GENERÁLNÍ KLÍČ, DO OCELOVÉ ZÁRUBNĚ, C 110 MM, BEZ PRAHU, VŠECHNY DVEŘE DO UMÝVAREN  A WC BUDOU SPLŇOVAT POŽADAVKY NA VLHKOST A ODVĚTRÁNÍ - Specifikace dle výpisu prvků - 3/TLa</t>
  </si>
  <si>
    <t>103</t>
  </si>
  <si>
    <t>3/TP</t>
  </si>
  <si>
    <t>NOVÉ VNITŘNÍ DVEŘE, DVEŘNÍ KŘÍDLA HLADKÁ, PLNÁ JEDNOKŘÍDLOVÁ, OTOČNÁ, 800x1970, ZÁMEK S BEZPEČNOSTNÍ VLOŽKOU, S POŽADAVKEM NA GENERÁLNÍ KLÍČ, DO OCELOVÉ ZÁRUBNĚ, C 110 MM, BEZ PRAHU - Specifikace dle výpisu prvků - 3/TP</t>
  </si>
  <si>
    <t>104</t>
  </si>
  <si>
    <t>3/TPa</t>
  </si>
  <si>
    <t xml:space="preserve">NOVÉ VNITŘNÍ DVEŘE, DVEŘNÍ KŘÍDLA HLADKÁ, PLNÁ JEDNOKŘÍDLOVÁ, OTOČNÁ, 800x1970, ZÁMEK S BEZPEČNOSTNÍ VLOŽKOU, S POŽADAVKEM NA GENERÁLNÍ KLÍČ, DO OCELOVÉ ZÁRUBNĚ, C 110 MM, BEZ PRAHU, VŠECHNY DVEŘE DO UMÝVAREN  A WC BUDOU SPLŇOVAT POŽADAVKY NA VLHKOST A ODVĚTRÁNÍ - Specifikace dle výpisu prvků - 3/TPa</t>
  </si>
  <si>
    <t>105</t>
  </si>
  <si>
    <t>4/TL</t>
  </si>
  <si>
    <t>NOVÉ VNITŘNÍ DVEŘE, DVEŘNÍ KŘÍDLA HLADKÁ, PLNÁ JEDNOKŘÍDLOVÁ, OTOČNÁ, 800x1970, ZÁMEK S BEZPEČNOSTNÍ VLOŽKOU, S POŽADAVKEM NA GENERÁLNÍ KLÍČ, DO OCELOVÉ ZÁRUBNĚ, C 160 MM, BEZ PRAHU - Specifikace dle výpisu prvků - 4/TL</t>
  </si>
  <si>
    <t>106</t>
  </si>
  <si>
    <t>4/TLa</t>
  </si>
  <si>
    <t xml:space="preserve">NOVÉ VNITŘNÍ DVEŘE, DVEŘNÍ KŘÍDLA HLADKÁ, PLNÁ JEDNOKŘÍDLOVÁ, OTOČNÁ, 800x1970, ZÁMEK S BEZPEČNOSTNÍ VLOŽKOU, S POŽADAVKEM NA GENERÁLNÍ KLÍČ, DO OCELOVÉ ZÁRUBNĚ, C 160 MM, BEZ PRAHU, VŠECHNY DVEŘE DO UMÝVAREN  A WC BUDOU SPLŇOVAT POŽADAVKY NA VLHKOST A OD</t>
  </si>
  <si>
    <t xml:space="preserve">NOVÉ VNITŘNÍ DVEŘE, DVEŘNÍ KŘÍDLA HLADKÁ, PLNÁ JEDNOKŘÍDLOVÁ, OTOČNÁ, 800x1970, ZÁMEK S BEZPEČNOSTNÍ VLOŽKOU, S POŽADAVKEM NA GENERÁLNÍ KLÍČ, DO OCELOVÉ ZÁRUBNĚ, C 160 MM, BEZ PRAHU, VŠECHNY DVEŘE DO UMÝVAREN  A WC BUDOU SPLŇOVAT POŽADAVKY NA VLHKOST A ODVĚTRÁNÍ - Specifikace dle výpisu prvků - 4/TLa</t>
  </si>
  <si>
    <t>107</t>
  </si>
  <si>
    <t>4/TP</t>
  </si>
  <si>
    <t>NOVÉ VNITŘNÍ DVEŘE, DVEŘNÍ KŘÍDLA HLADKÁ, PLNÁ JEDNOKŘÍDLOVÁ, OTOČNÁ, 800x1970, ZÁMEK S BEZPEČNOSTNÍ VLOŽKOU, S POŽADAVKEM NA GENERÁLNÍ KLÍČ, DO OCELOVÉ ZÁRUBNĚ, C 160 MM, BEZ PRAHU - Specifikace dle výpisu prvků - 4/TP</t>
  </si>
  <si>
    <t>108</t>
  </si>
  <si>
    <t>4/TPa</t>
  </si>
  <si>
    <t xml:space="preserve">NOVÉ VNITŘNÍ DVEŘE, DVEŘNÍ KŘÍDLA HLADKÁ, PLNÁ JEDNOKŘÍDLOVÁ, OTOČNÁ, 800x1970, ZÁMEK S BEZPEČNOSTNÍ VLOŽKOU, S POŽADAVKEM NA GENERÁLNÍ KLÍČ, DO OCELOVÉ ZÁRUBNĚ, C 160 MM, BEZ PRAHU, VŠECHNY DVEŘE DO UMÝVAREN  A WC BUDOU SPLŇOVAT POŽADAVKY NA VLHKOST A ODVĚTRÁNÍ - Specifikace dle výpisu prvků - 4/TPa</t>
  </si>
  <si>
    <t>109</t>
  </si>
  <si>
    <t>5/TL</t>
  </si>
  <si>
    <t>NOVÉ VNITŘNÍ DVEŘE, DVEŘNÍ KŘÍDLA HLADKÁ, PLNÁ JEDNOKŘÍDLOVÁ, OTOČNÁ, 900x1970, ZÁMEK S BEZPEČNOSTNÍ VLOŽKOU, S POŽADAVKEM NA GENERÁLNÍ KLÍČ, DO OCELOVÉ ZÁRUBNĚ, C 110 MM, BEZ PRAHU - Specifikace dle výpisu prvků - 5/TL</t>
  </si>
  <si>
    <t>110</t>
  </si>
  <si>
    <t>6/TLa</t>
  </si>
  <si>
    <t xml:space="preserve">NOVÉ VNITŘNÍ DVEŘE, DVEŘNÍ KŘÍDLA HLADKÁ, PLNÁ JEDNOKŘÍDLOVÁ, OTOČNÁ, 600x1970, ZÁMEK S BEZPEČNOSTNÍ VLOŽKOU, S POŽADAVKEM NA GENERÁLNÍ KLÍČ, DO OCELOVÉ ZÁRUBNĚ, C 160 MM, BEZ PRAHU, VŠECHNY DVEŘE DO UMÝVAREN  A WC BUDOU SPLŇOVAT POŽADAVKY NA VLHKOST A OD</t>
  </si>
  <si>
    <t xml:space="preserve">NOVÉ VNITŘNÍ DVEŘE, DVEŘNÍ KŘÍDLA HLADKÁ, PLNÁ JEDNOKŘÍDLOVÁ, OTOČNÁ, 600x1970, ZÁMEK S BEZPEČNOSTNÍ VLOŽKOU, S POŽADAVKEM NA GENERÁLNÍ KLÍČ, DO OCELOVÉ ZÁRUBNĚ, C 160 MM, BEZ PRAHU, VŠECHNY DVEŘE DO UMÝVAREN  A WC BUDOU SPLŇOVAT POŽADAVKY NA VLHKOST A ODVĚTRÁNÍ - Specifikace dle výpisu prvků - 6/TLa</t>
  </si>
  <si>
    <t>111</t>
  </si>
  <si>
    <t>7/TPa</t>
  </si>
  <si>
    <t xml:space="preserve">NOVÉ VNITŘNÍ DVEŘE, DVEŘNÍ KŘÍDLA HLADKÁ, PLNÁ JEDNOKŘÍDLOVÁ, OTOČNÁ, 600x1970, ZÁMEK S BEZPEČNOSTNÍ VLOŽKOU, S POŽADAVKEM NA GENERÁLNÍ KLÍČ, DO OCELOVÉ ZÁRUBNĚ, C 75 MM, BEZ PRAHU, VŠECHNY DVEŘE DO UMÝVAREN  A WC BUDOU SPLŇOVAT POŽADAVKY NA VLHKOST A ODV</t>
  </si>
  <si>
    <t xml:space="preserve">NOVÉ VNITŘNÍ DVEŘE, DVEŘNÍ KŘÍDLA HLADKÁ, PLNÁ JEDNOKŘÍDLOVÁ, OTOČNÁ, 600x1970, ZÁMEK S BEZPEČNOSTNÍ VLOŽKOU, S POŽADAVKEM NA GENERÁLNÍ KLÍČ, DO OCELOVÉ ZÁRUBNĚ, C 75 MM, BEZ PRAHU, VŠECHNY DVEŘE DO UMÝVAREN  A WC BUDOU SPLŇOVAT POŽADAVKY NA VLHKOST A ODVĚTRÁNÍ - Specifikace dle výpisu prvků - 7/TPa</t>
  </si>
  <si>
    <t>112</t>
  </si>
  <si>
    <t>766691812</t>
  </si>
  <si>
    <t>Demontáž parapetních desek dřevěných nebo plastových šířky přes 300 mm</t>
  </si>
  <si>
    <t>1380771580</t>
  </si>
  <si>
    <t>Demontáž parapetních desek šířky přes 300 mm</t>
  </si>
  <si>
    <t>1,4*29</t>
  </si>
  <si>
    <t>113</t>
  </si>
  <si>
    <t>766694126</t>
  </si>
  <si>
    <t>Montáž parapetních desek dřevěných nebo plastových š přes 30 cm</t>
  </si>
  <si>
    <t>1377443316</t>
  </si>
  <si>
    <t>Montáž ostatních truhlářských konstrukcí parapetních desek dřevěných nebo plastových šířky přes 300 mm</t>
  </si>
  <si>
    <t>114</t>
  </si>
  <si>
    <t>60794104</t>
  </si>
  <si>
    <t>parapet dřevotřískový vnitřní povrch laminátový š 340mm</t>
  </si>
  <si>
    <t>1143030632</t>
  </si>
  <si>
    <t>115</t>
  </si>
  <si>
    <t>60794121</t>
  </si>
  <si>
    <t>koncovka PVC k parapetním dřevotřískovým deskám do 600mm</t>
  </si>
  <si>
    <t>1982640210</t>
  </si>
  <si>
    <t>116</t>
  </si>
  <si>
    <t>8/TL</t>
  </si>
  <si>
    <t>NOVÉ VNITŘNÍ DVEŘE, DVEŘNÍ KŘÍDLA HLADKÁ, PLNÁ DVOUKŘÍDLOVÁ, OTOČNÁ, 1600x1970, ZÁMEK S BEZPEČNOSTNÍ VLOŽKOU, S POŽADAVKEM NA GENERÁLNÍ KLÍČ, DO OCELOVÉ ZÁRUBNĚ, C 110 MM, BEZ PRAHU - Specifikace dle výpisu prvků - 8/TL</t>
  </si>
  <si>
    <t>117</t>
  </si>
  <si>
    <t>9/TLa</t>
  </si>
  <si>
    <t xml:space="preserve">NOVÉ VNITŘNÍ DVEŘE, DVEŘNÍ KŘÍDLA HLADKÁ, PLNÁ JEDNOKŘÍDLOVÁ, OTOČNÁ, 600x1970, ZÁMEK S BEZPEČNOSTNÍ VLOŽKOU, S POŽADAVKEM NA GENERÁLNÍ KLÍČ, DO OCELOVÉ ZÁRUBNĚ, C 110 MM, BEZ PRAHU, VŠECHNY DVEŘE DO UMÝVAREN  A WC BUDOU SPLŇOVAT POŽADAVKY NA VLHKOST A OD</t>
  </si>
  <si>
    <t xml:space="preserve">NOVÉ VNITŘNÍ DVEŘE, DVEŘNÍ KŘÍDLA HLADKÁ, PLNÁ JEDNOKŘÍDLOVÁ, OTOČNÁ, 600x1970, ZÁMEK S BEZPEČNOSTNÍ VLOŽKOU, S POŽADAVKEM NA GENERÁLNÍ KLÍČ, DO OCELOVÉ ZÁRUBNĚ, C 110 MM, BEZ PRAHU, VŠECHNY DVEŘE DO UMÝVAREN  A WC BUDOU SPLŇOVAT POŽADAVKY NA VLHKOST A ODVĚTRÁNÍ - Specifikace dle výpisu prvků - 9/TLa</t>
  </si>
  <si>
    <t>118</t>
  </si>
  <si>
    <t>9/TP</t>
  </si>
  <si>
    <t>NOVÉ VNITŘNÍ DVEŘE, DVEŘNÍ KŘÍDLA HLADKÁ, PLNÁ JEDNOKŘÍDLOVÁ, OTOČNÁ, 600x1970, ZÁMEK S BEZPEČNOSTNÍ VLOŽKOU, S POŽADAVKEM NA GENERÁLNÍ KLÍČ, DO OCELOVÉ ZÁRUBNĚ, C 110 MM, BEZ PRAHU - Specifikace dle výpisu prvků - 9/TP</t>
  </si>
  <si>
    <t>119</t>
  </si>
  <si>
    <t>9/TPa</t>
  </si>
  <si>
    <t xml:space="preserve">NOVÉ VNITŘNÍ DVEŘE, DVEŘNÍ KŘÍDLA HLADKÁ, PLNÁ JEDNOKŘÍDLOVÁ, OTOČNÁ, 600x1970, ZÁMEK S BEZPEČNOSTNÍ VLOŽKOU, S POŽADAVKEM NA GENERÁLNÍ KLÍČ, DO OCELOVÉ ZÁRUBNĚ, C 110 MM, BEZ PRAHU, VŠECHNY DVEŘE DO UMÝVAREN  A WC BUDOU SPLŇOVAT POŽADAVKY NA VLHKOST A ODVĚTRÁNÍ - Specifikace dle výpisu prvků - 9/TPa</t>
  </si>
  <si>
    <t>120</t>
  </si>
  <si>
    <t>10/TL</t>
  </si>
  <si>
    <t>NOVÉ VNITŘNÍ DVEŘE, DVEŘNÍ KŘÍDLA HLADKÁ, PLNÁ JEDNOKŘÍDLOVÁ, OTOČNÁ, 900x1970, ZÁMEK S BEZPEČNOSTNÍ VLOŽKOU, S POŽADAVKEM NA GENERÁLNÍ KLÍČ, DO OCELOVÉ ZÁRUBNĚ, C 160 MM, BEZ PRAHU - Specifikace dle výpisu prvků - 10/TL</t>
  </si>
  <si>
    <t>121</t>
  </si>
  <si>
    <t>10/TLa</t>
  </si>
  <si>
    <t xml:space="preserve">NOVÉ VNITŘNÍ DVEŘE, DVEŘNÍ KŘÍDLA HLADKÁ, PLNÁ JEDNOKŘÍDLOVÁ, OTOČNÁ, 900x1970, ZÁMEK S BEZPEČNOSTNÍ VLOŽKOU, S POŽADAVKEM NA GENERÁLNÍ KLÍČ, DO OCELOVÉ ZÁRUBNĚ, C 160 MM, BEZ PRAHU, VŠECHNY DVEŘE DO UMÝVAREN  A WC BUDOU SPLŇOVAT POŽADAVKY NA VLHKOST A OD</t>
  </si>
  <si>
    <t xml:space="preserve">NOVÉ VNITŘNÍ DVEŘE, DVEŘNÍ KŘÍDLA HLADKÁ, PLNÁ JEDNOKŘÍDLOVÁ, OTOČNÁ, 900x1970, ZÁMEK S BEZPEČNOSTNÍ VLOŽKOU, S POŽADAVKEM NA GENERÁLNÍ KLÍČ, DO OCELOVÉ ZÁRUBNĚ, C 160 MM, BEZ PRAHU, VŠECHNY DVEŘE DO UMÝVAREN  A WC BUDOU SPLŇOVAT POŽADAVKY NA VLHKOST A ODVĚTRÁNÍ - Specifikace dle výpisu prvků - 10/TLa</t>
  </si>
  <si>
    <t>122</t>
  </si>
  <si>
    <t>10/TP</t>
  </si>
  <si>
    <t>NOVÉ VNITŘNÍ DVEŘE, DVEŘNÍ KŘÍDLA HLADKÁ, PLNÁ JEDNOKŘÍDLOVÁ, OTOČNÁ, 900x1970, ZÁMEK S BEZPEČNOSTNÍ VLOŽKOU, S POŽADAVKEM NA GENERÁLNÍ KLÍČ, DO OCELOVÉ ZÁRUBNĚ, C 160 MM, BEZ PRAHU - Specifikace dle výpisu prvků - 10/TP</t>
  </si>
  <si>
    <t>123</t>
  </si>
  <si>
    <t>11/TL</t>
  </si>
  <si>
    <t>NOVÉ VNITŘNÍ DVEŘE, DVEŘNÍ KŘÍDLA HLADKÁ, PLNÁ JEDNOKŘÍDLOVÁ, OTOČNÁ, 1000x1970, ZÁMEK S BEZPEČNOSTNÍ VLOŽKOU, S POŽADAVKEM NA GENERÁLNÍ KLÍČ, DO OCELOVÉ ZÁRUBNĚ, C 110 MM, BEZ PRAHU - Specifikace dle výpisu prvků - 11/TL</t>
  </si>
  <si>
    <t>124</t>
  </si>
  <si>
    <t>12/TL</t>
  </si>
  <si>
    <t>NOVÉ VSTUPNÍ DVEŘE, DVEŘNÍ KŘÍDLA HLADKÁ, PLNÁ DVOUKŘÍDLOVÁ, OTOČNÁ, DŘEVĚNÁ 1450x1970, ZÁMEK S BEZPEČNOSTNÍ VLOŽKOU, SAMOZAVÍRAČ, S POŽADAVKEM NA GENERÁLNÍ KLÍČ, DO OCELOVÉ ZÁRUBNĚ, C 160 MM, BEZ PRAHU, Ud= 0,72 W/m2K (maximální hodnota) - Specifikace dl</t>
  </si>
  <si>
    <t>NOVÉ VSTUPNÍ DVEŘE, DVEŘNÍ KŘÍDLA HLADKÁ, PLNÁ DVOUKŘÍDLOVÁ, OTOČNÁ, DŘEVĚNÁ 1450x1970, ZÁMEK S BEZPEČNOSTNÍ VLOŽKOU, SAMOZAVÍRAČ, S POŽADAVKEM NA GENERÁLNÍ KLÍČ, DO OCELOVÉ ZÁRUBNĚ, C 160 MM, BEZ PRAHU, Ud= 0,72 W/m2K (maximální hodnota) - Specifikace dle výpisu prvků - 12/TL</t>
  </si>
  <si>
    <t>125</t>
  </si>
  <si>
    <t>13/TP</t>
  </si>
  <si>
    <t>NOVÉ VSTUPNÍ DVEŘE, DVEŘNÍ KŘÍDLA HLADKÁ, PLNÁ DVOUKŘÍDLOVÁ, OTOČNÁ, DŘEVĚNÁ 1600x1970, ZÁMEK S BEZPEČNOSTNÍ VLOŽKOU, SAMOZAVÍRAČ, S POŽADAVKEM NA GENERÁLNÍ KLÍČ, DO OCELOVÉ ZÁRUBNĚ, C 110 MM, BEZ PRAHU, Ud= 0,72 W/m2K (maximální hodnota) - Specifikace dl</t>
  </si>
  <si>
    <t>NOVÉ VSTUPNÍ DVEŘE, DVEŘNÍ KŘÍDLA HLADKÁ, PLNÁ DVOUKŘÍDLOVÁ, OTOČNÁ, DŘEVĚNÁ 1600x1970, ZÁMEK S BEZPEČNOSTNÍ VLOŽKOU, SAMOZAVÍRAČ, S POŽADAVKEM NA GENERÁLNÍ KLÍČ, DO OCELOVÉ ZÁRUBNĚ, C 110 MM, BEZ PRAHU, Ud= 0,72 W/m2K (maximální hodnota) - Specifikace dle výpisu prvků - 13/TP</t>
  </si>
  <si>
    <t>126</t>
  </si>
  <si>
    <t>14/TP</t>
  </si>
  <si>
    <t>NOVÉ VSTUPNÍ DVEŘE, DVEŘNÍ KŘÍDLA HLADKÁ, PLNÁ DVOUKŘÍDLOVÁ, OTOČNÁ, DŘEVĚNÁ 2100x2450, ZÁMEK S BEZPEČNOSTNÍ VLOŽKOU, SAMOZAVÍRAČ, S POŽADAVKEM NA GENERÁLNÍ KLÍČ, DO OCELOVÉ ZÁRUBNĚ, C 110 MM, BEZ PRAHU, Ud= 0,72 W/m2K (maximální hodnota) - Specifikace dl</t>
  </si>
  <si>
    <t>NOVÉ VSTUPNÍ DVEŘE, DVEŘNÍ KŘÍDLA HLADKÁ, PLNÁ DVOUKŘÍDLOVÁ, OTOČNÁ, DŘEVĚNÁ 2100x2450, ZÁMEK S BEZPEČNOSTNÍ VLOŽKOU, SAMOZAVÍRAČ, S POŽADAVKEM NA GENERÁLNÍ KLÍČ, DO OCELOVÉ ZÁRUBNĚ, C 110 MM, BEZ PRAHU, Ud= 0,72 W/m2K (maximální hodnota) - Specifikace dle výpisu prvků - 14/TP</t>
  </si>
  <si>
    <t>127</t>
  </si>
  <si>
    <t>3/FP</t>
  </si>
  <si>
    <t xml:space="preserve">NOVÉ VNITŘNÍ DVEŘE,POŽÁRNÍ DVEŘE VNĚJŠÍ  HLADKÉ, PLNÁ JEDNOKŘÍDLOVÁ,  800x1970, ZÁMEK S BEZPEČNOSTNÍ VLOŽKOU, SAMOZAVÍRAČ, S POŽADAVKEM NA GENERÁLNÍ KLÍČ, DO OCELOVÉ ZÁRUBNĚ, C 110 MM, BEZ PRAHU, POŽÁRNÍ ODOLNOST EI 30DP3-C - Specifikace dle výpisu prvků </t>
  </si>
  <si>
    <t xml:space="preserve">NOVÉ VNITŘNÍ DVEŘE,POŽÁRNÍ DVEŘE VNĚJŠÍ  HLADKÉ, PLNÁ JEDNOKŘÍDLOVÁ,  800x1970, ZÁMEK S BEZPEČNOSTNÍ VLOŽKOU, SAMOZAVÍRAČ, S POŽADAVKEM NA GENERÁLNÍ KLÍČ, DO OCELOVÉ ZÁRUBNĚ, C 110 MM, BEZ PRAHU, POŽÁRNÍ ODOLNOST EI 30DP3-C - Specifikace dle výpisu prvků - 3/FP</t>
  </si>
  <si>
    <t>128</t>
  </si>
  <si>
    <t>9/FL</t>
  </si>
  <si>
    <t xml:space="preserve">NOVÉ VNITŘNÍ DVEŘE,POŽÁRNÍ DVEŘE VNĚJŠÍ  HLADKÉ, PLNÁ JEDNOKŘÍDLOVÁ,  600x1970, ZÁMEK S BEZPEČNOSTNÍ VLOŽKOU, SAMOZAVÍRAČ, S POŽADAVKEM NA GENERÁLNÍ KLÍČ, DO OCELOVÉ ZÁRUBNĚ, C 110 MM, BEZ PRAHU, POŽÁRNÍ ODOLNOST EI 30DP3-C - Specifikace dle výpisu prvků </t>
  </si>
  <si>
    <t xml:space="preserve">NOVÉ VNITŘNÍ DVEŘE,POŽÁRNÍ DVEŘE VNĚJŠÍ  HLADKÉ, PLNÁ JEDNOKŘÍDLOVÁ,  600x1970, ZÁMEK S BEZPEČNOSTNÍ VLOŽKOU, SAMOZAVÍRAČ, S POŽADAVKEM NA GENERÁLNÍ KLÍČ, DO OCELOVÉ ZÁRUBNĚ, C 110 MM, BEZ PRAHU, POŽÁRNÍ ODOLNOST EI 30DP3-C - Specifikace dle výpisu prvků - 9/FL</t>
  </si>
  <si>
    <t>129</t>
  </si>
  <si>
    <t>10/FP</t>
  </si>
  <si>
    <t xml:space="preserve">NOVÉ VNITŘNÍ DVEŘE,POŽÁRNÍ DVEŘE VNĚJŠÍ  HLADKÉ, PLNÁ JEDNOKŘÍDLOVÁ,  900x1970, ZÁMEK S BEZPEČNOSTNÍ VLOŽKOU, SAMOZAVÍRAČ, S POŽADAVKEM NA GENERÁLNÍ KLÍČ, DO OCELOVÉ ZÁRUBNĚ, C 110 MM, BEZ PRAHU, POŽÁRNÍ ODOLNOST EI 30DP3-C - Specifikace dle výpisu prvků </t>
  </si>
  <si>
    <t xml:space="preserve">NOVÉ VNITŘNÍ DVEŘE,POŽÁRNÍ DVEŘE VNĚJŠÍ  HLADKÉ, PLNÁ JEDNOKŘÍDLOVÁ,  900x1970, ZÁMEK S BEZPEČNOSTNÍ VLOŽKOU, SAMOZAVÍRAČ, S POŽADAVKEM NA GENERÁLNÍ KLÍČ, DO OCELOVÉ ZÁRUBNĚ, C 110 MM, BEZ PRAHU, POŽÁRNÍ ODOLNOST EI 30DP3-C - Specifikace dle výpisu prvků - 10/FP</t>
  </si>
  <si>
    <t>130</t>
  </si>
  <si>
    <t>12/FL</t>
  </si>
  <si>
    <t xml:space="preserve">NOVÉ VNITŘNÍ DVEŘE,POŽÁRNÍ DVEŘE VNĚJŠÍ  HLADKÉ, PLNÁ DVOUKŘÍDLOVÁ,  1400x1970, ZÁMEK S BEZPEČNOSTNÍ VLOŽKOU, SAMOZAVÍRAČ, S POŽADAVKEM NA GENERÁLNÍ KLÍČ, DO OCELOVÉ ZÁRUBNĚ, C 110 MM, BEZ PRAHU, POŽÁRNÍ ODOLNOST EI 30DP3-C - Specifikace dle výpisu prvků </t>
  </si>
  <si>
    <t xml:space="preserve">NOVÉ VNITŘNÍ DVEŘE,POŽÁRNÍ DVEŘE VNĚJŠÍ  HLADKÉ, PLNÁ DVOUKŘÍDLOVÁ,  1400x1970, ZÁMEK S BEZPEČNOSTNÍ VLOŽKOU, SAMOZAVÍRAČ, S POŽADAVKEM NA GENERÁLNÍ KLÍČ, DO OCELOVÉ ZÁRUBNĚ, C 110 MM, BEZ PRAHU, POŽÁRNÍ ODOLNOST EI 30DP3-C - Specifikace dle výpisu prvků - 12/FL</t>
  </si>
  <si>
    <t>131</t>
  </si>
  <si>
    <t>998766201</t>
  </si>
  <si>
    <t>Přesun hmot procentní pro kce truhlářské v objektech v do 6 m</t>
  </si>
  <si>
    <t>-209780691</t>
  </si>
  <si>
    <t>Přesun hmot pro konstrukce truhlářské stanovený procentní sazbou (%) z ceny vodorovná dopravní vzdálenost do 50 m základní v objektech výšky do 6 m</t>
  </si>
  <si>
    <t>771</t>
  </si>
  <si>
    <t>Podlahy z dlaždic</t>
  </si>
  <si>
    <t>132</t>
  </si>
  <si>
    <t>771111011</t>
  </si>
  <si>
    <t>Vysátí podkladu před pokládkou dlažby</t>
  </si>
  <si>
    <t>876108766</t>
  </si>
  <si>
    <t>Příprava podkladu před provedením dlažby vysátí podlah</t>
  </si>
  <si>
    <t>133</t>
  </si>
  <si>
    <t>771121011</t>
  </si>
  <si>
    <t>Nátěr penetrační na podlahu</t>
  </si>
  <si>
    <t>1452337675</t>
  </si>
  <si>
    <t>Příprava podkladu před provedením dlažby nátěr penetrační na podlahu</t>
  </si>
  <si>
    <t>134</t>
  </si>
  <si>
    <t>771474113</t>
  </si>
  <si>
    <t>Montáž soklů z dlaždic keramických rovných lepených cementovým flexibilním lepidlem v přes 90 do 120 mm</t>
  </si>
  <si>
    <t>-2103838734</t>
  </si>
  <si>
    <t>Montáž soklů z dlaždic keramických lepených cementovým flexibilním lepidlem rovných, výšky přes 90 do 120 mm</t>
  </si>
  <si>
    <t>2*(3,05+2,85+2,85+1+1,2+2,85+1,79+2,45+4,79+3,29+1,82+4,21+1,15+1,15+5,77+2,36+2,78+3,64)</t>
  </si>
  <si>
    <t>135</t>
  </si>
  <si>
    <t>59761175</t>
  </si>
  <si>
    <t>sokl keramický mrazuvzdorný povrch hladký/matný tl do 10mm výšky přes 90 do 120mm</t>
  </si>
  <si>
    <t>-1902730151</t>
  </si>
  <si>
    <t>98*1,1 'Přepočtené koeficientem množství</t>
  </si>
  <si>
    <t>136</t>
  </si>
  <si>
    <t>771574419</t>
  </si>
  <si>
    <t>Montáž podlah keramických hladkých lepených cementovým flexibilním lepidlem přes 22 do 25 ks/m2</t>
  </si>
  <si>
    <t>235220167</t>
  </si>
  <si>
    <t>Montáž podlah z dlaždic keramických lepených cementovým flexibilním lepidlem hladkých, tloušťky do 10 mm přes 22 do 25 ks/m2</t>
  </si>
  <si>
    <t>137</t>
  </si>
  <si>
    <t>59761171</t>
  </si>
  <si>
    <t>dlažba keramická slinutá mrazuvzdorná R10/A povrch hladký/matný tl do 10mm přes 22 do 25ks/m2</t>
  </si>
  <si>
    <t>1889503313</t>
  </si>
  <si>
    <t>10*1,1 'Přepočtené koeficientem množství</t>
  </si>
  <si>
    <t>138</t>
  </si>
  <si>
    <t>771591112</t>
  </si>
  <si>
    <t>Izolace pod dlažbu nátěrem nebo stěrkou ve dvou vrstvách</t>
  </si>
  <si>
    <t>1714892562</t>
  </si>
  <si>
    <t>Izolace podlahy pod dlažbu nátěrem nebo stěrkou ve dvou vrstvách</t>
  </si>
  <si>
    <t>139</t>
  </si>
  <si>
    <t>998771201</t>
  </si>
  <si>
    <t>Přesun hmot procentní pro podlahy z dlaždic v objektech v do 6 m</t>
  </si>
  <si>
    <t>-176541781</t>
  </si>
  <si>
    <t>Přesun hmot pro podlahy z dlaždic stanovený procentní sazbou (%) z ceny vodorovná dopravní vzdálenost do 50 m základní v objektech výšky do 6 m</t>
  </si>
  <si>
    <t>776</t>
  </si>
  <si>
    <t>Podlahy povlakové</t>
  </si>
  <si>
    <t>140</t>
  </si>
  <si>
    <t>776111311</t>
  </si>
  <si>
    <t>Vysátí podkladu povlakových podlah</t>
  </si>
  <si>
    <t>320875241</t>
  </si>
  <si>
    <t>Příprava podkladu povlakových podlah a stěn vysátí podlah</t>
  </si>
  <si>
    <t>14,48+47,78+28,78+5,08+28,26+28,22+5,06+28,76+48,29+11,9+22,66+22,66+22,66+22,66+12,35+7,16+16+2,99+10,98+31,42+21,69+14,75+17,77</t>
  </si>
  <si>
    <t>11,24+9,62+8,28+9,61+35,53+57,13+17,23+37,76+17,23+17,91+63,45+6,5+14,89+26,13+24,21</t>
  </si>
  <si>
    <t>4,13+9,83+3,33+4,39</t>
  </si>
  <si>
    <t>141</t>
  </si>
  <si>
    <t>776121112</t>
  </si>
  <si>
    <t>Vodou ředitelná penetrace savého podkladu povlakových podlah</t>
  </si>
  <si>
    <t>1222763383</t>
  </si>
  <si>
    <t>Příprava podkladu povlakových podlah a stěn penetrace vodou ředitelná podlah</t>
  </si>
  <si>
    <t>142</t>
  </si>
  <si>
    <t>776141122</t>
  </si>
  <si>
    <t>Stěrka podlahová nivelační pro vyrovnání podkladu povlakových podlah pevnosti 30 MPa tl přes 3 do 5 mm</t>
  </si>
  <si>
    <t>-158828611</t>
  </si>
  <si>
    <t>Příprava podkladu povlakových podlah a stěn vyrovnání samonivelační stěrkou podlah min.pevnosti 30 MPa, tloušťky přes 3 do 5 mm</t>
  </si>
  <si>
    <t>"Celková tl samonivelační stěrky 15 mm"</t>
  </si>
  <si>
    <t>143</t>
  </si>
  <si>
    <t>776151999R01</t>
  </si>
  <si>
    <t>Samonivelační stěrka podlah pevnosti 30 MPa tl přes 12 do 15 mm</t>
  </si>
  <si>
    <t>330865335</t>
  </si>
  <si>
    <t>144</t>
  </si>
  <si>
    <t>776141124</t>
  </si>
  <si>
    <t>Stěrka podlahová nivelační pro vyrovnání podkladu povlakových podlah pevnosti 30 MPa tl přes 8 do 10 mm</t>
  </si>
  <si>
    <t>1724033858</t>
  </si>
  <si>
    <t>Příprava podkladu povlakových podlah a stěn vyrovnání samonivelační stěrkou podlah min.pevnosti 30 MPa, tloušťky přes 8 do 10 mm</t>
  </si>
  <si>
    <t>145</t>
  </si>
  <si>
    <t>776201812</t>
  </si>
  <si>
    <t>Demontáž lepených povlakových podlah s podložkou ručně</t>
  </si>
  <si>
    <t>522528192</t>
  </si>
  <si>
    <t>Demontáž povlakových podlahovin lepených ručně s podložkou</t>
  </si>
  <si>
    <t>14,48+47,78+27,78+28,26+28,22+28,76+48,29+11,9+22,66+3*22,66+4,39+21,67+2,09+4,78+7,48+7,79</t>
  </si>
  <si>
    <t>146</t>
  </si>
  <si>
    <t>776211211</t>
  </si>
  <si>
    <t>Lepení textilních čtverců</t>
  </si>
  <si>
    <t>2107475504</t>
  </si>
  <si>
    <t>Montáž textilních podlahovin lepením čtverců standardních</t>
  </si>
  <si>
    <t>147</t>
  </si>
  <si>
    <t>69752121</t>
  </si>
  <si>
    <t>koberec čistící zóna, střižená smyčka, vlákno PA Econyl, 920g/m2, zátěž 33, Bfl-S1, záda vinyl</t>
  </si>
  <si>
    <t>787164346</t>
  </si>
  <si>
    <t>21,68*1,1 'Přepočtené koeficientem množství</t>
  </si>
  <si>
    <t>148</t>
  </si>
  <si>
    <t>776221111</t>
  </si>
  <si>
    <t>Lepení pásů z PVC standardním lepidlem</t>
  </si>
  <si>
    <t>-2007772259</t>
  </si>
  <si>
    <t>Montáž podlahovin z PVC lepením standardním lepidlem z pásů</t>
  </si>
  <si>
    <t>149</t>
  </si>
  <si>
    <t>28411145R01</t>
  </si>
  <si>
    <t>podlahovina vinylová homogenní protiskluzná se vsypem a výztuž. vrstvou, třída zátěže 33</t>
  </si>
  <si>
    <t>-1568777498</t>
  </si>
  <si>
    <t>928,78*1,1 'Přepočtené koeficientem množství</t>
  </si>
  <si>
    <t>150</t>
  </si>
  <si>
    <t>776421111</t>
  </si>
  <si>
    <t>Montáž obvodových lišt lepením</t>
  </si>
  <si>
    <t>-546125213</t>
  </si>
  <si>
    <t>Montáž lišt obvodových lepených</t>
  </si>
  <si>
    <t>2*(4,35+2,32+1,9+6,24+2,86+8,78+9,31+2,9+9,31+1,75+2,9+9,31+2,85+2,85+9,31+2,9+1,75+2,9+1,54+9,31+11,03+23,44+4,25+2,8+7,93+2,85+2,85+7,93)</t>
  </si>
  <si>
    <t>2*(7,93+2,85+7,93+2,85+4,9+20,78+3,6+3,45+3,45+2,14+4,73+3,45+2,99+1+3,35+3,55+4,85+47,78+4,9+5,48+3+4,7+4,8+8,58+3,55+5+2,88+3,91)</t>
  </si>
  <si>
    <t>2*(2,85+3,38+2,85+3,38+2,83+2,93+4,35+6,42+8,85+5,85+5,85+2,92+5,85+6,46+2,95+5,85+6,46+2,78+4,85+20,93+2,22+2,93+2,93+5,04+4,9+24,45+3,02+8,34+6,56)</t>
  </si>
  <si>
    <t>2*5,5</t>
  </si>
  <si>
    <t>151</t>
  </si>
  <si>
    <t>19416005R01</t>
  </si>
  <si>
    <t>lišta obvodová / ukončovací - dle výběru zhotovitele</t>
  </si>
  <si>
    <t>907491903</t>
  </si>
  <si>
    <t>1022,56*1,02 'Přepočtené koeficientem množství</t>
  </si>
  <si>
    <t>152</t>
  </si>
  <si>
    <t>998776201</t>
  </si>
  <si>
    <t>Přesun hmot procentní pro podlahy povlakové v objektech v do 6 m</t>
  </si>
  <si>
    <t>-609174336</t>
  </si>
  <si>
    <t>Přesun hmot pro podlahy povlakové stanovený procentní sazbou (%) z ceny vodorovná dopravní vzdálenost do 50 m základní v objektech výšky do 6 m</t>
  </si>
  <si>
    <t>781</t>
  </si>
  <si>
    <t>Dokončovací práce - obklady</t>
  </si>
  <si>
    <t>153</t>
  </si>
  <si>
    <t>781111011</t>
  </si>
  <si>
    <t>Ometení (oprášení) stěny při přípravě podkladu</t>
  </si>
  <si>
    <t>1474899590</t>
  </si>
  <si>
    <t>Příprava podkladu před provedením obkladu oprášení (ometení) stěny</t>
  </si>
  <si>
    <t>"Keramické obklady v umývárnách"</t>
  </si>
  <si>
    <t>2,2*(2*(2*4,71+2*3,54+6*2,9))</t>
  </si>
  <si>
    <t>2,3*(2*(2*5,05+2*2,88+10*2,85))</t>
  </si>
  <si>
    <t>154</t>
  </si>
  <si>
    <t>781121011</t>
  </si>
  <si>
    <t>Nátěr penetrační na stěnu</t>
  </si>
  <si>
    <t>-345015036</t>
  </si>
  <si>
    <t>Příprava podkladu před provedením obkladu nátěr penetrační na stěnu</t>
  </si>
  <si>
    <t>155</t>
  </si>
  <si>
    <t>781131112</t>
  </si>
  <si>
    <t>Izolace pod obklad nátěrem nebo stěrkou ve dvou vrstvách</t>
  </si>
  <si>
    <t>-1941509200</t>
  </si>
  <si>
    <t>Izolace stěny pod obklad izolace nátěrem nebo stěrkou ve dvou vrstvách</t>
  </si>
  <si>
    <t>156</t>
  </si>
  <si>
    <t>781471810</t>
  </si>
  <si>
    <t>Demontáž obkladů z obkladaček keramických kladených do malty</t>
  </si>
  <si>
    <t>772173545</t>
  </si>
  <si>
    <t>Demontáž obkladů z dlaždic keramických kladených do malty</t>
  </si>
  <si>
    <t>157</t>
  </si>
  <si>
    <t>781472215</t>
  </si>
  <si>
    <t>Montáž obkladů keramických hladkých lepených cementovým flexibilním lepidlem přes 6 do 9 ks/m2</t>
  </si>
  <si>
    <t>1072558518</t>
  </si>
  <si>
    <t>Montáž keramických obkladů stěn lepených cementovým flexibilním lepidlem hladkých přes 6 do 9 ks/m2</t>
  </si>
  <si>
    <t>158</t>
  </si>
  <si>
    <t>59761718</t>
  </si>
  <si>
    <t>obklad keramický nemrazuvzdorný povrch hladký/matný tl do 10mm přes 6 do 9ks/m2</t>
  </si>
  <si>
    <t>-755126794</t>
  </si>
  <si>
    <t>353,216*1,15 'Přepočtené koeficientem množství</t>
  </si>
  <si>
    <t>159</t>
  </si>
  <si>
    <t>998781201</t>
  </si>
  <si>
    <t>Přesun hmot procentní pro obklady keramické v objektech v do 6 m</t>
  </si>
  <si>
    <t>1888291554</t>
  </si>
  <si>
    <t>Přesun hmot pro obklady keramické stanovený procentní sazbou (%) z ceny vodorovná dopravní vzdálenost do 50 m základní v objektech výšky do 6 m</t>
  </si>
  <si>
    <t>783</t>
  </si>
  <si>
    <t>Dokončovací práce - nátěry</t>
  </si>
  <si>
    <t>160</t>
  </si>
  <si>
    <t>783151999R01</t>
  </si>
  <si>
    <t>252344550</t>
  </si>
  <si>
    <t>13,68+84,35+40,55+57,98</t>
  </si>
  <si>
    <t>161</t>
  </si>
  <si>
    <t>783933151</t>
  </si>
  <si>
    <t>Penetrační epoxidový nátěr hladkých betonových podlah</t>
  </si>
  <si>
    <t>876268126</t>
  </si>
  <si>
    <t>Penetrační nátěr betonových podlah hladkých (z pohledového nebo gletovaného betonu, stěrky apod.) epoxidový</t>
  </si>
  <si>
    <t>162</t>
  </si>
  <si>
    <t>783937163</t>
  </si>
  <si>
    <t>Krycí dvojnásobný epoxidový rozpouštědlový nátěr betonové podlahy</t>
  </si>
  <si>
    <t>872439223</t>
  </si>
  <si>
    <t>Krycí (uzavírací) nátěr betonových podlah dvojnásobný epoxidový rozpouštědlový</t>
  </si>
  <si>
    <t>784</t>
  </si>
  <si>
    <t>Dokončovací práce - malby a tapety</t>
  </si>
  <si>
    <t>163</t>
  </si>
  <si>
    <t>784111001</t>
  </si>
  <si>
    <t>Oprášení (ometení ) podkladu v místnostech v do 3,80 m</t>
  </si>
  <si>
    <t>-702162040</t>
  </si>
  <si>
    <t>Oprášení (ometení) podkladu v místnostech výšky do 3,80 m</t>
  </si>
  <si>
    <t>"Výmalba omítek stěn"</t>
  </si>
  <si>
    <t>3954,43</t>
  </si>
  <si>
    <t>"Výmalba SDK podhledů"</t>
  </si>
  <si>
    <t>113,252+11,46</t>
  </si>
  <si>
    <t>164</t>
  </si>
  <si>
    <t>784181101</t>
  </si>
  <si>
    <t>Základní akrylátová jednonásobná bezbarvá penetrace podkladu v místnostech v do 3,80 m</t>
  </si>
  <si>
    <t>1806591205</t>
  </si>
  <si>
    <t>Penetrace podkladu jednonásobná základní akrylátová bezbarvá v místnostech výšky do 3,80 m</t>
  </si>
  <si>
    <t>165</t>
  </si>
  <si>
    <t>784211101</t>
  </si>
  <si>
    <t>Dvojnásobné bílé malby ze směsí za mokra výborně oděruvzdorných v místnostech v do 3,80 m</t>
  </si>
  <si>
    <t>1464520803</t>
  </si>
  <si>
    <t>Malby z malířských směsí oděruvzdorných za mokra dvojnásobné, bílé za mokra oděruvzdorné výborně v místnostech výšky do 3,80 m</t>
  </si>
  <si>
    <t>790</t>
  </si>
  <si>
    <t>Ostatní konstrukce a práce</t>
  </si>
  <si>
    <t>166</t>
  </si>
  <si>
    <t>OST.R01</t>
  </si>
  <si>
    <t>Revizní dvířka plastová, 200x200 mm</t>
  </si>
  <si>
    <t>167</t>
  </si>
  <si>
    <t>OST.R02</t>
  </si>
  <si>
    <t>Revizní dvířka plastová, 200x300 mm</t>
  </si>
  <si>
    <t>168</t>
  </si>
  <si>
    <t>OST.R03</t>
  </si>
  <si>
    <t>Revizní dvířka plastová, 200x250 mm</t>
  </si>
  <si>
    <t>169</t>
  </si>
  <si>
    <t>OST.R04</t>
  </si>
  <si>
    <t>Revizní dvířka plastová, 200x400 mm</t>
  </si>
  <si>
    <t>170</t>
  </si>
  <si>
    <t>OST.R05</t>
  </si>
  <si>
    <t>Revizní dvířka plastová, 300x300 mm</t>
  </si>
  <si>
    <t>171</t>
  </si>
  <si>
    <t>OST.R06</t>
  </si>
  <si>
    <t>Revizní dvířka plastová, 300x400 mm</t>
  </si>
  <si>
    <t>02 - Elektroinstalace</t>
  </si>
  <si>
    <t>PSV - PSV</t>
  </si>
  <si>
    <t xml:space="preserve">    D1 - Elektroinstalace</t>
  </si>
  <si>
    <t xml:space="preserve">    D2 - Stavební práce</t>
  </si>
  <si>
    <t xml:space="preserve">    D3 - Revize</t>
  </si>
  <si>
    <t xml:space="preserve">    D4 - Hodiné zúčtovací sazby</t>
  </si>
  <si>
    <t xml:space="preserve">    D5 - Zařízení</t>
  </si>
  <si>
    <t xml:space="preserve">    D6 - Ostatní</t>
  </si>
  <si>
    <t>D1</t>
  </si>
  <si>
    <t>Pol1</t>
  </si>
  <si>
    <t>Spínač č1, bílý vč.rám.</t>
  </si>
  <si>
    <t>Pol2</t>
  </si>
  <si>
    <t xml:space="preserve">Spínač  č5, bílý vč.rám.</t>
  </si>
  <si>
    <t>Pol3</t>
  </si>
  <si>
    <t xml:space="preserve">Spínač  č6, bílý vč.rám.</t>
  </si>
  <si>
    <t>Pol4</t>
  </si>
  <si>
    <t xml:space="preserve">Spínač  č7, bílý vč.rám.</t>
  </si>
  <si>
    <t>Pol5</t>
  </si>
  <si>
    <t>Spínač č1, bílý vč.rám. IP44</t>
  </si>
  <si>
    <t>Pol6</t>
  </si>
  <si>
    <t xml:space="preserve">Spínač  č5, bílý vč.rám.IP44</t>
  </si>
  <si>
    <t>Pol7</t>
  </si>
  <si>
    <t xml:space="preserve">Spínač  č6, bílý vč.rám.IP44</t>
  </si>
  <si>
    <t>Pol8</t>
  </si>
  <si>
    <t xml:space="preserve">Spínač  č7, bílý vč.rám. IP44</t>
  </si>
  <si>
    <t>Pol9</t>
  </si>
  <si>
    <t xml:space="preserve">Spínač  pohyb., 230V10A, 180st,</t>
  </si>
  <si>
    <t>Pol11</t>
  </si>
  <si>
    <t xml:space="preserve">Spínač  č.1,6 s orient.dout. bílý vč.rám.</t>
  </si>
  <si>
    <t>Pol12</t>
  </si>
  <si>
    <t>Zásuvka jednonás.230V/16A, vč.rám.</t>
  </si>
  <si>
    <t>Pol13</t>
  </si>
  <si>
    <t>Zásuvka 230V/16A přepěť.ochr.,vč.rám</t>
  </si>
  <si>
    <t>Pol14</t>
  </si>
  <si>
    <t>Zásuvka TV+R+SAT.vč.rám</t>
  </si>
  <si>
    <t>Pol15</t>
  </si>
  <si>
    <t>ISDN zás. Tango RJ45</t>
  </si>
  <si>
    <t>Pol16</t>
  </si>
  <si>
    <t>Zásuvka jednonás.230V/16,bílá vč.rám, IP44</t>
  </si>
  <si>
    <t>Pol17</t>
  </si>
  <si>
    <t>Zásuvka 3-f 1 400V/16A</t>
  </si>
  <si>
    <t>Pol18</t>
  </si>
  <si>
    <t>Krabice</t>
  </si>
  <si>
    <t>Pol19</t>
  </si>
  <si>
    <t>CYKY 3Cx1,5</t>
  </si>
  <si>
    <t>Pol20</t>
  </si>
  <si>
    <t>CYKY 5Cx1,5</t>
  </si>
  <si>
    <t>Pol21</t>
  </si>
  <si>
    <t>CYKY 3Cx2,5</t>
  </si>
  <si>
    <t>Pol22</t>
  </si>
  <si>
    <t>CYKY 2x1,5</t>
  </si>
  <si>
    <t>Pol23</t>
  </si>
  <si>
    <t>CYKY 5Cx2,5</t>
  </si>
  <si>
    <t>Pol24</t>
  </si>
  <si>
    <t>CXKH 3Cx1,5</t>
  </si>
  <si>
    <t>Pol25</t>
  </si>
  <si>
    <t>CYKY-5Cx4</t>
  </si>
  <si>
    <t>Pol26</t>
  </si>
  <si>
    <t>CYKY-5Cx16</t>
  </si>
  <si>
    <t>Pol27</t>
  </si>
  <si>
    <t>Pol28</t>
  </si>
  <si>
    <t>CYY6</t>
  </si>
  <si>
    <t>Pol29</t>
  </si>
  <si>
    <t>Kabel UTP cat6</t>
  </si>
  <si>
    <t>Pol30</t>
  </si>
  <si>
    <t>Spínač Central a total stop pod sklem</t>
  </si>
  <si>
    <t>Pol31</t>
  </si>
  <si>
    <t>Ukonč.kab.celoplast. 4x10</t>
  </si>
  <si>
    <t>Pol32</t>
  </si>
  <si>
    <t>Ukonč.vod.v rozv.vč.zap.</t>
  </si>
  <si>
    <t>Pol33</t>
  </si>
  <si>
    <t>Zvonk. Tablo +AV vrátník</t>
  </si>
  <si>
    <t>Pol34</t>
  </si>
  <si>
    <t>Svítidlo nástěnné (soc.)</t>
  </si>
  <si>
    <t>Pol36</t>
  </si>
  <si>
    <t>Svítidlo LED,přisaz. prům.28(chodba+soc.)</t>
  </si>
  <si>
    <t>Pol37</t>
  </si>
  <si>
    <t>Svítidlo LED,prům.28(chodba) vč.nouz,zdroj</t>
  </si>
  <si>
    <t>Pol38</t>
  </si>
  <si>
    <t>Nouz.sv.9W 1hod.</t>
  </si>
  <si>
    <t>Pol39</t>
  </si>
  <si>
    <t>Svítidlo LED 600x600,opál sklo, přisaz.</t>
  </si>
  <si>
    <t>Pol40</t>
  </si>
  <si>
    <t>Svítidlo LED 600x600,opál sklo, přisaz.vč.nouz.zdroj.</t>
  </si>
  <si>
    <t>Pol41</t>
  </si>
  <si>
    <t>Svítidlo LED 1490x300, IP44,přisaz.</t>
  </si>
  <si>
    <t>Pol42</t>
  </si>
  <si>
    <t>Svítidlo LED 1490x300, IP44,přisaz,vč.nouz. Zdroj</t>
  </si>
  <si>
    <t>Pol43</t>
  </si>
  <si>
    <t>Chránička kopoflex 20</t>
  </si>
  <si>
    <t>Pol44</t>
  </si>
  <si>
    <t>Kabelový žlab pod strop vč.mont.mat</t>
  </si>
  <si>
    <t>D2</t>
  </si>
  <si>
    <t>Stavební práce</t>
  </si>
  <si>
    <t>Pol45</t>
  </si>
  <si>
    <t>Sekání drážek</t>
  </si>
  <si>
    <t>Pol46</t>
  </si>
  <si>
    <t>Průrazy</t>
  </si>
  <si>
    <t>D3</t>
  </si>
  <si>
    <t>Revize</t>
  </si>
  <si>
    <t>Pol47</t>
  </si>
  <si>
    <t>Výchozí revize dle PD</t>
  </si>
  <si>
    <t>D4</t>
  </si>
  <si>
    <t>Hodiné zúčtovací sazby</t>
  </si>
  <si>
    <t>Pol48</t>
  </si>
  <si>
    <t>Demontáže</t>
  </si>
  <si>
    <t>hod</t>
  </si>
  <si>
    <t>Pol49</t>
  </si>
  <si>
    <t>Dokončovací práce</t>
  </si>
  <si>
    <t>Pol50</t>
  </si>
  <si>
    <t>Komplexní vyzkoušení</t>
  </si>
  <si>
    <t>Pol51</t>
  </si>
  <si>
    <t>Spolupráce s revizním technikem</t>
  </si>
  <si>
    <t>D5</t>
  </si>
  <si>
    <t>Zařízení</t>
  </si>
  <si>
    <t>Pol53</t>
  </si>
  <si>
    <t>Rozvaděč RH</t>
  </si>
  <si>
    <t>D6</t>
  </si>
  <si>
    <t>Ostatní</t>
  </si>
  <si>
    <t>Pol54</t>
  </si>
  <si>
    <t>Podružný materiál-3% z mat.</t>
  </si>
  <si>
    <t>Pol55</t>
  </si>
  <si>
    <t>Podíl přidružených výkonů-6%z mat.+mont.</t>
  </si>
  <si>
    <t>Pol56</t>
  </si>
  <si>
    <t>Doprava zař.-3,6% z dod.</t>
  </si>
  <si>
    <t>Pol57</t>
  </si>
  <si>
    <t xml:space="preserve">Projektová dokumentace skutečného provedení+autor.dozor  na stavbě</t>
  </si>
  <si>
    <t>VRN - Vedlejší rozpočtové a ostatní náklady</t>
  </si>
  <si>
    <t>VRN - Vedlejší a ostatní rozpočtové náklady</t>
  </si>
  <si>
    <t>Vedlejší a ostatní rozpočtové náklady</t>
  </si>
  <si>
    <t>VRN.01</t>
  </si>
  <si>
    <t>Označení stavby (D+M osazení informační tabule s uvedením názvu stavby, investora stavby, zhotovitele stavby, uvedením termínu a realizace stavby, uvedení kontaktu na odpovědného stavbyvedoucího)</t>
  </si>
  <si>
    <t>kpl</t>
  </si>
  <si>
    <t>VRN.02</t>
  </si>
  <si>
    <t>Zařízení staveniště - náklady na vybudování, používání a likvidaci staveniště vč. napojení na potřebná média a jejich spotřeby a vč. nákladů na uvedení pronajatých ploch do původního stavu, oplocení a ostraha staveniště</t>
  </si>
  <si>
    <t>VRN.03</t>
  </si>
  <si>
    <t>Vypracování výrobní a dílenské dokumentace (pro stavební část a všechny ostatní profese)</t>
  </si>
  <si>
    <t>VRN.04</t>
  </si>
  <si>
    <t>Náklady zhotovitele na nutné konzultace se zpracovatelem PD při realizaci stavby</t>
  </si>
  <si>
    <t>VRN.07</t>
  </si>
  <si>
    <t>Provedení sond do stávající konstrukcí objektů před zahájením bouracích a demoličních prací</t>
  </si>
  <si>
    <t>VRN.11</t>
  </si>
  <si>
    <t>Průběžné čištění veřejných komunikací znečištěných zhotovitelem stavby při její realizaci, čištění vozidel při výjezdu ze stavby, průběžné kropení celého staveniště proti prašnosti</t>
  </si>
  <si>
    <t>VRN.12</t>
  </si>
  <si>
    <t>Potřebné skládky a meziskládky stavebních materiálů, vybourané sutě a vybouraných hmot, zpětné předání staveništních ploch po ukončení stavby jejich majitelům a správcům</t>
  </si>
  <si>
    <t>VRN.15</t>
  </si>
  <si>
    <t>Pořizování fotodokumentace stavby včetně pasportizace před zahájením stavby (ze stejných míst)</t>
  </si>
  <si>
    <t>VRN.17</t>
  </si>
  <si>
    <t>Geodetické zaměření skutečného provedení stavby včetně zákresu tras a objektů</t>
  </si>
  <si>
    <t>VRN.19</t>
  </si>
  <si>
    <t>Projektová dokumentace skutečného provedení v 3x tištěných vyhotoveních a 1x v digitální formě ve formátu pdf na elektronickém záznamovém nosiči, revizní zprávy, tlakové zkoušky, prohlášení o shodě k použitým materiálům</t>
  </si>
  <si>
    <t>VRN.21</t>
  </si>
  <si>
    <t>Závěrečný úklid objektu před předáním stavby uživateli do trvalého užívání - finální úklid stavby</t>
  </si>
  <si>
    <t>VRN.23</t>
  </si>
  <si>
    <t>Zajištění publicity v souladu s článkem XII. odst. 12.3 Smlouvy o dílo předpoklad dočasný billboard min 2200x2100m a stálá pamětní deska cca 400x300mm</t>
  </si>
  <si>
    <t>VRN.24</t>
  </si>
  <si>
    <t>Ostatní náklady spojené s požadavky objednatele, které jsou uvedeny v jednotlivých článcích smlouvy o dílo, pokud nejsou zahrnuty v soupisech prací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</si>
</sst>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0" fontId="36" fillId="5" borderId="22" xfId="0" applyFont="1" applyFill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2025-010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zázemí klubu SFC Opava, fotbalový stadion – oprava povodňových škod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parc.č. 2037/1, 2034/9, 2035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19. 1. 2025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Opava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Studio ARCHE´S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Michal Kupka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opravy + op...'!J30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Stavební opravy + op...'!P139</f>
        <v>0</v>
      </c>
      <c r="AV95" s="128">
        <f>'01 - Stavební opravy + op...'!J33</f>
        <v>0</v>
      </c>
      <c r="AW95" s="128">
        <f>'01 - Stavební opravy + op...'!J34</f>
        <v>0</v>
      </c>
      <c r="AX95" s="128">
        <f>'01 - Stavební opravy + op...'!J35</f>
        <v>0</v>
      </c>
      <c r="AY95" s="128">
        <f>'01 - Stavební opravy + op...'!J36</f>
        <v>0</v>
      </c>
      <c r="AZ95" s="128">
        <f>'01 - Stavební opravy + op...'!F33</f>
        <v>0</v>
      </c>
      <c r="BA95" s="128">
        <f>'01 - Stavební opravy + op...'!F34</f>
        <v>0</v>
      </c>
      <c r="BB95" s="128">
        <f>'01 - Stavební opravy + op...'!F35</f>
        <v>0</v>
      </c>
      <c r="BC95" s="128">
        <f>'01 - Stavební opravy + op...'!F36</f>
        <v>0</v>
      </c>
      <c r="BD95" s="130">
        <f>'01 - Stavební opravy + op...'!F37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Elektroinstalace'!J30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Elektroinstalace'!P123</f>
        <v>0</v>
      </c>
      <c r="AV96" s="128">
        <f>'02 - Elektroinstalace'!J33</f>
        <v>0</v>
      </c>
      <c r="AW96" s="128">
        <f>'02 - Elektroinstalace'!J34</f>
        <v>0</v>
      </c>
      <c r="AX96" s="128">
        <f>'02 - Elektroinstalace'!J35</f>
        <v>0</v>
      </c>
      <c r="AY96" s="128">
        <f>'02 - Elektroinstalace'!J36</f>
        <v>0</v>
      </c>
      <c r="AZ96" s="128">
        <f>'02 - Elektroinstalace'!F33</f>
        <v>0</v>
      </c>
      <c r="BA96" s="128">
        <f>'02 - Elektroinstalace'!F34</f>
        <v>0</v>
      </c>
      <c r="BB96" s="128">
        <f>'02 - Elektroinstalace'!F35</f>
        <v>0</v>
      </c>
      <c r="BC96" s="128">
        <f>'02 - Elektroinstalace'!F36</f>
        <v>0</v>
      </c>
      <c r="BD96" s="130">
        <f>'02 - Elektroinstalace'!F37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'VRN - Vedlejší rozpočtové...'!J30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'VRN - Vedlejší rozpočtové...'!P117</f>
        <v>0</v>
      </c>
      <c r="AV97" s="133">
        <f>'VRN - Vedlejší rozpočtové...'!J33</f>
        <v>0</v>
      </c>
      <c r="AW97" s="133">
        <f>'VRN - Vedlejší rozpočtové...'!J34</f>
        <v>0</v>
      </c>
      <c r="AX97" s="133">
        <f>'VRN - Vedlejší rozpočtové...'!J35</f>
        <v>0</v>
      </c>
      <c r="AY97" s="133">
        <f>'VRN - Vedlejší rozpočtové...'!J36</f>
        <v>0</v>
      </c>
      <c r="AZ97" s="133">
        <f>'VRN - Vedlejší rozpočtové...'!F33</f>
        <v>0</v>
      </c>
      <c r="BA97" s="133">
        <f>'VRN - Vedlejší rozpočtové...'!F34</f>
        <v>0</v>
      </c>
      <c r="BB97" s="133">
        <f>'VRN - Vedlejší rozpočtové...'!F35</f>
        <v>0</v>
      </c>
      <c r="BC97" s="133">
        <f>'VRN - Vedlejší rozpočtové...'!F36</f>
        <v>0</v>
      </c>
      <c r="BD97" s="135">
        <f>'VRN - Vedlejší rozpočtové...'!F37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LmhFLKoj1JnqKvgwuesDTkyjeXmocBYddhXg4OjG3PYUw8/hqQ7so/8u4Y8jdlEeQM1n+xeL2Fkg87oaiaPZ3Q==" hashValue="ZSbvTJ5KN/ZvTy3gNaUwHrUKEwAKKGrDFRokiSuaj/XhZunWPqYVVJr3eGU0QfNkuw6CyZoBeTZH0VbiacXTLA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Stavební opravy + op...'!C2" display="/"/>
    <hyperlink ref="A96" location="'02 - Elektroinstalace'!C2" display="/"/>
    <hyperlink ref="A9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zázemí klubu SFC Opava, fotbalový stadion – oprava povodňových škod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ROUND((SUM(BE139:BE727)),  2)</f>
        <v>0</v>
      </c>
      <c r="G33" s="38"/>
      <c r="H33" s="38"/>
      <c r="I33" s="155">
        <v>0.21</v>
      </c>
      <c r="J33" s="154">
        <f>ROUND(((SUM(BE139:BE727))*I33),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ROUND((SUM(BF139:BF727)),  2)</f>
        <v>0</v>
      </c>
      <c r="G34" s="38"/>
      <c r="H34" s="38"/>
      <c r="I34" s="155">
        <v>0.12</v>
      </c>
      <c r="J34" s="154">
        <f>ROUND(((SUM(BF139:BF727))*I34),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ROUND((SUM(BG139:BG727)),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ROUND((SUM(BH139:BH727)),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ROUND((SUM(BI139:BI727)),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zázemí klubu SFC Opava, fotbalový stadion – oprava povodňových škod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opravy + opravy ZTI, VZT, VYT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parc.č. 2037/1, 2034/9, 2035</v>
      </c>
      <c r="G89" s="40"/>
      <c r="H89" s="40"/>
      <c r="I89" s="32" t="s">
        <v>22</v>
      </c>
      <c r="J89" s="79" t="str">
        <f>IF(J12="","",J12)</f>
        <v>19. 1. 2025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Opava</v>
      </c>
      <c r="G91" s="40"/>
      <c r="H91" s="40"/>
      <c r="I91" s="32" t="s">
        <v>30</v>
      </c>
      <c r="J91" s="36" t="str">
        <f>E21</f>
        <v>Studio ARCHE´S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Michal Kupka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J139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J140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J141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J207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J242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J254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107</v>
      </c>
      <c r="E103" s="182"/>
      <c r="F103" s="182"/>
      <c r="G103" s="182"/>
      <c r="H103" s="182"/>
      <c r="I103" s="182"/>
      <c r="J103" s="183">
        <f>J257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108</v>
      </c>
      <c r="E104" s="188"/>
      <c r="F104" s="188"/>
      <c r="G104" s="188"/>
      <c r="H104" s="188"/>
      <c r="I104" s="188"/>
      <c r="J104" s="189">
        <f>J258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J279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J293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J302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112</v>
      </c>
      <c r="E108" s="188"/>
      <c r="F108" s="188"/>
      <c r="G108" s="188"/>
      <c r="H108" s="188"/>
      <c r="I108" s="188"/>
      <c r="J108" s="189">
        <f>J353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113</v>
      </c>
      <c r="E109" s="188"/>
      <c r="F109" s="188"/>
      <c r="G109" s="188"/>
      <c r="H109" s="188"/>
      <c r="I109" s="188"/>
      <c r="J109" s="189">
        <f>J356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114</v>
      </c>
      <c r="E110" s="188"/>
      <c r="F110" s="188"/>
      <c r="G110" s="188"/>
      <c r="H110" s="188"/>
      <c r="I110" s="188"/>
      <c r="J110" s="189">
        <f>J367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115</v>
      </c>
      <c r="E111" s="188"/>
      <c r="F111" s="188"/>
      <c r="G111" s="188"/>
      <c r="H111" s="188"/>
      <c r="I111" s="188"/>
      <c r="J111" s="189">
        <f>J382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116</v>
      </c>
      <c r="E112" s="188"/>
      <c r="F112" s="188"/>
      <c r="G112" s="188"/>
      <c r="H112" s="188"/>
      <c r="I112" s="188"/>
      <c r="J112" s="189">
        <f>J388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117</v>
      </c>
      <c r="E113" s="188"/>
      <c r="F113" s="188"/>
      <c r="G113" s="188"/>
      <c r="H113" s="188"/>
      <c r="I113" s="188"/>
      <c r="J113" s="189">
        <f>J486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118</v>
      </c>
      <c r="E114" s="188"/>
      <c r="F114" s="188"/>
      <c r="G114" s="188"/>
      <c r="H114" s="188"/>
      <c r="I114" s="188"/>
      <c r="J114" s="189">
        <f>J559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119</v>
      </c>
      <c r="E115" s="188"/>
      <c r="F115" s="188"/>
      <c r="G115" s="188"/>
      <c r="H115" s="188"/>
      <c r="I115" s="188"/>
      <c r="J115" s="189">
        <f>J580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120</v>
      </c>
      <c r="E116" s="188"/>
      <c r="F116" s="188"/>
      <c r="G116" s="188"/>
      <c r="H116" s="188"/>
      <c r="I116" s="188"/>
      <c r="J116" s="189">
        <f>J644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121</v>
      </c>
      <c r="E117" s="188"/>
      <c r="F117" s="188"/>
      <c r="G117" s="188"/>
      <c r="H117" s="188"/>
      <c r="I117" s="188"/>
      <c r="J117" s="189">
        <f>J680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122</v>
      </c>
      <c r="E118" s="188"/>
      <c r="F118" s="188"/>
      <c r="G118" s="188"/>
      <c r="H118" s="188"/>
      <c r="I118" s="188"/>
      <c r="J118" s="189">
        <f>J693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123</v>
      </c>
      <c r="E119" s="188"/>
      <c r="F119" s="188"/>
      <c r="G119" s="188"/>
      <c r="H119" s="188"/>
      <c r="I119" s="188"/>
      <c r="J119" s="189">
        <f>J715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124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174" t="str">
        <f>E7</f>
        <v>Oprava zázemí klubu SFC Opava, fotbalový stadion – oprava povodňových škod</v>
      </c>
      <c r="F129" s="32"/>
      <c r="G129" s="32"/>
      <c r="H129" s="32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94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E9</f>
        <v>01 - Stavební opravy + opravy ZTI, VZT, VYT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F12</f>
        <v>parc.č. 2037/1, 2034/9, 2035</v>
      </c>
      <c r="G133" s="40"/>
      <c r="H133" s="40"/>
      <c r="I133" s="32" t="s">
        <v>22</v>
      </c>
      <c r="J133" s="79" t="str">
        <f>IF(J12="","",J12)</f>
        <v>19. 1. 2025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E15</f>
        <v>Statutární město Opava</v>
      </c>
      <c r="G135" s="40"/>
      <c r="H135" s="40"/>
      <c r="I135" s="32" t="s">
        <v>30</v>
      </c>
      <c r="J135" s="36" t="str">
        <f>E21</f>
        <v>Studio ARCHE´S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IF(E18="","",E18)</f>
        <v>Vyplň údaj</v>
      </c>
      <c r="G136" s="40"/>
      <c r="H136" s="40"/>
      <c r="I136" s="32" t="s">
        <v>33</v>
      </c>
      <c r="J136" s="36" t="str">
        <f>E24</f>
        <v>Michal Kupka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191"/>
      <c r="B138" s="192"/>
      <c r="C138" s="193" t="s">
        <v>125</v>
      </c>
      <c r="D138" s="194" t="s">
        <v>61</v>
      </c>
      <c r="E138" s="194" t="s">
        <v>57</v>
      </c>
      <c r="F138" s="194" t="s">
        <v>58</v>
      </c>
      <c r="G138" s="194" t="s">
        <v>126</v>
      </c>
      <c r="H138" s="194" t="s">
        <v>127</v>
      </c>
      <c r="I138" s="194" t="s">
        <v>128</v>
      </c>
      <c r="J138" s="195" t="s">
        <v>98</v>
      </c>
      <c r="K138" s="196" t="s">
        <v>129</v>
      </c>
      <c r="L138" s="197"/>
      <c r="M138" s="100" t="s">
        <v>1</v>
      </c>
      <c r="N138" s="101" t="s">
        <v>40</v>
      </c>
      <c r="O138" s="101" t="s">
        <v>130</v>
      </c>
      <c r="P138" s="101" t="s">
        <v>131</v>
      </c>
      <c r="Q138" s="101" t="s">
        <v>132</v>
      </c>
      <c r="R138" s="101" t="s">
        <v>133</v>
      </c>
      <c r="S138" s="101" t="s">
        <v>134</v>
      </c>
      <c r="T138" s="102" t="s">
        <v>135</v>
      </c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</row>
    <row r="139" s="2" customFormat="1" ht="22.8" customHeight="1">
      <c r="A139" s="38"/>
      <c r="B139" s="39"/>
      <c r="C139" s="107" t="s">
        <v>136</v>
      </c>
      <c r="D139" s="40"/>
      <c r="E139" s="40"/>
      <c r="F139" s="40"/>
      <c r="G139" s="40"/>
      <c r="H139" s="40"/>
      <c r="I139" s="40"/>
      <c r="J139" s="198">
        <f>BK139</f>
        <v>0</v>
      </c>
      <c r="K139" s="40"/>
      <c r="L139" s="44"/>
      <c r="M139" s="103"/>
      <c r="N139" s="199"/>
      <c r="O139" s="104"/>
      <c r="P139" s="200">
        <f>P140+P257</f>
        <v>0</v>
      </c>
      <c r="Q139" s="104"/>
      <c r="R139" s="200">
        <f>R140+R257</f>
        <v>284.68697336000004</v>
      </c>
      <c r="S139" s="104"/>
      <c r="T139" s="201">
        <f>T140+T257</f>
        <v>281.76348358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75</v>
      </c>
      <c r="AU139" s="17" t="s">
        <v>100</v>
      </c>
      <c r="BK139" s="202">
        <f>BK140+BK257</f>
        <v>0</v>
      </c>
    </row>
    <row r="140" s="12" customFormat="1" ht="25.92" customHeight="1">
      <c r="A140" s="12"/>
      <c r="B140" s="203"/>
      <c r="C140" s="204"/>
      <c r="D140" s="205" t="s">
        <v>75</v>
      </c>
      <c r="E140" s="206" t="s">
        <v>137</v>
      </c>
      <c r="F140" s="206" t="s">
        <v>138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P141+P154+P207+P242+P254</f>
        <v>0</v>
      </c>
      <c r="Q140" s="211"/>
      <c r="R140" s="212">
        <f>R141+R154+R207+R242+R254</f>
        <v>205.66074870000003</v>
      </c>
      <c r="S140" s="211"/>
      <c r="T140" s="213">
        <f>T141+T154+T207+T242+T254</f>
        <v>211.50037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84</v>
      </c>
      <c r="AT140" s="215" t="s">
        <v>75</v>
      </c>
      <c r="AU140" s="215" t="s">
        <v>76</v>
      </c>
      <c r="AY140" s="214" t="s">
        <v>139</v>
      </c>
      <c r="BK140" s="216">
        <f>BK141+BK154+BK207+BK242+BK254</f>
        <v>0</v>
      </c>
    </row>
    <row r="141" s="12" customFormat="1" ht="22.8" customHeight="1">
      <c r="A141" s="12"/>
      <c r="B141" s="203"/>
      <c r="C141" s="204"/>
      <c r="D141" s="205" t="s">
        <v>75</v>
      </c>
      <c r="E141" s="217" t="s">
        <v>140</v>
      </c>
      <c r="F141" s="217" t="s">
        <v>141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SUM(P142:P153)</f>
        <v>0</v>
      </c>
      <c r="Q141" s="211"/>
      <c r="R141" s="212">
        <f>SUM(R142:R153)</f>
        <v>60.647885200000008</v>
      </c>
      <c r="S141" s="211"/>
      <c r="T141" s="213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84</v>
      </c>
      <c r="AT141" s="215" t="s">
        <v>75</v>
      </c>
      <c r="AU141" s="215" t="s">
        <v>84</v>
      </c>
      <c r="AY141" s="214" t="s">
        <v>139</v>
      </c>
      <c r="BK141" s="216">
        <f>SUM(BK142:BK153)</f>
        <v>0</v>
      </c>
    </row>
    <row r="142" s="2" customFormat="1" ht="16.5" customHeight="1">
      <c r="A142" s="38"/>
      <c r="B142" s="39"/>
      <c r="C142" s="219" t="s">
        <v>84</v>
      </c>
      <c r="D142" s="220" t="s">
        <v>142</v>
      </c>
      <c r="E142" s="221" t="s">
        <v>143</v>
      </c>
      <c r="F142" s="222" t="s">
        <v>144</v>
      </c>
      <c r="G142" s="223" t="s">
        <v>145</v>
      </c>
      <c r="H142" s="224">
        <v>20.64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41</v>
      </c>
      <c r="O142" s="91"/>
      <c r="P142" s="230">
        <f>O142*H142</f>
        <v>0</v>
      </c>
      <c r="Q142" s="230">
        <v>1.8775</v>
      </c>
      <c r="R142" s="230">
        <f>Q142*H142</f>
        <v>38.7516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146</v>
      </c>
      <c r="AT142" s="232" t="s">
        <v>142</v>
      </c>
      <c r="AU142" s="232" t="s">
        <v>86</v>
      </c>
      <c r="AY142" s="17" t="s">
        <v>139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84</v>
      </c>
      <c r="BK142" s="233">
        <f>ROUND(I142*H142,2)</f>
        <v>0</v>
      </c>
      <c r="BL142" s="17" t="s">
        <v>146</v>
      </c>
      <c r="BM142" s="232" t="s">
        <v>147</v>
      </c>
    </row>
    <row r="143" s="2" customFormat="1">
      <c r="A143" s="38"/>
      <c r="B143" s="39"/>
      <c r="C143" s="40"/>
      <c r="D143" s="234" t="s">
        <v>148</v>
      </c>
      <c r="E143" s="40"/>
      <c r="F143" s="235" t="s">
        <v>149</v>
      </c>
      <c r="G143" s="40"/>
      <c r="H143" s="40"/>
      <c r="I143" s="236"/>
      <c r="J143" s="40"/>
      <c r="K143" s="40"/>
      <c r="L143" s="44"/>
      <c r="M143" s="237"/>
      <c r="N143" s="23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148</v>
      </c>
      <c r="AU143" s="17" t="s">
        <v>86</v>
      </c>
    </row>
    <row r="144" s="13" customFormat="1">
      <c r="A144" s="13"/>
      <c r="B144" s="239"/>
      <c r="C144" s="240"/>
      <c r="D144" s="234" t="s">
        <v>150</v>
      </c>
      <c r="E144" s="241" t="s">
        <v>1</v>
      </c>
      <c r="F144" s="242" t="s">
        <v>151</v>
      </c>
      <c r="G144" s="240"/>
      <c r="H144" s="243">
        <v>20.64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150</v>
      </c>
      <c r="AU144" s="249" t="s">
        <v>86</v>
      </c>
      <c r="AV144" s="13" t="s">
        <v>86</v>
      </c>
      <c r="AW144" s="13" t="s">
        <v>32</v>
      </c>
      <c r="AX144" s="13" t="s">
        <v>76</v>
      </c>
      <c r="AY144" s="249" t="s">
        <v>139</v>
      </c>
    </row>
    <row r="145" s="14" customFormat="1">
      <c r="A145" s="14"/>
      <c r="B145" s="250"/>
      <c r="C145" s="251"/>
      <c r="D145" s="234" t="s">
        <v>150</v>
      </c>
      <c r="E145" s="252" t="s">
        <v>1</v>
      </c>
      <c r="F145" s="253" t="s">
        <v>152</v>
      </c>
      <c r="G145" s="251"/>
      <c r="H145" s="254">
        <v>20.64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150</v>
      </c>
      <c r="AU145" s="260" t="s">
        <v>86</v>
      </c>
      <c r="AV145" s="14" t="s">
        <v>146</v>
      </c>
      <c r="AW145" s="14" t="s">
        <v>32</v>
      </c>
      <c r="AX145" s="14" t="s">
        <v>84</v>
      </c>
      <c r="AY145" s="260" t="s">
        <v>139</v>
      </c>
    </row>
    <row r="146" s="2" customFormat="1" ht="16.5" customHeight="1">
      <c r="A146" s="38"/>
      <c r="B146" s="39"/>
      <c r="C146" s="219" t="s">
        <v>86</v>
      </c>
      <c r="D146" s="220" t="s">
        <v>142</v>
      </c>
      <c r="E146" s="221" t="s">
        <v>153</v>
      </c>
      <c r="F146" s="222" t="s">
        <v>154</v>
      </c>
      <c r="G146" s="223" t="s">
        <v>155</v>
      </c>
      <c r="H146" s="224">
        <v>73.82</v>
      </c>
      <c r="I146" s="225"/>
      <c r="J146" s="226">
        <f>ROUND(I146*H146,2)</f>
        <v>0</v>
      </c>
      <c r="K146" s="227"/>
      <c r="L146" s="44"/>
      <c r="M146" s="228" t="s">
        <v>1</v>
      </c>
      <c r="N146" s="229" t="s">
        <v>41</v>
      </c>
      <c r="O146" s="91"/>
      <c r="P146" s="230">
        <f>O146*H146</f>
        <v>0</v>
      </c>
      <c r="Q146" s="230">
        <v>0.29168</v>
      </c>
      <c r="R146" s="230">
        <f>Q146*H146</f>
        <v>21.531817599999996</v>
      </c>
      <c r="S146" s="230">
        <v>0</v>
      </c>
      <c r="T146" s="23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2" t="s">
        <v>146</v>
      </c>
      <c r="AT146" s="232" t="s">
        <v>142</v>
      </c>
      <c r="AU146" s="232" t="s">
        <v>86</v>
      </c>
      <c r="AY146" s="17" t="s">
        <v>139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84</v>
      </c>
      <c r="BK146" s="233">
        <f>ROUND(I146*H146,2)</f>
        <v>0</v>
      </c>
      <c r="BL146" s="17" t="s">
        <v>146</v>
      </c>
      <c r="BM146" s="232" t="s">
        <v>156</v>
      </c>
    </row>
    <row r="147" s="2" customFormat="1">
      <c r="A147" s="38"/>
      <c r="B147" s="39"/>
      <c r="C147" s="40"/>
      <c r="D147" s="234" t="s">
        <v>148</v>
      </c>
      <c r="E147" s="40"/>
      <c r="F147" s="235" t="s">
        <v>157</v>
      </c>
      <c r="G147" s="40"/>
      <c r="H147" s="40"/>
      <c r="I147" s="236"/>
      <c r="J147" s="40"/>
      <c r="K147" s="40"/>
      <c r="L147" s="44"/>
      <c r="M147" s="237"/>
      <c r="N147" s="238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148</v>
      </c>
      <c r="AU147" s="17" t="s">
        <v>86</v>
      </c>
    </row>
    <row r="148" s="13" customFormat="1">
      <c r="A148" s="13"/>
      <c r="B148" s="239"/>
      <c r="C148" s="240"/>
      <c r="D148" s="234" t="s">
        <v>150</v>
      </c>
      <c r="E148" s="241" t="s">
        <v>1</v>
      </c>
      <c r="F148" s="242" t="s">
        <v>158</v>
      </c>
      <c r="G148" s="240"/>
      <c r="H148" s="243">
        <v>73.82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150</v>
      </c>
      <c r="AU148" s="249" t="s">
        <v>86</v>
      </c>
      <c r="AV148" s="13" t="s">
        <v>86</v>
      </c>
      <c r="AW148" s="13" t="s">
        <v>32</v>
      </c>
      <c r="AX148" s="13" t="s">
        <v>76</v>
      </c>
      <c r="AY148" s="249" t="s">
        <v>139</v>
      </c>
    </row>
    <row r="149" s="14" customFormat="1">
      <c r="A149" s="14"/>
      <c r="B149" s="250"/>
      <c r="C149" s="251"/>
      <c r="D149" s="234" t="s">
        <v>150</v>
      </c>
      <c r="E149" s="252" t="s">
        <v>1</v>
      </c>
      <c r="F149" s="253" t="s">
        <v>152</v>
      </c>
      <c r="G149" s="251"/>
      <c r="H149" s="254">
        <v>73.82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150</v>
      </c>
      <c r="AU149" s="260" t="s">
        <v>86</v>
      </c>
      <c r="AV149" s="14" t="s">
        <v>146</v>
      </c>
      <c r="AW149" s="14" t="s">
        <v>32</v>
      </c>
      <c r="AX149" s="14" t="s">
        <v>84</v>
      </c>
      <c r="AY149" s="260" t="s">
        <v>139</v>
      </c>
    </row>
    <row r="150" s="2" customFormat="1" ht="16.5" customHeight="1">
      <c r="A150" s="38"/>
      <c r="B150" s="39"/>
      <c r="C150" s="219" t="s">
        <v>140</v>
      </c>
      <c r="D150" s="219" t="s">
        <v>142</v>
      </c>
      <c r="E150" s="221" t="s">
        <v>159</v>
      </c>
      <c r="F150" s="222" t="s">
        <v>160</v>
      </c>
      <c r="G150" s="223" t="s">
        <v>155</v>
      </c>
      <c r="H150" s="224">
        <v>1.89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41</v>
      </c>
      <c r="O150" s="91"/>
      <c r="P150" s="230">
        <f>O150*H150</f>
        <v>0</v>
      </c>
      <c r="Q150" s="230">
        <v>0.19284000000000003</v>
      </c>
      <c r="R150" s="230">
        <f>Q150*H150</f>
        <v>0.3644676</v>
      </c>
      <c r="S150" s="230">
        <v>0</v>
      </c>
      <c r="T150" s="23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146</v>
      </c>
      <c r="AT150" s="232" t="s">
        <v>142</v>
      </c>
      <c r="AU150" s="232" t="s">
        <v>86</v>
      </c>
      <c r="AY150" s="17" t="s">
        <v>139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84</v>
      </c>
      <c r="BK150" s="233">
        <f>ROUND(I150*H150,2)</f>
        <v>0</v>
      </c>
      <c r="BL150" s="17" t="s">
        <v>146</v>
      </c>
      <c r="BM150" s="232" t="s">
        <v>161</v>
      </c>
    </row>
    <row r="151" s="2" customFormat="1">
      <c r="A151" s="38"/>
      <c r="B151" s="39"/>
      <c r="C151" s="40"/>
      <c r="D151" s="234" t="s">
        <v>148</v>
      </c>
      <c r="E151" s="40"/>
      <c r="F151" s="235" t="s">
        <v>160</v>
      </c>
      <c r="G151" s="40"/>
      <c r="H151" s="40"/>
      <c r="I151" s="236"/>
      <c r="J151" s="40"/>
      <c r="K151" s="40"/>
      <c r="L151" s="44"/>
      <c r="M151" s="237"/>
      <c r="N151" s="238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148</v>
      </c>
      <c r="AU151" s="17" t="s">
        <v>86</v>
      </c>
    </row>
    <row r="152" s="13" customFormat="1">
      <c r="A152" s="13"/>
      <c r="B152" s="239"/>
      <c r="C152" s="240"/>
      <c r="D152" s="234" t="s">
        <v>150</v>
      </c>
      <c r="E152" s="241" t="s">
        <v>1</v>
      </c>
      <c r="F152" s="242" t="s">
        <v>162</v>
      </c>
      <c r="G152" s="240"/>
      <c r="H152" s="243">
        <v>1.89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150</v>
      </c>
      <c r="AU152" s="249" t="s">
        <v>86</v>
      </c>
      <c r="AV152" s="13" t="s">
        <v>86</v>
      </c>
      <c r="AW152" s="13" t="s">
        <v>32</v>
      </c>
      <c r="AX152" s="13" t="s">
        <v>76</v>
      </c>
      <c r="AY152" s="249" t="s">
        <v>139</v>
      </c>
    </row>
    <row r="153" s="14" customFormat="1">
      <c r="A153" s="14"/>
      <c r="B153" s="250"/>
      <c r="C153" s="251"/>
      <c r="D153" s="234" t="s">
        <v>150</v>
      </c>
      <c r="E153" s="252" t="s">
        <v>1</v>
      </c>
      <c r="F153" s="253" t="s">
        <v>152</v>
      </c>
      <c r="G153" s="251"/>
      <c r="H153" s="254">
        <v>1.89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150</v>
      </c>
      <c r="AU153" s="260" t="s">
        <v>86</v>
      </c>
      <c r="AV153" s="14" t="s">
        <v>146</v>
      </c>
      <c r="AW153" s="14" t="s">
        <v>32</v>
      </c>
      <c r="AX153" s="14" t="s">
        <v>84</v>
      </c>
      <c r="AY153" s="260" t="s">
        <v>139</v>
      </c>
    </row>
    <row r="154" s="12" customFormat="1" ht="22.8" customHeight="1">
      <c r="A154" s="12"/>
      <c r="B154" s="203"/>
      <c r="C154" s="204"/>
      <c r="D154" s="205" t="s">
        <v>75</v>
      </c>
      <c r="E154" s="217" t="s">
        <v>163</v>
      </c>
      <c r="F154" s="217" t="s">
        <v>164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SUM(P155:P206)</f>
        <v>0</v>
      </c>
      <c r="Q154" s="211"/>
      <c r="R154" s="212">
        <f>SUM(R155:R206)</f>
        <v>144.9468635</v>
      </c>
      <c r="S154" s="211"/>
      <c r="T154" s="213">
        <f>SUM(T155:T206)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84</v>
      </c>
      <c r="AT154" s="215" t="s">
        <v>75</v>
      </c>
      <c r="AU154" s="215" t="s">
        <v>84</v>
      </c>
      <c r="AY154" s="214" t="s">
        <v>139</v>
      </c>
      <c r="BK154" s="216">
        <f>SUM(BK155:BK206)</f>
        <v>0</v>
      </c>
    </row>
    <row r="155" s="2" customFormat="1" ht="16.5" customHeight="1">
      <c r="A155" s="38"/>
      <c r="B155" s="39"/>
      <c r="C155" s="219" t="s">
        <v>146</v>
      </c>
      <c r="D155" s="219" t="s">
        <v>142</v>
      </c>
      <c r="E155" s="221" t="s">
        <v>165</v>
      </c>
      <c r="F155" s="222" t="s">
        <v>166</v>
      </c>
      <c r="G155" s="223" t="s">
        <v>155</v>
      </c>
      <c r="H155" s="224">
        <v>3954.425</v>
      </c>
      <c r="I155" s="225"/>
      <c r="J155" s="226">
        <f>ROUND(I155*H155,2)</f>
        <v>0</v>
      </c>
      <c r="K155" s="227"/>
      <c r="L155" s="44"/>
      <c r="M155" s="228" t="s">
        <v>1</v>
      </c>
      <c r="N155" s="229" t="s">
        <v>41</v>
      </c>
      <c r="O155" s="91"/>
      <c r="P155" s="230">
        <f>O155*H155</f>
        <v>0</v>
      </c>
      <c r="Q155" s="230">
        <v>0.0065</v>
      </c>
      <c r="R155" s="230">
        <f>Q155*H155</f>
        <v>25.7037625</v>
      </c>
      <c r="S155" s="230">
        <v>0</v>
      </c>
      <c r="T155" s="23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2" t="s">
        <v>146</v>
      </c>
      <c r="AT155" s="232" t="s">
        <v>142</v>
      </c>
      <c r="AU155" s="232" t="s">
        <v>86</v>
      </c>
      <c r="AY155" s="17" t="s">
        <v>139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84</v>
      </c>
      <c r="BK155" s="233">
        <f>ROUND(I155*H155,2)</f>
        <v>0</v>
      </c>
      <c r="BL155" s="17" t="s">
        <v>146</v>
      </c>
      <c r="BM155" s="232" t="s">
        <v>167</v>
      </c>
    </row>
    <row r="156" s="2" customFormat="1">
      <c r="A156" s="38"/>
      <c r="B156" s="39"/>
      <c r="C156" s="40"/>
      <c r="D156" s="234" t="s">
        <v>148</v>
      </c>
      <c r="E156" s="40"/>
      <c r="F156" s="235" t="s">
        <v>168</v>
      </c>
      <c r="G156" s="40"/>
      <c r="H156" s="40"/>
      <c r="I156" s="236"/>
      <c r="J156" s="40"/>
      <c r="K156" s="40"/>
      <c r="L156" s="44"/>
      <c r="M156" s="237"/>
      <c r="N156" s="238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148</v>
      </c>
      <c r="AU156" s="17" t="s">
        <v>86</v>
      </c>
    </row>
    <row r="157" s="15" customFormat="1">
      <c r="A157" s="15"/>
      <c r="B157" s="261"/>
      <c r="C157" s="262"/>
      <c r="D157" s="234" t="s">
        <v>150</v>
      </c>
      <c r="E157" s="263" t="s">
        <v>1</v>
      </c>
      <c r="F157" s="264" t="s">
        <v>169</v>
      </c>
      <c r="G157" s="262"/>
      <c r="H157" s="263" t="s">
        <v>1</v>
      </c>
      <c r="I157" s="265"/>
      <c r="J157" s="262"/>
      <c r="K157" s="262"/>
      <c r="L157" s="266"/>
      <c r="M157" s="267"/>
      <c r="N157" s="268"/>
      <c r="O157" s="268"/>
      <c r="P157" s="268"/>
      <c r="Q157" s="268"/>
      <c r="R157" s="268"/>
      <c r="S157" s="268"/>
      <c r="T157" s="26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0" t="s">
        <v>150</v>
      </c>
      <c r="AU157" s="270" t="s">
        <v>86</v>
      </c>
      <c r="AV157" s="15" t="s">
        <v>84</v>
      </c>
      <c r="AW157" s="15" t="s">
        <v>32</v>
      </c>
      <c r="AX157" s="15" t="s">
        <v>76</v>
      </c>
      <c r="AY157" s="270" t="s">
        <v>139</v>
      </c>
    </row>
    <row r="158" s="13" customFormat="1">
      <c r="A158" s="13"/>
      <c r="B158" s="239"/>
      <c r="C158" s="240"/>
      <c r="D158" s="234" t="s">
        <v>150</v>
      </c>
      <c r="E158" s="241" t="s">
        <v>1</v>
      </c>
      <c r="F158" s="242" t="s">
        <v>170</v>
      </c>
      <c r="G158" s="240"/>
      <c r="H158" s="243">
        <v>3081.54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150</v>
      </c>
      <c r="AU158" s="249" t="s">
        <v>86</v>
      </c>
      <c r="AV158" s="13" t="s">
        <v>86</v>
      </c>
      <c r="AW158" s="13" t="s">
        <v>32</v>
      </c>
      <c r="AX158" s="13" t="s">
        <v>76</v>
      </c>
      <c r="AY158" s="249" t="s">
        <v>139</v>
      </c>
    </row>
    <row r="159" s="13" customFormat="1">
      <c r="A159" s="13"/>
      <c r="B159" s="239"/>
      <c r="C159" s="240"/>
      <c r="D159" s="234" t="s">
        <v>150</v>
      </c>
      <c r="E159" s="241" t="s">
        <v>1</v>
      </c>
      <c r="F159" s="242" t="s">
        <v>171</v>
      </c>
      <c r="G159" s="240"/>
      <c r="H159" s="243">
        <v>505.12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150</v>
      </c>
      <c r="AU159" s="249" t="s">
        <v>86</v>
      </c>
      <c r="AV159" s="13" t="s">
        <v>86</v>
      </c>
      <c r="AW159" s="13" t="s">
        <v>32</v>
      </c>
      <c r="AX159" s="13" t="s">
        <v>76</v>
      </c>
      <c r="AY159" s="249" t="s">
        <v>139</v>
      </c>
    </row>
    <row r="160" s="13" customFormat="1">
      <c r="A160" s="13"/>
      <c r="B160" s="239"/>
      <c r="C160" s="240"/>
      <c r="D160" s="234" t="s">
        <v>150</v>
      </c>
      <c r="E160" s="241" t="s">
        <v>1</v>
      </c>
      <c r="F160" s="242" t="s">
        <v>172</v>
      </c>
      <c r="G160" s="240"/>
      <c r="H160" s="243">
        <v>746.57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150</v>
      </c>
      <c r="AU160" s="249" t="s">
        <v>86</v>
      </c>
      <c r="AV160" s="13" t="s">
        <v>86</v>
      </c>
      <c r="AW160" s="13" t="s">
        <v>32</v>
      </c>
      <c r="AX160" s="13" t="s">
        <v>76</v>
      </c>
      <c r="AY160" s="249" t="s">
        <v>139</v>
      </c>
    </row>
    <row r="161" s="13" customFormat="1">
      <c r="A161" s="13"/>
      <c r="B161" s="239"/>
      <c r="C161" s="240"/>
      <c r="D161" s="234" t="s">
        <v>150</v>
      </c>
      <c r="E161" s="241" t="s">
        <v>1</v>
      </c>
      <c r="F161" s="242" t="s">
        <v>173</v>
      </c>
      <c r="G161" s="240"/>
      <c r="H161" s="243">
        <v>595.81500000000008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150</v>
      </c>
      <c r="AU161" s="249" t="s">
        <v>86</v>
      </c>
      <c r="AV161" s="13" t="s">
        <v>86</v>
      </c>
      <c r="AW161" s="13" t="s">
        <v>32</v>
      </c>
      <c r="AX161" s="13" t="s">
        <v>76</v>
      </c>
      <c r="AY161" s="249" t="s">
        <v>139</v>
      </c>
    </row>
    <row r="162" s="15" customFormat="1">
      <c r="A162" s="15"/>
      <c r="B162" s="261"/>
      <c r="C162" s="262"/>
      <c r="D162" s="234" t="s">
        <v>150</v>
      </c>
      <c r="E162" s="263" t="s">
        <v>1</v>
      </c>
      <c r="F162" s="264" t="s">
        <v>174</v>
      </c>
      <c r="G162" s="262"/>
      <c r="H162" s="263" t="s">
        <v>1</v>
      </c>
      <c r="I162" s="265"/>
      <c r="J162" s="262"/>
      <c r="K162" s="262"/>
      <c r="L162" s="266"/>
      <c r="M162" s="267"/>
      <c r="N162" s="268"/>
      <c r="O162" s="268"/>
      <c r="P162" s="268"/>
      <c r="Q162" s="268"/>
      <c r="R162" s="268"/>
      <c r="S162" s="268"/>
      <c r="T162" s="26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0" t="s">
        <v>150</v>
      </c>
      <c r="AU162" s="270" t="s">
        <v>86</v>
      </c>
      <c r="AV162" s="15" t="s">
        <v>84</v>
      </c>
      <c r="AW162" s="15" t="s">
        <v>32</v>
      </c>
      <c r="AX162" s="15" t="s">
        <v>76</v>
      </c>
      <c r="AY162" s="270" t="s">
        <v>139</v>
      </c>
    </row>
    <row r="163" s="13" customFormat="1">
      <c r="A163" s="13"/>
      <c r="B163" s="239"/>
      <c r="C163" s="240"/>
      <c r="D163" s="234" t="s">
        <v>150</v>
      </c>
      <c r="E163" s="241" t="s">
        <v>1</v>
      </c>
      <c r="F163" s="242" t="s">
        <v>175</v>
      </c>
      <c r="G163" s="240"/>
      <c r="H163" s="243">
        <v>-673.6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150</v>
      </c>
      <c r="AU163" s="249" t="s">
        <v>86</v>
      </c>
      <c r="AV163" s="13" t="s">
        <v>86</v>
      </c>
      <c r="AW163" s="13" t="s">
        <v>32</v>
      </c>
      <c r="AX163" s="13" t="s">
        <v>76</v>
      </c>
      <c r="AY163" s="249" t="s">
        <v>139</v>
      </c>
    </row>
    <row r="164" s="15" customFormat="1">
      <c r="A164" s="15"/>
      <c r="B164" s="261"/>
      <c r="C164" s="262"/>
      <c r="D164" s="234" t="s">
        <v>150</v>
      </c>
      <c r="E164" s="263" t="s">
        <v>1</v>
      </c>
      <c r="F164" s="264" t="s">
        <v>176</v>
      </c>
      <c r="G164" s="262"/>
      <c r="H164" s="263" t="s">
        <v>1</v>
      </c>
      <c r="I164" s="265"/>
      <c r="J164" s="262"/>
      <c r="K164" s="262"/>
      <c r="L164" s="266"/>
      <c r="M164" s="267"/>
      <c r="N164" s="268"/>
      <c r="O164" s="268"/>
      <c r="P164" s="268"/>
      <c r="Q164" s="268"/>
      <c r="R164" s="268"/>
      <c r="S164" s="268"/>
      <c r="T164" s="26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0" t="s">
        <v>150</v>
      </c>
      <c r="AU164" s="270" t="s">
        <v>86</v>
      </c>
      <c r="AV164" s="15" t="s">
        <v>84</v>
      </c>
      <c r="AW164" s="15" t="s">
        <v>32</v>
      </c>
      <c r="AX164" s="15" t="s">
        <v>76</v>
      </c>
      <c r="AY164" s="270" t="s">
        <v>139</v>
      </c>
    </row>
    <row r="165" s="13" customFormat="1">
      <c r="A165" s="13"/>
      <c r="B165" s="239"/>
      <c r="C165" s="240"/>
      <c r="D165" s="234" t="s">
        <v>150</v>
      </c>
      <c r="E165" s="241" t="s">
        <v>1</v>
      </c>
      <c r="F165" s="242" t="s">
        <v>177</v>
      </c>
      <c r="G165" s="240"/>
      <c r="H165" s="243">
        <v>-301.02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150</v>
      </c>
      <c r="AU165" s="249" t="s">
        <v>86</v>
      </c>
      <c r="AV165" s="13" t="s">
        <v>86</v>
      </c>
      <c r="AW165" s="13" t="s">
        <v>32</v>
      </c>
      <c r="AX165" s="13" t="s">
        <v>76</v>
      </c>
      <c r="AY165" s="249" t="s">
        <v>139</v>
      </c>
    </row>
    <row r="166" s="14" customFormat="1">
      <c r="A166" s="14"/>
      <c r="B166" s="250"/>
      <c r="C166" s="251"/>
      <c r="D166" s="234" t="s">
        <v>150</v>
      </c>
      <c r="E166" s="252" t="s">
        <v>1</v>
      </c>
      <c r="F166" s="253" t="s">
        <v>152</v>
      </c>
      <c r="G166" s="251"/>
      <c r="H166" s="254">
        <v>3954.425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150</v>
      </c>
      <c r="AU166" s="260" t="s">
        <v>86</v>
      </c>
      <c r="AV166" s="14" t="s">
        <v>146</v>
      </c>
      <c r="AW166" s="14" t="s">
        <v>32</v>
      </c>
      <c r="AX166" s="14" t="s">
        <v>84</v>
      </c>
      <c r="AY166" s="260" t="s">
        <v>139</v>
      </c>
    </row>
    <row r="167" s="2" customFormat="1" ht="16.5" customHeight="1">
      <c r="A167" s="38"/>
      <c r="B167" s="39"/>
      <c r="C167" s="219" t="s">
        <v>178</v>
      </c>
      <c r="D167" s="220" t="s">
        <v>142</v>
      </c>
      <c r="E167" s="221" t="s">
        <v>179</v>
      </c>
      <c r="F167" s="222" t="s">
        <v>180</v>
      </c>
      <c r="G167" s="223" t="s">
        <v>155</v>
      </c>
      <c r="H167" s="224">
        <v>59.71</v>
      </c>
      <c r="I167" s="225"/>
      <c r="J167" s="226">
        <f>ROUND(I167*H167,2)</f>
        <v>0</v>
      </c>
      <c r="K167" s="227"/>
      <c r="L167" s="44"/>
      <c r="M167" s="228" t="s">
        <v>1</v>
      </c>
      <c r="N167" s="229" t="s">
        <v>41</v>
      </c>
      <c r="O167" s="91"/>
      <c r="P167" s="230">
        <f>O167*H167</f>
        <v>0</v>
      </c>
      <c r="Q167" s="230">
        <v>0.0167</v>
      </c>
      <c r="R167" s="230">
        <f>Q167*H167</f>
        <v>0.997157</v>
      </c>
      <c r="S167" s="230">
        <v>0</v>
      </c>
      <c r="T167" s="23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2" t="s">
        <v>146</v>
      </c>
      <c r="AT167" s="232" t="s">
        <v>142</v>
      </c>
      <c r="AU167" s="232" t="s">
        <v>86</v>
      </c>
      <c r="AY167" s="17" t="s">
        <v>139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84</v>
      </c>
      <c r="BK167" s="233">
        <f>ROUND(I167*H167,2)</f>
        <v>0</v>
      </c>
      <c r="BL167" s="17" t="s">
        <v>146</v>
      </c>
      <c r="BM167" s="232" t="s">
        <v>181</v>
      </c>
    </row>
    <row r="168" s="2" customFormat="1">
      <c r="A168" s="38"/>
      <c r="B168" s="39"/>
      <c r="C168" s="40"/>
      <c r="D168" s="234" t="s">
        <v>148</v>
      </c>
      <c r="E168" s="40"/>
      <c r="F168" s="235" t="s">
        <v>182</v>
      </c>
      <c r="G168" s="40"/>
      <c r="H168" s="40"/>
      <c r="I168" s="236"/>
      <c r="J168" s="40"/>
      <c r="K168" s="40"/>
      <c r="L168" s="44"/>
      <c r="M168" s="237"/>
      <c r="N168" s="238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148</v>
      </c>
      <c r="AU168" s="17" t="s">
        <v>86</v>
      </c>
    </row>
    <row r="169" s="2" customFormat="1" ht="16.5" customHeight="1">
      <c r="A169" s="38"/>
      <c r="B169" s="39"/>
      <c r="C169" s="219" t="s">
        <v>163</v>
      </c>
      <c r="D169" s="220" t="s">
        <v>142</v>
      </c>
      <c r="E169" s="221" t="s">
        <v>183</v>
      </c>
      <c r="F169" s="222" t="s">
        <v>184</v>
      </c>
      <c r="G169" s="223" t="s">
        <v>155</v>
      </c>
      <c r="H169" s="224">
        <v>148.8</v>
      </c>
      <c r="I169" s="225"/>
      <c r="J169" s="226">
        <f>ROUND(I169*H169,2)</f>
        <v>0</v>
      </c>
      <c r="K169" s="227"/>
      <c r="L169" s="44"/>
      <c r="M169" s="228" t="s">
        <v>1</v>
      </c>
      <c r="N169" s="229" t="s">
        <v>41</v>
      </c>
      <c r="O169" s="91"/>
      <c r="P169" s="230">
        <f>O169*H169</f>
        <v>0</v>
      </c>
      <c r="Q169" s="230">
        <v>0.056000000000000008</v>
      </c>
      <c r="R169" s="230">
        <f>Q169*H169</f>
        <v>8.3328</v>
      </c>
      <c r="S169" s="230">
        <v>0</v>
      </c>
      <c r="T169" s="23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2" t="s">
        <v>146</v>
      </c>
      <c r="AT169" s="232" t="s">
        <v>142</v>
      </c>
      <c r="AU169" s="232" t="s">
        <v>86</v>
      </c>
      <c r="AY169" s="17" t="s">
        <v>139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84</v>
      </c>
      <c r="BK169" s="233">
        <f>ROUND(I169*H169,2)</f>
        <v>0</v>
      </c>
      <c r="BL169" s="17" t="s">
        <v>146</v>
      </c>
      <c r="BM169" s="232" t="s">
        <v>185</v>
      </c>
    </row>
    <row r="170" s="2" customFormat="1">
      <c r="A170" s="38"/>
      <c r="B170" s="39"/>
      <c r="C170" s="40"/>
      <c r="D170" s="234" t="s">
        <v>148</v>
      </c>
      <c r="E170" s="40"/>
      <c r="F170" s="235" t="s">
        <v>186</v>
      </c>
      <c r="G170" s="40"/>
      <c r="H170" s="40"/>
      <c r="I170" s="236"/>
      <c r="J170" s="40"/>
      <c r="K170" s="40"/>
      <c r="L170" s="44"/>
      <c r="M170" s="237"/>
      <c r="N170" s="238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148</v>
      </c>
      <c r="AU170" s="17" t="s">
        <v>86</v>
      </c>
    </row>
    <row r="171" s="2" customFormat="1" ht="16.5" customHeight="1">
      <c r="A171" s="38"/>
      <c r="B171" s="39"/>
      <c r="C171" s="219" t="s">
        <v>187</v>
      </c>
      <c r="D171" s="219" t="s">
        <v>142</v>
      </c>
      <c r="E171" s="221" t="s">
        <v>188</v>
      </c>
      <c r="F171" s="222" t="s">
        <v>189</v>
      </c>
      <c r="G171" s="223" t="s">
        <v>155</v>
      </c>
      <c r="H171" s="224">
        <v>3954.425</v>
      </c>
      <c r="I171" s="225"/>
      <c r="J171" s="226">
        <f>ROUND(I171*H171,2)</f>
        <v>0</v>
      </c>
      <c r="K171" s="227"/>
      <c r="L171" s="44"/>
      <c r="M171" s="228" t="s">
        <v>1</v>
      </c>
      <c r="N171" s="229" t="s">
        <v>41</v>
      </c>
      <c r="O171" s="91"/>
      <c r="P171" s="230">
        <f>O171*H171</f>
        <v>0</v>
      </c>
      <c r="Q171" s="230">
        <v>0.01733</v>
      </c>
      <c r="R171" s="230">
        <f>Q171*H171</f>
        <v>68.530185250000016</v>
      </c>
      <c r="S171" s="230">
        <v>0</v>
      </c>
      <c r="T171" s="23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2" t="s">
        <v>146</v>
      </c>
      <c r="AT171" s="232" t="s">
        <v>142</v>
      </c>
      <c r="AU171" s="232" t="s">
        <v>86</v>
      </c>
      <c r="AY171" s="17" t="s">
        <v>139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84</v>
      </c>
      <c r="BK171" s="233">
        <f>ROUND(I171*H171,2)</f>
        <v>0</v>
      </c>
      <c r="BL171" s="17" t="s">
        <v>146</v>
      </c>
      <c r="BM171" s="232" t="s">
        <v>190</v>
      </c>
    </row>
    <row r="172" s="2" customFormat="1">
      <c r="A172" s="38"/>
      <c r="B172" s="39"/>
      <c r="C172" s="40"/>
      <c r="D172" s="234" t="s">
        <v>148</v>
      </c>
      <c r="E172" s="40"/>
      <c r="F172" s="235" t="s">
        <v>191</v>
      </c>
      <c r="G172" s="40"/>
      <c r="H172" s="40"/>
      <c r="I172" s="236"/>
      <c r="J172" s="40"/>
      <c r="K172" s="40"/>
      <c r="L172" s="44"/>
      <c r="M172" s="237"/>
      <c r="N172" s="238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148</v>
      </c>
      <c r="AU172" s="17" t="s">
        <v>86</v>
      </c>
    </row>
    <row r="173" s="15" customFormat="1">
      <c r="A173" s="15"/>
      <c r="B173" s="261"/>
      <c r="C173" s="262"/>
      <c r="D173" s="234" t="s">
        <v>150</v>
      </c>
      <c r="E173" s="263" t="s">
        <v>1</v>
      </c>
      <c r="F173" s="264" t="s">
        <v>169</v>
      </c>
      <c r="G173" s="262"/>
      <c r="H173" s="263" t="s">
        <v>1</v>
      </c>
      <c r="I173" s="265"/>
      <c r="J173" s="262"/>
      <c r="K173" s="262"/>
      <c r="L173" s="266"/>
      <c r="M173" s="267"/>
      <c r="N173" s="268"/>
      <c r="O173" s="268"/>
      <c r="P173" s="268"/>
      <c r="Q173" s="268"/>
      <c r="R173" s="268"/>
      <c r="S173" s="268"/>
      <c r="T173" s="26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0" t="s">
        <v>150</v>
      </c>
      <c r="AU173" s="270" t="s">
        <v>86</v>
      </c>
      <c r="AV173" s="15" t="s">
        <v>84</v>
      </c>
      <c r="AW173" s="15" t="s">
        <v>32</v>
      </c>
      <c r="AX173" s="15" t="s">
        <v>76</v>
      </c>
      <c r="AY173" s="270" t="s">
        <v>139</v>
      </c>
    </row>
    <row r="174" s="13" customFormat="1">
      <c r="A174" s="13"/>
      <c r="B174" s="239"/>
      <c r="C174" s="240"/>
      <c r="D174" s="234" t="s">
        <v>150</v>
      </c>
      <c r="E174" s="241" t="s">
        <v>1</v>
      </c>
      <c r="F174" s="242" t="s">
        <v>170</v>
      </c>
      <c r="G174" s="240"/>
      <c r="H174" s="243">
        <v>3081.54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150</v>
      </c>
      <c r="AU174" s="249" t="s">
        <v>86</v>
      </c>
      <c r="AV174" s="13" t="s">
        <v>86</v>
      </c>
      <c r="AW174" s="13" t="s">
        <v>32</v>
      </c>
      <c r="AX174" s="13" t="s">
        <v>76</v>
      </c>
      <c r="AY174" s="249" t="s">
        <v>139</v>
      </c>
    </row>
    <row r="175" s="13" customFormat="1">
      <c r="A175" s="13"/>
      <c r="B175" s="239"/>
      <c r="C175" s="240"/>
      <c r="D175" s="234" t="s">
        <v>150</v>
      </c>
      <c r="E175" s="241" t="s">
        <v>1</v>
      </c>
      <c r="F175" s="242" t="s">
        <v>171</v>
      </c>
      <c r="G175" s="240"/>
      <c r="H175" s="243">
        <v>505.12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150</v>
      </c>
      <c r="AU175" s="249" t="s">
        <v>86</v>
      </c>
      <c r="AV175" s="13" t="s">
        <v>86</v>
      </c>
      <c r="AW175" s="13" t="s">
        <v>32</v>
      </c>
      <c r="AX175" s="13" t="s">
        <v>76</v>
      </c>
      <c r="AY175" s="249" t="s">
        <v>139</v>
      </c>
    </row>
    <row r="176" s="13" customFormat="1">
      <c r="A176" s="13"/>
      <c r="B176" s="239"/>
      <c r="C176" s="240"/>
      <c r="D176" s="234" t="s">
        <v>150</v>
      </c>
      <c r="E176" s="241" t="s">
        <v>1</v>
      </c>
      <c r="F176" s="242" t="s">
        <v>172</v>
      </c>
      <c r="G176" s="240"/>
      <c r="H176" s="243">
        <v>746.57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150</v>
      </c>
      <c r="AU176" s="249" t="s">
        <v>86</v>
      </c>
      <c r="AV176" s="13" t="s">
        <v>86</v>
      </c>
      <c r="AW176" s="13" t="s">
        <v>32</v>
      </c>
      <c r="AX176" s="13" t="s">
        <v>76</v>
      </c>
      <c r="AY176" s="249" t="s">
        <v>139</v>
      </c>
    </row>
    <row r="177" s="13" customFormat="1">
      <c r="A177" s="13"/>
      <c r="B177" s="239"/>
      <c r="C177" s="240"/>
      <c r="D177" s="234" t="s">
        <v>150</v>
      </c>
      <c r="E177" s="241" t="s">
        <v>1</v>
      </c>
      <c r="F177" s="242" t="s">
        <v>173</v>
      </c>
      <c r="G177" s="240"/>
      <c r="H177" s="243">
        <v>595.81500000000008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150</v>
      </c>
      <c r="AU177" s="249" t="s">
        <v>86</v>
      </c>
      <c r="AV177" s="13" t="s">
        <v>86</v>
      </c>
      <c r="AW177" s="13" t="s">
        <v>32</v>
      </c>
      <c r="AX177" s="13" t="s">
        <v>76</v>
      </c>
      <c r="AY177" s="249" t="s">
        <v>139</v>
      </c>
    </row>
    <row r="178" s="15" customFormat="1">
      <c r="A178" s="15"/>
      <c r="B178" s="261"/>
      <c r="C178" s="262"/>
      <c r="D178" s="234" t="s">
        <v>150</v>
      </c>
      <c r="E178" s="263" t="s">
        <v>1</v>
      </c>
      <c r="F178" s="264" t="s">
        <v>174</v>
      </c>
      <c r="G178" s="262"/>
      <c r="H178" s="263" t="s">
        <v>1</v>
      </c>
      <c r="I178" s="265"/>
      <c r="J178" s="262"/>
      <c r="K178" s="262"/>
      <c r="L178" s="266"/>
      <c r="M178" s="267"/>
      <c r="N178" s="268"/>
      <c r="O178" s="268"/>
      <c r="P178" s="268"/>
      <c r="Q178" s="268"/>
      <c r="R178" s="268"/>
      <c r="S178" s="268"/>
      <c r="T178" s="26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0" t="s">
        <v>150</v>
      </c>
      <c r="AU178" s="270" t="s">
        <v>86</v>
      </c>
      <c r="AV178" s="15" t="s">
        <v>84</v>
      </c>
      <c r="AW178" s="15" t="s">
        <v>32</v>
      </c>
      <c r="AX178" s="15" t="s">
        <v>76</v>
      </c>
      <c r="AY178" s="270" t="s">
        <v>139</v>
      </c>
    </row>
    <row r="179" s="13" customFormat="1">
      <c r="A179" s="13"/>
      <c r="B179" s="239"/>
      <c r="C179" s="240"/>
      <c r="D179" s="234" t="s">
        <v>150</v>
      </c>
      <c r="E179" s="241" t="s">
        <v>1</v>
      </c>
      <c r="F179" s="242" t="s">
        <v>175</v>
      </c>
      <c r="G179" s="240"/>
      <c r="H179" s="243">
        <v>-673.6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150</v>
      </c>
      <c r="AU179" s="249" t="s">
        <v>86</v>
      </c>
      <c r="AV179" s="13" t="s">
        <v>86</v>
      </c>
      <c r="AW179" s="13" t="s">
        <v>32</v>
      </c>
      <c r="AX179" s="13" t="s">
        <v>76</v>
      </c>
      <c r="AY179" s="249" t="s">
        <v>139</v>
      </c>
    </row>
    <row r="180" s="15" customFormat="1">
      <c r="A180" s="15"/>
      <c r="B180" s="261"/>
      <c r="C180" s="262"/>
      <c r="D180" s="234" t="s">
        <v>150</v>
      </c>
      <c r="E180" s="263" t="s">
        <v>1</v>
      </c>
      <c r="F180" s="264" t="s">
        <v>176</v>
      </c>
      <c r="G180" s="262"/>
      <c r="H180" s="263" t="s">
        <v>1</v>
      </c>
      <c r="I180" s="265"/>
      <c r="J180" s="262"/>
      <c r="K180" s="262"/>
      <c r="L180" s="266"/>
      <c r="M180" s="267"/>
      <c r="N180" s="268"/>
      <c r="O180" s="268"/>
      <c r="P180" s="268"/>
      <c r="Q180" s="268"/>
      <c r="R180" s="268"/>
      <c r="S180" s="268"/>
      <c r="T180" s="26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0" t="s">
        <v>150</v>
      </c>
      <c r="AU180" s="270" t="s">
        <v>86</v>
      </c>
      <c r="AV180" s="15" t="s">
        <v>84</v>
      </c>
      <c r="AW180" s="15" t="s">
        <v>32</v>
      </c>
      <c r="AX180" s="15" t="s">
        <v>76</v>
      </c>
      <c r="AY180" s="270" t="s">
        <v>139</v>
      </c>
    </row>
    <row r="181" s="13" customFormat="1">
      <c r="A181" s="13"/>
      <c r="B181" s="239"/>
      <c r="C181" s="240"/>
      <c r="D181" s="234" t="s">
        <v>150</v>
      </c>
      <c r="E181" s="241" t="s">
        <v>1</v>
      </c>
      <c r="F181" s="242" t="s">
        <v>177</v>
      </c>
      <c r="G181" s="240"/>
      <c r="H181" s="243">
        <v>-301.02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150</v>
      </c>
      <c r="AU181" s="249" t="s">
        <v>86</v>
      </c>
      <c r="AV181" s="13" t="s">
        <v>86</v>
      </c>
      <c r="AW181" s="13" t="s">
        <v>32</v>
      </c>
      <c r="AX181" s="13" t="s">
        <v>76</v>
      </c>
      <c r="AY181" s="249" t="s">
        <v>139</v>
      </c>
    </row>
    <row r="182" s="14" customFormat="1">
      <c r="A182" s="14"/>
      <c r="B182" s="250"/>
      <c r="C182" s="251"/>
      <c r="D182" s="234" t="s">
        <v>150</v>
      </c>
      <c r="E182" s="252" t="s">
        <v>1</v>
      </c>
      <c r="F182" s="253" t="s">
        <v>152</v>
      </c>
      <c r="G182" s="251"/>
      <c r="H182" s="254">
        <v>3954.425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150</v>
      </c>
      <c r="AU182" s="260" t="s">
        <v>86</v>
      </c>
      <c r="AV182" s="14" t="s">
        <v>146</v>
      </c>
      <c r="AW182" s="14" t="s">
        <v>32</v>
      </c>
      <c r="AX182" s="14" t="s">
        <v>84</v>
      </c>
      <c r="AY182" s="260" t="s">
        <v>139</v>
      </c>
    </row>
    <row r="183" s="2" customFormat="1" ht="16.5" customHeight="1">
      <c r="A183" s="38"/>
      <c r="B183" s="39"/>
      <c r="C183" s="219" t="s">
        <v>192</v>
      </c>
      <c r="D183" s="219" t="s">
        <v>142</v>
      </c>
      <c r="E183" s="221" t="s">
        <v>193</v>
      </c>
      <c r="F183" s="222" t="s">
        <v>194</v>
      </c>
      <c r="G183" s="223" t="s">
        <v>155</v>
      </c>
      <c r="H183" s="224">
        <v>3954.425</v>
      </c>
      <c r="I183" s="225"/>
      <c r="J183" s="226">
        <f>ROUND(I183*H183,2)</f>
        <v>0</v>
      </c>
      <c r="K183" s="227"/>
      <c r="L183" s="44"/>
      <c r="M183" s="228" t="s">
        <v>1</v>
      </c>
      <c r="N183" s="229" t="s">
        <v>41</v>
      </c>
      <c r="O183" s="91"/>
      <c r="P183" s="230">
        <f>O183*H183</f>
        <v>0</v>
      </c>
      <c r="Q183" s="230">
        <v>0.00735</v>
      </c>
      <c r="R183" s="230">
        <f>Q183*H183</f>
        <v>29.06502375</v>
      </c>
      <c r="S183" s="230">
        <v>0</v>
      </c>
      <c r="T183" s="23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2" t="s">
        <v>146</v>
      </c>
      <c r="AT183" s="232" t="s">
        <v>142</v>
      </c>
      <c r="AU183" s="232" t="s">
        <v>86</v>
      </c>
      <c r="AY183" s="17" t="s">
        <v>139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84</v>
      </c>
      <c r="BK183" s="233">
        <f>ROUND(I183*H183,2)</f>
        <v>0</v>
      </c>
      <c r="BL183" s="17" t="s">
        <v>146</v>
      </c>
      <c r="BM183" s="232" t="s">
        <v>195</v>
      </c>
    </row>
    <row r="184" s="2" customFormat="1">
      <c r="A184" s="38"/>
      <c r="B184" s="39"/>
      <c r="C184" s="40"/>
      <c r="D184" s="234" t="s">
        <v>148</v>
      </c>
      <c r="E184" s="40"/>
      <c r="F184" s="235" t="s">
        <v>196</v>
      </c>
      <c r="G184" s="40"/>
      <c r="H184" s="40"/>
      <c r="I184" s="236"/>
      <c r="J184" s="40"/>
      <c r="K184" s="40"/>
      <c r="L184" s="44"/>
      <c r="M184" s="237"/>
      <c r="N184" s="238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148</v>
      </c>
      <c r="AU184" s="17" t="s">
        <v>86</v>
      </c>
    </row>
    <row r="185" s="15" customFormat="1">
      <c r="A185" s="15"/>
      <c r="B185" s="261"/>
      <c r="C185" s="262"/>
      <c r="D185" s="234" t="s">
        <v>150</v>
      </c>
      <c r="E185" s="263" t="s">
        <v>1</v>
      </c>
      <c r="F185" s="264" t="s">
        <v>169</v>
      </c>
      <c r="G185" s="262"/>
      <c r="H185" s="263" t="s">
        <v>1</v>
      </c>
      <c r="I185" s="265"/>
      <c r="J185" s="262"/>
      <c r="K185" s="262"/>
      <c r="L185" s="266"/>
      <c r="M185" s="267"/>
      <c r="N185" s="268"/>
      <c r="O185" s="268"/>
      <c r="P185" s="268"/>
      <c r="Q185" s="268"/>
      <c r="R185" s="268"/>
      <c r="S185" s="268"/>
      <c r="T185" s="26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0" t="s">
        <v>150</v>
      </c>
      <c r="AU185" s="270" t="s">
        <v>86</v>
      </c>
      <c r="AV185" s="15" t="s">
        <v>84</v>
      </c>
      <c r="AW185" s="15" t="s">
        <v>32</v>
      </c>
      <c r="AX185" s="15" t="s">
        <v>76</v>
      </c>
      <c r="AY185" s="270" t="s">
        <v>139</v>
      </c>
    </row>
    <row r="186" s="13" customFormat="1">
      <c r="A186" s="13"/>
      <c r="B186" s="239"/>
      <c r="C186" s="240"/>
      <c r="D186" s="234" t="s">
        <v>150</v>
      </c>
      <c r="E186" s="241" t="s">
        <v>1</v>
      </c>
      <c r="F186" s="242" t="s">
        <v>170</v>
      </c>
      <c r="G186" s="240"/>
      <c r="H186" s="243">
        <v>3081.54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150</v>
      </c>
      <c r="AU186" s="249" t="s">
        <v>86</v>
      </c>
      <c r="AV186" s="13" t="s">
        <v>86</v>
      </c>
      <c r="AW186" s="13" t="s">
        <v>32</v>
      </c>
      <c r="AX186" s="13" t="s">
        <v>76</v>
      </c>
      <c r="AY186" s="249" t="s">
        <v>139</v>
      </c>
    </row>
    <row r="187" s="13" customFormat="1">
      <c r="A187" s="13"/>
      <c r="B187" s="239"/>
      <c r="C187" s="240"/>
      <c r="D187" s="234" t="s">
        <v>150</v>
      </c>
      <c r="E187" s="241" t="s">
        <v>1</v>
      </c>
      <c r="F187" s="242" t="s">
        <v>171</v>
      </c>
      <c r="G187" s="240"/>
      <c r="H187" s="243">
        <v>505.12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150</v>
      </c>
      <c r="AU187" s="249" t="s">
        <v>86</v>
      </c>
      <c r="AV187" s="13" t="s">
        <v>86</v>
      </c>
      <c r="AW187" s="13" t="s">
        <v>32</v>
      </c>
      <c r="AX187" s="13" t="s">
        <v>76</v>
      </c>
      <c r="AY187" s="249" t="s">
        <v>139</v>
      </c>
    </row>
    <row r="188" s="13" customFormat="1">
      <c r="A188" s="13"/>
      <c r="B188" s="239"/>
      <c r="C188" s="240"/>
      <c r="D188" s="234" t="s">
        <v>150</v>
      </c>
      <c r="E188" s="241" t="s">
        <v>1</v>
      </c>
      <c r="F188" s="242" t="s">
        <v>172</v>
      </c>
      <c r="G188" s="240"/>
      <c r="H188" s="243">
        <v>746.57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150</v>
      </c>
      <c r="AU188" s="249" t="s">
        <v>86</v>
      </c>
      <c r="AV188" s="13" t="s">
        <v>86</v>
      </c>
      <c r="AW188" s="13" t="s">
        <v>32</v>
      </c>
      <c r="AX188" s="13" t="s">
        <v>76</v>
      </c>
      <c r="AY188" s="249" t="s">
        <v>139</v>
      </c>
    </row>
    <row r="189" s="13" customFormat="1">
      <c r="A189" s="13"/>
      <c r="B189" s="239"/>
      <c r="C189" s="240"/>
      <c r="D189" s="234" t="s">
        <v>150</v>
      </c>
      <c r="E189" s="241" t="s">
        <v>1</v>
      </c>
      <c r="F189" s="242" t="s">
        <v>173</v>
      </c>
      <c r="G189" s="240"/>
      <c r="H189" s="243">
        <v>595.81500000000008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150</v>
      </c>
      <c r="AU189" s="249" t="s">
        <v>86</v>
      </c>
      <c r="AV189" s="13" t="s">
        <v>86</v>
      </c>
      <c r="AW189" s="13" t="s">
        <v>32</v>
      </c>
      <c r="AX189" s="13" t="s">
        <v>76</v>
      </c>
      <c r="AY189" s="249" t="s">
        <v>139</v>
      </c>
    </row>
    <row r="190" s="15" customFormat="1">
      <c r="A190" s="15"/>
      <c r="B190" s="261"/>
      <c r="C190" s="262"/>
      <c r="D190" s="234" t="s">
        <v>150</v>
      </c>
      <c r="E190" s="263" t="s">
        <v>1</v>
      </c>
      <c r="F190" s="264" t="s">
        <v>174</v>
      </c>
      <c r="G190" s="262"/>
      <c r="H190" s="263" t="s">
        <v>1</v>
      </c>
      <c r="I190" s="265"/>
      <c r="J190" s="262"/>
      <c r="K190" s="262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150</v>
      </c>
      <c r="AU190" s="270" t="s">
        <v>86</v>
      </c>
      <c r="AV190" s="15" t="s">
        <v>84</v>
      </c>
      <c r="AW190" s="15" t="s">
        <v>32</v>
      </c>
      <c r="AX190" s="15" t="s">
        <v>76</v>
      </c>
      <c r="AY190" s="270" t="s">
        <v>139</v>
      </c>
    </row>
    <row r="191" s="13" customFormat="1">
      <c r="A191" s="13"/>
      <c r="B191" s="239"/>
      <c r="C191" s="240"/>
      <c r="D191" s="234" t="s">
        <v>150</v>
      </c>
      <c r="E191" s="241" t="s">
        <v>1</v>
      </c>
      <c r="F191" s="242" t="s">
        <v>175</v>
      </c>
      <c r="G191" s="240"/>
      <c r="H191" s="243">
        <v>-673.6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150</v>
      </c>
      <c r="AU191" s="249" t="s">
        <v>86</v>
      </c>
      <c r="AV191" s="13" t="s">
        <v>86</v>
      </c>
      <c r="AW191" s="13" t="s">
        <v>32</v>
      </c>
      <c r="AX191" s="13" t="s">
        <v>76</v>
      </c>
      <c r="AY191" s="249" t="s">
        <v>139</v>
      </c>
    </row>
    <row r="192" s="15" customFormat="1">
      <c r="A192" s="15"/>
      <c r="B192" s="261"/>
      <c r="C192" s="262"/>
      <c r="D192" s="234" t="s">
        <v>150</v>
      </c>
      <c r="E192" s="263" t="s">
        <v>1</v>
      </c>
      <c r="F192" s="264" t="s">
        <v>176</v>
      </c>
      <c r="G192" s="262"/>
      <c r="H192" s="263" t="s">
        <v>1</v>
      </c>
      <c r="I192" s="265"/>
      <c r="J192" s="262"/>
      <c r="K192" s="262"/>
      <c r="L192" s="266"/>
      <c r="M192" s="267"/>
      <c r="N192" s="268"/>
      <c r="O192" s="268"/>
      <c r="P192" s="268"/>
      <c r="Q192" s="268"/>
      <c r="R192" s="268"/>
      <c r="S192" s="268"/>
      <c r="T192" s="26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0" t="s">
        <v>150</v>
      </c>
      <c r="AU192" s="270" t="s">
        <v>86</v>
      </c>
      <c r="AV192" s="15" t="s">
        <v>84</v>
      </c>
      <c r="AW192" s="15" t="s">
        <v>32</v>
      </c>
      <c r="AX192" s="15" t="s">
        <v>76</v>
      </c>
      <c r="AY192" s="270" t="s">
        <v>139</v>
      </c>
    </row>
    <row r="193" s="13" customFormat="1">
      <c r="A193" s="13"/>
      <c r="B193" s="239"/>
      <c r="C193" s="240"/>
      <c r="D193" s="234" t="s">
        <v>150</v>
      </c>
      <c r="E193" s="241" t="s">
        <v>1</v>
      </c>
      <c r="F193" s="242" t="s">
        <v>177</v>
      </c>
      <c r="G193" s="240"/>
      <c r="H193" s="243">
        <v>-301.02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150</v>
      </c>
      <c r="AU193" s="249" t="s">
        <v>86</v>
      </c>
      <c r="AV193" s="13" t="s">
        <v>86</v>
      </c>
      <c r="AW193" s="13" t="s">
        <v>32</v>
      </c>
      <c r="AX193" s="13" t="s">
        <v>76</v>
      </c>
      <c r="AY193" s="249" t="s">
        <v>139</v>
      </c>
    </row>
    <row r="194" s="14" customFormat="1">
      <c r="A194" s="14"/>
      <c r="B194" s="250"/>
      <c r="C194" s="251"/>
      <c r="D194" s="234" t="s">
        <v>150</v>
      </c>
      <c r="E194" s="252" t="s">
        <v>1</v>
      </c>
      <c r="F194" s="253" t="s">
        <v>152</v>
      </c>
      <c r="G194" s="251"/>
      <c r="H194" s="254">
        <v>3954.425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150</v>
      </c>
      <c r="AU194" s="260" t="s">
        <v>86</v>
      </c>
      <c r="AV194" s="14" t="s">
        <v>146</v>
      </c>
      <c r="AW194" s="14" t="s">
        <v>32</v>
      </c>
      <c r="AX194" s="14" t="s">
        <v>84</v>
      </c>
      <c r="AY194" s="260" t="s">
        <v>139</v>
      </c>
    </row>
    <row r="195" s="2" customFormat="1" ht="16.5" customHeight="1">
      <c r="A195" s="38"/>
      <c r="B195" s="39"/>
      <c r="C195" s="219" t="s">
        <v>197</v>
      </c>
      <c r="D195" s="220" t="s">
        <v>142</v>
      </c>
      <c r="E195" s="221" t="s">
        <v>198</v>
      </c>
      <c r="F195" s="222" t="s">
        <v>199</v>
      </c>
      <c r="G195" s="223" t="s">
        <v>155</v>
      </c>
      <c r="H195" s="224">
        <v>99.7</v>
      </c>
      <c r="I195" s="225"/>
      <c r="J195" s="226">
        <f>ROUND(I195*H195,2)</f>
        <v>0</v>
      </c>
      <c r="K195" s="227"/>
      <c r="L195" s="44"/>
      <c r="M195" s="228" t="s">
        <v>1</v>
      </c>
      <c r="N195" s="229" t="s">
        <v>41</v>
      </c>
      <c r="O195" s="91"/>
      <c r="P195" s="230">
        <f>O195*H195</f>
        <v>0</v>
      </c>
      <c r="Q195" s="230">
        <v>0.11219999999999998</v>
      </c>
      <c r="R195" s="230">
        <f>Q195*H195</f>
        <v>11.18634</v>
      </c>
      <c r="S195" s="230">
        <v>0</v>
      </c>
      <c r="T195" s="23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146</v>
      </c>
      <c r="AT195" s="232" t="s">
        <v>142</v>
      </c>
      <c r="AU195" s="232" t="s">
        <v>86</v>
      </c>
      <c r="AY195" s="17" t="s">
        <v>139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84</v>
      </c>
      <c r="BK195" s="233">
        <f>ROUND(I195*H195,2)</f>
        <v>0</v>
      </c>
      <c r="BL195" s="17" t="s">
        <v>146</v>
      </c>
      <c r="BM195" s="232" t="s">
        <v>200</v>
      </c>
    </row>
    <row r="196" s="2" customFormat="1">
      <c r="A196" s="38"/>
      <c r="B196" s="39"/>
      <c r="C196" s="40"/>
      <c r="D196" s="234" t="s">
        <v>148</v>
      </c>
      <c r="E196" s="40"/>
      <c r="F196" s="235" t="s">
        <v>201</v>
      </c>
      <c r="G196" s="40"/>
      <c r="H196" s="40"/>
      <c r="I196" s="236"/>
      <c r="J196" s="40"/>
      <c r="K196" s="40"/>
      <c r="L196" s="44"/>
      <c r="M196" s="237"/>
      <c r="N196" s="238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148</v>
      </c>
      <c r="AU196" s="17" t="s">
        <v>86</v>
      </c>
    </row>
    <row r="197" s="13" customFormat="1">
      <c r="A197" s="13"/>
      <c r="B197" s="239"/>
      <c r="C197" s="240"/>
      <c r="D197" s="234" t="s">
        <v>150</v>
      </c>
      <c r="E197" s="241" t="s">
        <v>1</v>
      </c>
      <c r="F197" s="242" t="s">
        <v>202</v>
      </c>
      <c r="G197" s="240"/>
      <c r="H197" s="243">
        <v>99.7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150</v>
      </c>
      <c r="AU197" s="249" t="s">
        <v>86</v>
      </c>
      <c r="AV197" s="13" t="s">
        <v>86</v>
      </c>
      <c r="AW197" s="13" t="s">
        <v>32</v>
      </c>
      <c r="AX197" s="13" t="s">
        <v>76</v>
      </c>
      <c r="AY197" s="249" t="s">
        <v>139</v>
      </c>
    </row>
    <row r="198" s="14" customFormat="1">
      <c r="A198" s="14"/>
      <c r="B198" s="250"/>
      <c r="C198" s="251"/>
      <c r="D198" s="234" t="s">
        <v>150</v>
      </c>
      <c r="E198" s="252" t="s">
        <v>1</v>
      </c>
      <c r="F198" s="253" t="s">
        <v>152</v>
      </c>
      <c r="G198" s="251"/>
      <c r="H198" s="254">
        <v>99.7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150</v>
      </c>
      <c r="AU198" s="260" t="s">
        <v>86</v>
      </c>
      <c r="AV198" s="14" t="s">
        <v>146</v>
      </c>
      <c r="AW198" s="14" t="s">
        <v>32</v>
      </c>
      <c r="AX198" s="14" t="s">
        <v>84</v>
      </c>
      <c r="AY198" s="260" t="s">
        <v>139</v>
      </c>
    </row>
    <row r="199" s="2" customFormat="1" ht="16.5" customHeight="1">
      <c r="A199" s="38"/>
      <c r="B199" s="39"/>
      <c r="C199" s="219" t="s">
        <v>203</v>
      </c>
      <c r="D199" s="220" t="s">
        <v>142</v>
      </c>
      <c r="E199" s="221" t="s">
        <v>204</v>
      </c>
      <c r="F199" s="222" t="s">
        <v>205</v>
      </c>
      <c r="G199" s="223" t="s">
        <v>155</v>
      </c>
      <c r="H199" s="224">
        <v>99.7</v>
      </c>
      <c r="I199" s="225"/>
      <c r="J199" s="226">
        <f>ROUND(I199*H199,2)</f>
        <v>0</v>
      </c>
      <c r="K199" s="227"/>
      <c r="L199" s="44"/>
      <c r="M199" s="228" t="s">
        <v>1</v>
      </c>
      <c r="N199" s="229" t="s">
        <v>41</v>
      </c>
      <c r="O199" s="91"/>
      <c r="P199" s="230">
        <f>O199*H199</f>
        <v>0</v>
      </c>
      <c r="Q199" s="230">
        <v>0.01122</v>
      </c>
      <c r="R199" s="230">
        <f>Q199*H199</f>
        <v>1.1186340000000002</v>
      </c>
      <c r="S199" s="230">
        <v>0</v>
      </c>
      <c r="T199" s="23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2" t="s">
        <v>146</v>
      </c>
      <c r="AT199" s="232" t="s">
        <v>142</v>
      </c>
      <c r="AU199" s="232" t="s">
        <v>86</v>
      </c>
      <c r="AY199" s="17" t="s">
        <v>139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84</v>
      </c>
      <c r="BK199" s="233">
        <f>ROUND(I199*H199,2)</f>
        <v>0</v>
      </c>
      <c r="BL199" s="17" t="s">
        <v>146</v>
      </c>
      <c r="BM199" s="232" t="s">
        <v>206</v>
      </c>
    </row>
    <row r="200" s="2" customFormat="1">
      <c r="A200" s="38"/>
      <c r="B200" s="39"/>
      <c r="C200" s="40"/>
      <c r="D200" s="234" t="s">
        <v>148</v>
      </c>
      <c r="E200" s="40"/>
      <c r="F200" s="235" t="s">
        <v>207</v>
      </c>
      <c r="G200" s="40"/>
      <c r="H200" s="40"/>
      <c r="I200" s="236"/>
      <c r="J200" s="40"/>
      <c r="K200" s="40"/>
      <c r="L200" s="44"/>
      <c r="M200" s="237"/>
      <c r="N200" s="238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148</v>
      </c>
      <c r="AU200" s="17" t="s">
        <v>86</v>
      </c>
    </row>
    <row r="201" s="13" customFormat="1">
      <c r="A201" s="13"/>
      <c r="B201" s="239"/>
      <c r="C201" s="240"/>
      <c r="D201" s="234" t="s">
        <v>150</v>
      </c>
      <c r="E201" s="241" t="s">
        <v>1</v>
      </c>
      <c r="F201" s="242" t="s">
        <v>202</v>
      </c>
      <c r="G201" s="240"/>
      <c r="H201" s="243">
        <v>99.7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150</v>
      </c>
      <c r="AU201" s="249" t="s">
        <v>86</v>
      </c>
      <c r="AV201" s="13" t="s">
        <v>86</v>
      </c>
      <c r="AW201" s="13" t="s">
        <v>32</v>
      </c>
      <c r="AX201" s="13" t="s">
        <v>76</v>
      </c>
      <c r="AY201" s="249" t="s">
        <v>139</v>
      </c>
    </row>
    <row r="202" s="14" customFormat="1">
      <c r="A202" s="14"/>
      <c r="B202" s="250"/>
      <c r="C202" s="251"/>
      <c r="D202" s="234" t="s">
        <v>150</v>
      </c>
      <c r="E202" s="252" t="s">
        <v>1</v>
      </c>
      <c r="F202" s="253" t="s">
        <v>152</v>
      </c>
      <c r="G202" s="251"/>
      <c r="H202" s="254">
        <v>99.7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150</v>
      </c>
      <c r="AU202" s="260" t="s">
        <v>86</v>
      </c>
      <c r="AV202" s="14" t="s">
        <v>146</v>
      </c>
      <c r="AW202" s="14" t="s">
        <v>32</v>
      </c>
      <c r="AX202" s="14" t="s">
        <v>84</v>
      </c>
      <c r="AY202" s="260" t="s">
        <v>139</v>
      </c>
    </row>
    <row r="203" s="2" customFormat="1" ht="16.5" customHeight="1">
      <c r="A203" s="38"/>
      <c r="B203" s="39"/>
      <c r="C203" s="219" t="s">
        <v>208</v>
      </c>
      <c r="D203" s="220" t="s">
        <v>142</v>
      </c>
      <c r="E203" s="221" t="s">
        <v>209</v>
      </c>
      <c r="F203" s="222" t="s">
        <v>210</v>
      </c>
      <c r="G203" s="223" t="s">
        <v>155</v>
      </c>
      <c r="H203" s="224">
        <v>99.7</v>
      </c>
      <c r="I203" s="225"/>
      <c r="J203" s="226">
        <f>ROUND(I203*H203,2)</f>
        <v>0</v>
      </c>
      <c r="K203" s="227"/>
      <c r="L203" s="44"/>
      <c r="M203" s="228" t="s">
        <v>1</v>
      </c>
      <c r="N203" s="229" t="s">
        <v>41</v>
      </c>
      <c r="O203" s="91"/>
      <c r="P203" s="230">
        <f>O203*H203</f>
        <v>0</v>
      </c>
      <c r="Q203" s="230">
        <v>0.00012999999999999998</v>
      </c>
      <c r="R203" s="230">
        <f>Q203*H203</f>
        <v>0.012960999999999998</v>
      </c>
      <c r="S203" s="230">
        <v>0</v>
      </c>
      <c r="T203" s="23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146</v>
      </c>
      <c r="AT203" s="232" t="s">
        <v>142</v>
      </c>
      <c r="AU203" s="232" t="s">
        <v>86</v>
      </c>
      <c r="AY203" s="17" t="s">
        <v>139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84</v>
      </c>
      <c r="BK203" s="233">
        <f>ROUND(I203*H203,2)</f>
        <v>0</v>
      </c>
      <c r="BL203" s="17" t="s">
        <v>146</v>
      </c>
      <c r="BM203" s="232" t="s">
        <v>211</v>
      </c>
    </row>
    <row r="204" s="2" customFormat="1">
      <c r="A204" s="38"/>
      <c r="B204" s="39"/>
      <c r="C204" s="40"/>
      <c r="D204" s="234" t="s">
        <v>148</v>
      </c>
      <c r="E204" s="40"/>
      <c r="F204" s="235" t="s">
        <v>212</v>
      </c>
      <c r="G204" s="40"/>
      <c r="H204" s="40"/>
      <c r="I204" s="236"/>
      <c r="J204" s="40"/>
      <c r="K204" s="40"/>
      <c r="L204" s="44"/>
      <c r="M204" s="237"/>
      <c r="N204" s="238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148</v>
      </c>
      <c r="AU204" s="17" t="s">
        <v>86</v>
      </c>
    </row>
    <row r="205" s="13" customFormat="1">
      <c r="A205" s="13"/>
      <c r="B205" s="239"/>
      <c r="C205" s="240"/>
      <c r="D205" s="234" t="s">
        <v>150</v>
      </c>
      <c r="E205" s="241" t="s">
        <v>1</v>
      </c>
      <c r="F205" s="242" t="s">
        <v>202</v>
      </c>
      <c r="G205" s="240"/>
      <c r="H205" s="243">
        <v>99.7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150</v>
      </c>
      <c r="AU205" s="249" t="s">
        <v>86</v>
      </c>
      <c r="AV205" s="13" t="s">
        <v>86</v>
      </c>
      <c r="AW205" s="13" t="s">
        <v>32</v>
      </c>
      <c r="AX205" s="13" t="s">
        <v>76</v>
      </c>
      <c r="AY205" s="249" t="s">
        <v>139</v>
      </c>
    </row>
    <row r="206" s="14" customFormat="1">
      <c r="A206" s="14"/>
      <c r="B206" s="250"/>
      <c r="C206" s="251"/>
      <c r="D206" s="234" t="s">
        <v>150</v>
      </c>
      <c r="E206" s="252" t="s">
        <v>1</v>
      </c>
      <c r="F206" s="253" t="s">
        <v>152</v>
      </c>
      <c r="G206" s="251"/>
      <c r="H206" s="254">
        <v>99.7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150</v>
      </c>
      <c r="AU206" s="260" t="s">
        <v>86</v>
      </c>
      <c r="AV206" s="14" t="s">
        <v>146</v>
      </c>
      <c r="AW206" s="14" t="s">
        <v>32</v>
      </c>
      <c r="AX206" s="14" t="s">
        <v>84</v>
      </c>
      <c r="AY206" s="260" t="s">
        <v>139</v>
      </c>
    </row>
    <row r="207" s="12" customFormat="1" ht="22.8" customHeight="1">
      <c r="A207" s="12"/>
      <c r="B207" s="203"/>
      <c r="C207" s="204"/>
      <c r="D207" s="205" t="s">
        <v>75</v>
      </c>
      <c r="E207" s="217" t="s">
        <v>197</v>
      </c>
      <c r="F207" s="217" t="s">
        <v>213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SUM(P208:P241)</f>
        <v>0</v>
      </c>
      <c r="Q207" s="211"/>
      <c r="R207" s="212">
        <f>SUM(R208:R241)</f>
        <v>0.066000000000000008</v>
      </c>
      <c r="S207" s="211"/>
      <c r="T207" s="213">
        <f>SUM(T208:T241)</f>
        <v>211.50037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84</v>
      </c>
      <c r="AT207" s="215" t="s">
        <v>75</v>
      </c>
      <c r="AU207" s="215" t="s">
        <v>84</v>
      </c>
      <c r="AY207" s="214" t="s">
        <v>139</v>
      </c>
      <c r="BK207" s="216">
        <f>SUM(BK208:BK241)</f>
        <v>0</v>
      </c>
    </row>
    <row r="208" s="2" customFormat="1" ht="21.75" customHeight="1">
      <c r="A208" s="38"/>
      <c r="B208" s="39"/>
      <c r="C208" s="219" t="s">
        <v>8</v>
      </c>
      <c r="D208" s="219" t="s">
        <v>142</v>
      </c>
      <c r="E208" s="221" t="s">
        <v>214</v>
      </c>
      <c r="F208" s="222" t="s">
        <v>215</v>
      </c>
      <c r="G208" s="223" t="s">
        <v>216</v>
      </c>
      <c r="H208" s="224">
        <v>4</v>
      </c>
      <c r="I208" s="225"/>
      <c r="J208" s="226">
        <f>ROUND(I208*H208,2)</f>
        <v>0</v>
      </c>
      <c r="K208" s="227"/>
      <c r="L208" s="44"/>
      <c r="M208" s="228" t="s">
        <v>1</v>
      </c>
      <c r="N208" s="229" t="s">
        <v>41</v>
      </c>
      <c r="O208" s="91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2" t="s">
        <v>146</v>
      </c>
      <c r="AT208" s="232" t="s">
        <v>142</v>
      </c>
      <c r="AU208" s="232" t="s">
        <v>86</v>
      </c>
      <c r="AY208" s="17" t="s">
        <v>139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84</v>
      </c>
      <c r="BK208" s="233">
        <f>ROUND(I208*H208,2)</f>
        <v>0</v>
      </c>
      <c r="BL208" s="17" t="s">
        <v>146</v>
      </c>
      <c r="BM208" s="232" t="s">
        <v>217</v>
      </c>
    </row>
    <row r="209" s="2" customFormat="1">
      <c r="A209" s="38"/>
      <c r="B209" s="39"/>
      <c r="C209" s="40"/>
      <c r="D209" s="234" t="s">
        <v>148</v>
      </c>
      <c r="E209" s="40"/>
      <c r="F209" s="235" t="s">
        <v>218</v>
      </c>
      <c r="G209" s="40"/>
      <c r="H209" s="40"/>
      <c r="I209" s="236"/>
      <c r="J209" s="40"/>
      <c r="K209" s="40"/>
      <c r="L209" s="44"/>
      <c r="M209" s="237"/>
      <c r="N209" s="238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148</v>
      </c>
      <c r="AU209" s="17" t="s">
        <v>86</v>
      </c>
    </row>
    <row r="210" s="15" customFormat="1">
      <c r="A210" s="15"/>
      <c r="B210" s="261"/>
      <c r="C210" s="262"/>
      <c r="D210" s="234" t="s">
        <v>150</v>
      </c>
      <c r="E210" s="263" t="s">
        <v>1</v>
      </c>
      <c r="F210" s="264" t="s">
        <v>219</v>
      </c>
      <c r="G210" s="262"/>
      <c r="H210" s="263" t="s">
        <v>1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0" t="s">
        <v>150</v>
      </c>
      <c r="AU210" s="270" t="s">
        <v>86</v>
      </c>
      <c r="AV210" s="15" t="s">
        <v>84</v>
      </c>
      <c r="AW210" s="15" t="s">
        <v>32</v>
      </c>
      <c r="AX210" s="15" t="s">
        <v>76</v>
      </c>
      <c r="AY210" s="270" t="s">
        <v>139</v>
      </c>
    </row>
    <row r="211" s="13" customFormat="1">
      <c r="A211" s="13"/>
      <c r="B211" s="239"/>
      <c r="C211" s="240"/>
      <c r="D211" s="234" t="s">
        <v>150</v>
      </c>
      <c r="E211" s="241" t="s">
        <v>1</v>
      </c>
      <c r="F211" s="242" t="s">
        <v>146</v>
      </c>
      <c r="G211" s="240"/>
      <c r="H211" s="243">
        <v>4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150</v>
      </c>
      <c r="AU211" s="249" t="s">
        <v>86</v>
      </c>
      <c r="AV211" s="13" t="s">
        <v>86</v>
      </c>
      <c r="AW211" s="13" t="s">
        <v>32</v>
      </c>
      <c r="AX211" s="13" t="s">
        <v>76</v>
      </c>
      <c r="AY211" s="249" t="s">
        <v>139</v>
      </c>
    </row>
    <row r="212" s="14" customFormat="1">
      <c r="A212" s="14"/>
      <c r="B212" s="250"/>
      <c r="C212" s="251"/>
      <c r="D212" s="234" t="s">
        <v>150</v>
      </c>
      <c r="E212" s="252" t="s">
        <v>1</v>
      </c>
      <c r="F212" s="253" t="s">
        <v>152</v>
      </c>
      <c r="G212" s="251"/>
      <c r="H212" s="254">
        <v>4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150</v>
      </c>
      <c r="AU212" s="260" t="s">
        <v>86</v>
      </c>
      <c r="AV212" s="14" t="s">
        <v>146</v>
      </c>
      <c r="AW212" s="14" t="s">
        <v>32</v>
      </c>
      <c r="AX212" s="14" t="s">
        <v>84</v>
      </c>
      <c r="AY212" s="260" t="s">
        <v>139</v>
      </c>
    </row>
    <row r="213" s="2" customFormat="1" ht="21.75" customHeight="1">
      <c r="A213" s="38"/>
      <c r="B213" s="39"/>
      <c r="C213" s="219" t="s">
        <v>220</v>
      </c>
      <c r="D213" s="219" t="s">
        <v>142</v>
      </c>
      <c r="E213" s="221" t="s">
        <v>221</v>
      </c>
      <c r="F213" s="222" t="s">
        <v>222</v>
      </c>
      <c r="G213" s="223" t="s">
        <v>216</v>
      </c>
      <c r="H213" s="224">
        <v>480</v>
      </c>
      <c r="I213" s="225"/>
      <c r="J213" s="226">
        <f>ROUND(I213*H213,2)</f>
        <v>0</v>
      </c>
      <c r="K213" s="227"/>
      <c r="L213" s="44"/>
      <c r="M213" s="228" t="s">
        <v>1</v>
      </c>
      <c r="N213" s="229" t="s">
        <v>41</v>
      </c>
      <c r="O213" s="91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2" t="s">
        <v>146</v>
      </c>
      <c r="AT213" s="232" t="s">
        <v>142</v>
      </c>
      <c r="AU213" s="232" t="s">
        <v>86</v>
      </c>
      <c r="AY213" s="17" t="s">
        <v>139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84</v>
      </c>
      <c r="BK213" s="233">
        <f>ROUND(I213*H213,2)</f>
        <v>0</v>
      </c>
      <c r="BL213" s="17" t="s">
        <v>146</v>
      </c>
      <c r="BM213" s="232" t="s">
        <v>223</v>
      </c>
    </row>
    <row r="214" s="2" customFormat="1">
      <c r="A214" s="38"/>
      <c r="B214" s="39"/>
      <c r="C214" s="40"/>
      <c r="D214" s="234" t="s">
        <v>148</v>
      </c>
      <c r="E214" s="40"/>
      <c r="F214" s="235" t="s">
        <v>224</v>
      </c>
      <c r="G214" s="40"/>
      <c r="H214" s="40"/>
      <c r="I214" s="236"/>
      <c r="J214" s="40"/>
      <c r="K214" s="40"/>
      <c r="L214" s="44"/>
      <c r="M214" s="237"/>
      <c r="N214" s="238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148</v>
      </c>
      <c r="AU214" s="17" t="s">
        <v>86</v>
      </c>
    </row>
    <row r="215" s="15" customFormat="1">
      <c r="A215" s="15"/>
      <c r="B215" s="261"/>
      <c r="C215" s="262"/>
      <c r="D215" s="234" t="s">
        <v>150</v>
      </c>
      <c r="E215" s="263" t="s">
        <v>1</v>
      </c>
      <c r="F215" s="264" t="s">
        <v>225</v>
      </c>
      <c r="G215" s="262"/>
      <c r="H215" s="263" t="s">
        <v>1</v>
      </c>
      <c r="I215" s="265"/>
      <c r="J215" s="262"/>
      <c r="K215" s="262"/>
      <c r="L215" s="266"/>
      <c r="M215" s="267"/>
      <c r="N215" s="268"/>
      <c r="O215" s="268"/>
      <c r="P215" s="268"/>
      <c r="Q215" s="268"/>
      <c r="R215" s="268"/>
      <c r="S215" s="268"/>
      <c r="T215" s="26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0" t="s">
        <v>150</v>
      </c>
      <c r="AU215" s="270" t="s">
        <v>86</v>
      </c>
      <c r="AV215" s="15" t="s">
        <v>84</v>
      </c>
      <c r="AW215" s="15" t="s">
        <v>32</v>
      </c>
      <c r="AX215" s="15" t="s">
        <v>76</v>
      </c>
      <c r="AY215" s="270" t="s">
        <v>139</v>
      </c>
    </row>
    <row r="216" s="13" customFormat="1">
      <c r="A216" s="13"/>
      <c r="B216" s="239"/>
      <c r="C216" s="240"/>
      <c r="D216" s="234" t="s">
        <v>150</v>
      </c>
      <c r="E216" s="241" t="s">
        <v>1</v>
      </c>
      <c r="F216" s="242" t="s">
        <v>226</v>
      </c>
      <c r="G216" s="240"/>
      <c r="H216" s="243">
        <v>480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150</v>
      </c>
      <c r="AU216" s="249" t="s">
        <v>86</v>
      </c>
      <c r="AV216" s="13" t="s">
        <v>86</v>
      </c>
      <c r="AW216" s="13" t="s">
        <v>32</v>
      </c>
      <c r="AX216" s="13" t="s">
        <v>76</v>
      </c>
      <c r="AY216" s="249" t="s">
        <v>139</v>
      </c>
    </row>
    <row r="217" s="14" customFormat="1">
      <c r="A217" s="14"/>
      <c r="B217" s="250"/>
      <c r="C217" s="251"/>
      <c r="D217" s="234" t="s">
        <v>150</v>
      </c>
      <c r="E217" s="252" t="s">
        <v>1</v>
      </c>
      <c r="F217" s="253" t="s">
        <v>152</v>
      </c>
      <c r="G217" s="251"/>
      <c r="H217" s="254">
        <v>480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150</v>
      </c>
      <c r="AU217" s="260" t="s">
        <v>86</v>
      </c>
      <c r="AV217" s="14" t="s">
        <v>146</v>
      </c>
      <c r="AW217" s="14" t="s">
        <v>32</v>
      </c>
      <c r="AX217" s="14" t="s">
        <v>84</v>
      </c>
      <c r="AY217" s="260" t="s">
        <v>139</v>
      </c>
    </row>
    <row r="218" s="2" customFormat="1" ht="21.75" customHeight="1">
      <c r="A218" s="38"/>
      <c r="B218" s="39"/>
      <c r="C218" s="219" t="s">
        <v>227</v>
      </c>
      <c r="D218" s="219" t="s">
        <v>142</v>
      </c>
      <c r="E218" s="221" t="s">
        <v>228</v>
      </c>
      <c r="F218" s="222" t="s">
        <v>229</v>
      </c>
      <c r="G218" s="223" t="s">
        <v>216</v>
      </c>
      <c r="H218" s="224">
        <v>4</v>
      </c>
      <c r="I218" s="225"/>
      <c r="J218" s="226">
        <f>ROUND(I218*H218,2)</f>
        <v>0</v>
      </c>
      <c r="K218" s="227"/>
      <c r="L218" s="44"/>
      <c r="M218" s="228" t="s">
        <v>1</v>
      </c>
      <c r="N218" s="229" t="s">
        <v>41</v>
      </c>
      <c r="O218" s="91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2" t="s">
        <v>146</v>
      </c>
      <c r="AT218" s="232" t="s">
        <v>142</v>
      </c>
      <c r="AU218" s="232" t="s">
        <v>86</v>
      </c>
      <c r="AY218" s="17" t="s">
        <v>139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84</v>
      </c>
      <c r="BK218" s="233">
        <f>ROUND(I218*H218,2)</f>
        <v>0</v>
      </c>
      <c r="BL218" s="17" t="s">
        <v>146</v>
      </c>
      <c r="BM218" s="232" t="s">
        <v>230</v>
      </c>
    </row>
    <row r="219" s="2" customFormat="1">
      <c r="A219" s="38"/>
      <c r="B219" s="39"/>
      <c r="C219" s="40"/>
      <c r="D219" s="234" t="s">
        <v>148</v>
      </c>
      <c r="E219" s="40"/>
      <c r="F219" s="235" t="s">
        <v>231</v>
      </c>
      <c r="G219" s="40"/>
      <c r="H219" s="40"/>
      <c r="I219" s="236"/>
      <c r="J219" s="40"/>
      <c r="K219" s="40"/>
      <c r="L219" s="44"/>
      <c r="M219" s="237"/>
      <c r="N219" s="238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148</v>
      </c>
      <c r="AU219" s="17" t="s">
        <v>86</v>
      </c>
    </row>
    <row r="220" s="2" customFormat="1" ht="16.5" customHeight="1">
      <c r="A220" s="38"/>
      <c r="B220" s="39"/>
      <c r="C220" s="219" t="s">
        <v>232</v>
      </c>
      <c r="D220" s="219" t="s">
        <v>142</v>
      </c>
      <c r="E220" s="221" t="s">
        <v>233</v>
      </c>
      <c r="F220" s="222" t="s">
        <v>234</v>
      </c>
      <c r="G220" s="223" t="s">
        <v>155</v>
      </c>
      <c r="H220" s="224">
        <v>1650</v>
      </c>
      <c r="I220" s="225"/>
      <c r="J220" s="226">
        <f>ROUND(I220*H220,2)</f>
        <v>0</v>
      </c>
      <c r="K220" s="227"/>
      <c r="L220" s="44"/>
      <c r="M220" s="228" t="s">
        <v>1</v>
      </c>
      <c r="N220" s="229" t="s">
        <v>41</v>
      </c>
      <c r="O220" s="91"/>
      <c r="P220" s="230">
        <f>O220*H220</f>
        <v>0</v>
      </c>
      <c r="Q220" s="230">
        <v>4E-05</v>
      </c>
      <c r="R220" s="230">
        <f>Q220*H220</f>
        <v>0.066000000000000008</v>
      </c>
      <c r="S220" s="230">
        <v>0</v>
      </c>
      <c r="T220" s="23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2" t="s">
        <v>146</v>
      </c>
      <c r="AT220" s="232" t="s">
        <v>142</v>
      </c>
      <c r="AU220" s="232" t="s">
        <v>86</v>
      </c>
      <c r="AY220" s="17" t="s">
        <v>139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7" t="s">
        <v>84</v>
      </c>
      <c r="BK220" s="233">
        <f>ROUND(I220*H220,2)</f>
        <v>0</v>
      </c>
      <c r="BL220" s="17" t="s">
        <v>146</v>
      </c>
      <c r="BM220" s="232" t="s">
        <v>235</v>
      </c>
    </row>
    <row r="221" s="2" customFormat="1">
      <c r="A221" s="38"/>
      <c r="B221" s="39"/>
      <c r="C221" s="40"/>
      <c r="D221" s="234" t="s">
        <v>148</v>
      </c>
      <c r="E221" s="40"/>
      <c r="F221" s="235" t="s">
        <v>236</v>
      </c>
      <c r="G221" s="40"/>
      <c r="H221" s="40"/>
      <c r="I221" s="236"/>
      <c r="J221" s="40"/>
      <c r="K221" s="40"/>
      <c r="L221" s="44"/>
      <c r="M221" s="237"/>
      <c r="N221" s="238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148</v>
      </c>
      <c r="AU221" s="17" t="s">
        <v>86</v>
      </c>
    </row>
    <row r="222" s="13" customFormat="1">
      <c r="A222" s="13"/>
      <c r="B222" s="239"/>
      <c r="C222" s="240"/>
      <c r="D222" s="234" t="s">
        <v>150</v>
      </c>
      <c r="E222" s="241" t="s">
        <v>1</v>
      </c>
      <c r="F222" s="242" t="s">
        <v>237</v>
      </c>
      <c r="G222" s="240"/>
      <c r="H222" s="243">
        <v>1650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150</v>
      </c>
      <c r="AU222" s="249" t="s">
        <v>86</v>
      </c>
      <c r="AV222" s="13" t="s">
        <v>86</v>
      </c>
      <c r="AW222" s="13" t="s">
        <v>32</v>
      </c>
      <c r="AX222" s="13" t="s">
        <v>76</v>
      </c>
      <c r="AY222" s="249" t="s">
        <v>139</v>
      </c>
    </row>
    <row r="223" s="14" customFormat="1">
      <c r="A223" s="14"/>
      <c r="B223" s="250"/>
      <c r="C223" s="251"/>
      <c r="D223" s="234" t="s">
        <v>150</v>
      </c>
      <c r="E223" s="252" t="s">
        <v>1</v>
      </c>
      <c r="F223" s="253" t="s">
        <v>152</v>
      </c>
      <c r="G223" s="251"/>
      <c r="H223" s="254">
        <v>1650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150</v>
      </c>
      <c r="AU223" s="260" t="s">
        <v>86</v>
      </c>
      <c r="AV223" s="14" t="s">
        <v>146</v>
      </c>
      <c r="AW223" s="14" t="s">
        <v>32</v>
      </c>
      <c r="AX223" s="14" t="s">
        <v>84</v>
      </c>
      <c r="AY223" s="260" t="s">
        <v>139</v>
      </c>
    </row>
    <row r="224" s="2" customFormat="1" ht="16.5" customHeight="1">
      <c r="A224" s="38"/>
      <c r="B224" s="39"/>
      <c r="C224" s="219" t="s">
        <v>238</v>
      </c>
      <c r="D224" s="219" t="s">
        <v>142</v>
      </c>
      <c r="E224" s="221" t="s">
        <v>239</v>
      </c>
      <c r="F224" s="222" t="s">
        <v>240</v>
      </c>
      <c r="G224" s="223" t="s">
        <v>145</v>
      </c>
      <c r="H224" s="224">
        <v>2.665</v>
      </c>
      <c r="I224" s="225"/>
      <c r="J224" s="226">
        <f>ROUND(I224*H224,2)</f>
        <v>0</v>
      </c>
      <c r="K224" s="227"/>
      <c r="L224" s="44"/>
      <c r="M224" s="228" t="s">
        <v>1</v>
      </c>
      <c r="N224" s="229" t="s">
        <v>41</v>
      </c>
      <c r="O224" s="91"/>
      <c r="P224" s="230">
        <f>O224*H224</f>
        <v>0</v>
      </c>
      <c r="Q224" s="230">
        <v>0</v>
      </c>
      <c r="R224" s="230">
        <f>Q224*H224</f>
        <v>0</v>
      </c>
      <c r="S224" s="230">
        <v>1.8</v>
      </c>
      <c r="T224" s="231">
        <f>S224*H224</f>
        <v>4.7970000000000008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2" t="s">
        <v>146</v>
      </c>
      <c r="AT224" s="232" t="s">
        <v>142</v>
      </c>
      <c r="AU224" s="232" t="s">
        <v>86</v>
      </c>
      <c r="AY224" s="17" t="s">
        <v>139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7" t="s">
        <v>84</v>
      </c>
      <c r="BK224" s="233">
        <f>ROUND(I224*H224,2)</f>
        <v>0</v>
      </c>
      <c r="BL224" s="17" t="s">
        <v>146</v>
      </c>
      <c r="BM224" s="232" t="s">
        <v>241</v>
      </c>
    </row>
    <row r="225" s="2" customFormat="1">
      <c r="A225" s="38"/>
      <c r="B225" s="39"/>
      <c r="C225" s="40"/>
      <c r="D225" s="234" t="s">
        <v>148</v>
      </c>
      <c r="E225" s="40"/>
      <c r="F225" s="235" t="s">
        <v>242</v>
      </c>
      <c r="G225" s="40"/>
      <c r="H225" s="40"/>
      <c r="I225" s="236"/>
      <c r="J225" s="40"/>
      <c r="K225" s="40"/>
      <c r="L225" s="44"/>
      <c r="M225" s="237"/>
      <c r="N225" s="238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148</v>
      </c>
      <c r="AU225" s="17" t="s">
        <v>86</v>
      </c>
    </row>
    <row r="226" s="13" customFormat="1">
      <c r="A226" s="13"/>
      <c r="B226" s="239"/>
      <c r="C226" s="240"/>
      <c r="D226" s="234" t="s">
        <v>150</v>
      </c>
      <c r="E226" s="241" t="s">
        <v>1</v>
      </c>
      <c r="F226" s="242" t="s">
        <v>243</v>
      </c>
      <c r="G226" s="240"/>
      <c r="H226" s="243">
        <v>2.665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150</v>
      </c>
      <c r="AU226" s="249" t="s">
        <v>86</v>
      </c>
      <c r="AV226" s="13" t="s">
        <v>86</v>
      </c>
      <c r="AW226" s="13" t="s">
        <v>32</v>
      </c>
      <c r="AX226" s="13" t="s">
        <v>76</v>
      </c>
      <c r="AY226" s="249" t="s">
        <v>139</v>
      </c>
    </row>
    <row r="227" s="14" customFormat="1">
      <c r="A227" s="14"/>
      <c r="B227" s="250"/>
      <c r="C227" s="251"/>
      <c r="D227" s="234" t="s">
        <v>150</v>
      </c>
      <c r="E227" s="252" t="s">
        <v>1</v>
      </c>
      <c r="F227" s="253" t="s">
        <v>152</v>
      </c>
      <c r="G227" s="251"/>
      <c r="H227" s="254">
        <v>2.665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150</v>
      </c>
      <c r="AU227" s="260" t="s">
        <v>86</v>
      </c>
      <c r="AV227" s="14" t="s">
        <v>146</v>
      </c>
      <c r="AW227" s="14" t="s">
        <v>32</v>
      </c>
      <c r="AX227" s="14" t="s">
        <v>84</v>
      </c>
      <c r="AY227" s="260" t="s">
        <v>139</v>
      </c>
    </row>
    <row r="228" s="2" customFormat="1" ht="16.5" customHeight="1">
      <c r="A228" s="38"/>
      <c r="B228" s="39"/>
      <c r="C228" s="219" t="s">
        <v>244</v>
      </c>
      <c r="D228" s="219" t="s">
        <v>142</v>
      </c>
      <c r="E228" s="221" t="s">
        <v>245</v>
      </c>
      <c r="F228" s="222" t="s">
        <v>246</v>
      </c>
      <c r="G228" s="223" t="s">
        <v>145</v>
      </c>
      <c r="H228" s="224">
        <v>1.636</v>
      </c>
      <c r="I228" s="225"/>
      <c r="J228" s="226">
        <f>ROUND(I228*H228,2)</f>
        <v>0</v>
      </c>
      <c r="K228" s="227"/>
      <c r="L228" s="44"/>
      <c r="M228" s="228" t="s">
        <v>1</v>
      </c>
      <c r="N228" s="229" t="s">
        <v>41</v>
      </c>
      <c r="O228" s="91"/>
      <c r="P228" s="230">
        <f>O228*H228</f>
        <v>0</v>
      </c>
      <c r="Q228" s="230">
        <v>0</v>
      </c>
      <c r="R228" s="230">
        <f>Q228*H228</f>
        <v>0</v>
      </c>
      <c r="S228" s="230">
        <v>1.175</v>
      </c>
      <c r="T228" s="231">
        <f>S228*H228</f>
        <v>1.9223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2" t="s">
        <v>146</v>
      </c>
      <c r="AT228" s="232" t="s">
        <v>142</v>
      </c>
      <c r="AU228" s="232" t="s">
        <v>86</v>
      </c>
      <c r="AY228" s="17" t="s">
        <v>139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7" t="s">
        <v>84</v>
      </c>
      <c r="BK228" s="233">
        <f>ROUND(I228*H228,2)</f>
        <v>0</v>
      </c>
      <c r="BL228" s="17" t="s">
        <v>146</v>
      </c>
      <c r="BM228" s="232" t="s">
        <v>247</v>
      </c>
    </row>
    <row r="229" s="2" customFormat="1">
      <c r="A229" s="38"/>
      <c r="B229" s="39"/>
      <c r="C229" s="40"/>
      <c r="D229" s="234" t="s">
        <v>148</v>
      </c>
      <c r="E229" s="40"/>
      <c r="F229" s="235" t="s">
        <v>248</v>
      </c>
      <c r="G229" s="40"/>
      <c r="H229" s="40"/>
      <c r="I229" s="236"/>
      <c r="J229" s="40"/>
      <c r="K229" s="40"/>
      <c r="L229" s="44"/>
      <c r="M229" s="237"/>
      <c r="N229" s="238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148</v>
      </c>
      <c r="AU229" s="17" t="s">
        <v>86</v>
      </c>
    </row>
    <row r="230" s="13" customFormat="1">
      <c r="A230" s="13"/>
      <c r="B230" s="239"/>
      <c r="C230" s="240"/>
      <c r="D230" s="234" t="s">
        <v>150</v>
      </c>
      <c r="E230" s="241" t="s">
        <v>1</v>
      </c>
      <c r="F230" s="242" t="s">
        <v>249</v>
      </c>
      <c r="G230" s="240"/>
      <c r="H230" s="243">
        <v>1.636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150</v>
      </c>
      <c r="AU230" s="249" t="s">
        <v>86</v>
      </c>
      <c r="AV230" s="13" t="s">
        <v>86</v>
      </c>
      <c r="AW230" s="13" t="s">
        <v>32</v>
      </c>
      <c r="AX230" s="13" t="s">
        <v>76</v>
      </c>
      <c r="AY230" s="249" t="s">
        <v>139</v>
      </c>
    </row>
    <row r="231" s="14" customFormat="1">
      <c r="A231" s="14"/>
      <c r="B231" s="250"/>
      <c r="C231" s="251"/>
      <c r="D231" s="234" t="s">
        <v>150</v>
      </c>
      <c r="E231" s="252" t="s">
        <v>1</v>
      </c>
      <c r="F231" s="253" t="s">
        <v>152</v>
      </c>
      <c r="G231" s="251"/>
      <c r="H231" s="254">
        <v>1.636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150</v>
      </c>
      <c r="AU231" s="260" t="s">
        <v>86</v>
      </c>
      <c r="AV231" s="14" t="s">
        <v>146</v>
      </c>
      <c r="AW231" s="14" t="s">
        <v>32</v>
      </c>
      <c r="AX231" s="14" t="s">
        <v>84</v>
      </c>
      <c r="AY231" s="260" t="s">
        <v>139</v>
      </c>
    </row>
    <row r="232" s="2" customFormat="1" ht="16.5" customHeight="1">
      <c r="A232" s="38"/>
      <c r="B232" s="39"/>
      <c r="C232" s="219" t="s">
        <v>250</v>
      </c>
      <c r="D232" s="219" t="s">
        <v>142</v>
      </c>
      <c r="E232" s="221" t="s">
        <v>251</v>
      </c>
      <c r="F232" s="222" t="s">
        <v>252</v>
      </c>
      <c r="G232" s="223" t="s">
        <v>155</v>
      </c>
      <c r="H232" s="224">
        <v>301.02</v>
      </c>
      <c r="I232" s="225"/>
      <c r="J232" s="226">
        <f>ROUND(I232*H232,2)</f>
        <v>0</v>
      </c>
      <c r="K232" s="227"/>
      <c r="L232" s="44"/>
      <c r="M232" s="228" t="s">
        <v>1</v>
      </c>
      <c r="N232" s="229" t="s">
        <v>41</v>
      </c>
      <c r="O232" s="91"/>
      <c r="P232" s="230">
        <f>O232*H232</f>
        <v>0</v>
      </c>
      <c r="Q232" s="230">
        <v>0</v>
      </c>
      <c r="R232" s="230">
        <f>Q232*H232</f>
        <v>0</v>
      </c>
      <c r="S232" s="230">
        <v>0.076</v>
      </c>
      <c r="T232" s="231">
        <f>S232*H232</f>
        <v>22.877519999999996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2" t="s">
        <v>146</v>
      </c>
      <c r="AT232" s="232" t="s">
        <v>142</v>
      </c>
      <c r="AU232" s="232" t="s">
        <v>86</v>
      </c>
      <c r="AY232" s="17" t="s">
        <v>139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7" t="s">
        <v>84</v>
      </c>
      <c r="BK232" s="233">
        <f>ROUND(I232*H232,2)</f>
        <v>0</v>
      </c>
      <c r="BL232" s="17" t="s">
        <v>146</v>
      </c>
      <c r="BM232" s="232" t="s">
        <v>253</v>
      </c>
    </row>
    <row r="233" s="2" customFormat="1">
      <c r="A233" s="38"/>
      <c r="B233" s="39"/>
      <c r="C233" s="40"/>
      <c r="D233" s="234" t="s">
        <v>148</v>
      </c>
      <c r="E233" s="40"/>
      <c r="F233" s="235" t="s">
        <v>254</v>
      </c>
      <c r="G233" s="40"/>
      <c r="H233" s="40"/>
      <c r="I233" s="236"/>
      <c r="J233" s="40"/>
      <c r="K233" s="40"/>
      <c r="L233" s="44"/>
      <c r="M233" s="237"/>
      <c r="N233" s="238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148</v>
      </c>
      <c r="AU233" s="17" t="s">
        <v>86</v>
      </c>
    </row>
    <row r="234" s="13" customFormat="1">
      <c r="A234" s="13"/>
      <c r="B234" s="239"/>
      <c r="C234" s="240"/>
      <c r="D234" s="234" t="s">
        <v>150</v>
      </c>
      <c r="E234" s="241" t="s">
        <v>1</v>
      </c>
      <c r="F234" s="242" t="s">
        <v>255</v>
      </c>
      <c r="G234" s="240"/>
      <c r="H234" s="243">
        <v>301.02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150</v>
      </c>
      <c r="AU234" s="249" t="s">
        <v>86</v>
      </c>
      <c r="AV234" s="13" t="s">
        <v>86</v>
      </c>
      <c r="AW234" s="13" t="s">
        <v>32</v>
      </c>
      <c r="AX234" s="13" t="s">
        <v>76</v>
      </c>
      <c r="AY234" s="249" t="s">
        <v>139</v>
      </c>
    </row>
    <row r="235" s="14" customFormat="1">
      <c r="A235" s="14"/>
      <c r="B235" s="250"/>
      <c r="C235" s="251"/>
      <c r="D235" s="234" t="s">
        <v>150</v>
      </c>
      <c r="E235" s="252" t="s">
        <v>1</v>
      </c>
      <c r="F235" s="253" t="s">
        <v>152</v>
      </c>
      <c r="G235" s="251"/>
      <c r="H235" s="254">
        <v>301.02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0" t="s">
        <v>150</v>
      </c>
      <c r="AU235" s="260" t="s">
        <v>86</v>
      </c>
      <c r="AV235" s="14" t="s">
        <v>146</v>
      </c>
      <c r="AW235" s="14" t="s">
        <v>32</v>
      </c>
      <c r="AX235" s="14" t="s">
        <v>84</v>
      </c>
      <c r="AY235" s="260" t="s">
        <v>139</v>
      </c>
    </row>
    <row r="236" s="2" customFormat="1" ht="21.75" customHeight="1">
      <c r="A236" s="38"/>
      <c r="B236" s="39"/>
      <c r="C236" s="219" t="s">
        <v>256</v>
      </c>
      <c r="D236" s="219" t="s">
        <v>142</v>
      </c>
      <c r="E236" s="221" t="s">
        <v>257</v>
      </c>
      <c r="F236" s="222" t="s">
        <v>258</v>
      </c>
      <c r="G236" s="223" t="s">
        <v>155</v>
      </c>
      <c r="H236" s="224">
        <v>3954.425</v>
      </c>
      <c r="I236" s="225"/>
      <c r="J236" s="226">
        <f>ROUND(I236*H236,2)</f>
        <v>0</v>
      </c>
      <c r="K236" s="227"/>
      <c r="L236" s="44"/>
      <c r="M236" s="228" t="s">
        <v>1</v>
      </c>
      <c r="N236" s="229" t="s">
        <v>41</v>
      </c>
      <c r="O236" s="91"/>
      <c r="P236" s="230">
        <f>O236*H236</f>
        <v>0</v>
      </c>
      <c r="Q236" s="230">
        <v>0</v>
      </c>
      <c r="R236" s="230">
        <f>Q236*H236</f>
        <v>0</v>
      </c>
      <c r="S236" s="230">
        <v>0.046</v>
      </c>
      <c r="T236" s="231">
        <f>S236*H236</f>
        <v>181.90355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2" t="s">
        <v>146</v>
      </c>
      <c r="AT236" s="232" t="s">
        <v>142</v>
      </c>
      <c r="AU236" s="232" t="s">
        <v>86</v>
      </c>
      <c r="AY236" s="17" t="s">
        <v>139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7" t="s">
        <v>84</v>
      </c>
      <c r="BK236" s="233">
        <f>ROUND(I236*H236,2)</f>
        <v>0</v>
      </c>
      <c r="BL236" s="17" t="s">
        <v>146</v>
      </c>
      <c r="BM236" s="232" t="s">
        <v>259</v>
      </c>
    </row>
    <row r="237" s="2" customFormat="1">
      <c r="A237" s="38"/>
      <c r="B237" s="39"/>
      <c r="C237" s="40"/>
      <c r="D237" s="234" t="s">
        <v>148</v>
      </c>
      <c r="E237" s="40"/>
      <c r="F237" s="235" t="s">
        <v>260</v>
      </c>
      <c r="G237" s="40"/>
      <c r="H237" s="40"/>
      <c r="I237" s="236"/>
      <c r="J237" s="40"/>
      <c r="K237" s="40"/>
      <c r="L237" s="44"/>
      <c r="M237" s="237"/>
      <c r="N237" s="238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148</v>
      </c>
      <c r="AU237" s="17" t="s">
        <v>86</v>
      </c>
    </row>
    <row r="238" s="13" customFormat="1">
      <c r="A238" s="13"/>
      <c r="B238" s="239"/>
      <c r="C238" s="240"/>
      <c r="D238" s="234" t="s">
        <v>150</v>
      </c>
      <c r="E238" s="241" t="s">
        <v>1</v>
      </c>
      <c r="F238" s="242" t="s">
        <v>261</v>
      </c>
      <c r="G238" s="240"/>
      <c r="H238" s="243">
        <v>3954.425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150</v>
      </c>
      <c r="AU238" s="249" t="s">
        <v>86</v>
      </c>
      <c r="AV238" s="13" t="s">
        <v>86</v>
      </c>
      <c r="AW238" s="13" t="s">
        <v>32</v>
      </c>
      <c r="AX238" s="13" t="s">
        <v>76</v>
      </c>
      <c r="AY238" s="249" t="s">
        <v>139</v>
      </c>
    </row>
    <row r="239" s="14" customFormat="1">
      <c r="A239" s="14"/>
      <c r="B239" s="250"/>
      <c r="C239" s="251"/>
      <c r="D239" s="234" t="s">
        <v>150</v>
      </c>
      <c r="E239" s="252" t="s">
        <v>1</v>
      </c>
      <c r="F239" s="253" t="s">
        <v>152</v>
      </c>
      <c r="G239" s="251"/>
      <c r="H239" s="254">
        <v>3954.425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150</v>
      </c>
      <c r="AU239" s="260" t="s">
        <v>86</v>
      </c>
      <c r="AV239" s="14" t="s">
        <v>146</v>
      </c>
      <c r="AW239" s="14" t="s">
        <v>32</v>
      </c>
      <c r="AX239" s="14" t="s">
        <v>84</v>
      </c>
      <c r="AY239" s="260" t="s">
        <v>139</v>
      </c>
    </row>
    <row r="240" s="2" customFormat="1" ht="16.5" customHeight="1">
      <c r="A240" s="38"/>
      <c r="B240" s="39"/>
      <c r="C240" s="219" t="s">
        <v>262</v>
      </c>
      <c r="D240" s="219" t="s">
        <v>142</v>
      </c>
      <c r="E240" s="221" t="s">
        <v>263</v>
      </c>
      <c r="F240" s="222" t="s">
        <v>264</v>
      </c>
      <c r="G240" s="223" t="s">
        <v>265</v>
      </c>
      <c r="H240" s="224">
        <v>1</v>
      </c>
      <c r="I240" s="225"/>
      <c r="J240" s="226">
        <f>ROUND(I240*H240,2)</f>
        <v>0</v>
      </c>
      <c r="K240" s="227"/>
      <c r="L240" s="44"/>
      <c r="M240" s="228" t="s">
        <v>1</v>
      </c>
      <c r="N240" s="229" t="s">
        <v>41</v>
      </c>
      <c r="O240" s="91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2" t="s">
        <v>146</v>
      </c>
      <c r="AT240" s="232" t="s">
        <v>142</v>
      </c>
      <c r="AU240" s="232" t="s">
        <v>86</v>
      </c>
      <c r="AY240" s="17" t="s">
        <v>139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7" t="s">
        <v>84</v>
      </c>
      <c r="BK240" s="233">
        <f>ROUND(I240*H240,2)</f>
        <v>0</v>
      </c>
      <c r="BL240" s="17" t="s">
        <v>146</v>
      </c>
      <c r="BM240" s="232" t="s">
        <v>266</v>
      </c>
    </row>
    <row r="241" s="2" customFormat="1">
      <c r="A241" s="38"/>
      <c r="B241" s="39"/>
      <c r="C241" s="40"/>
      <c r="D241" s="234" t="s">
        <v>148</v>
      </c>
      <c r="E241" s="40"/>
      <c r="F241" s="235" t="s">
        <v>264</v>
      </c>
      <c r="G241" s="40"/>
      <c r="H241" s="40"/>
      <c r="I241" s="236"/>
      <c r="J241" s="40"/>
      <c r="K241" s="40"/>
      <c r="L241" s="44"/>
      <c r="M241" s="237"/>
      <c r="N241" s="238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148</v>
      </c>
      <c r="AU241" s="17" t="s">
        <v>86</v>
      </c>
    </row>
    <row r="242" s="12" customFormat="1" ht="22.8" customHeight="1">
      <c r="A242" s="12"/>
      <c r="B242" s="203"/>
      <c r="C242" s="204"/>
      <c r="D242" s="205" t="s">
        <v>75</v>
      </c>
      <c r="E242" s="217" t="s">
        <v>267</v>
      </c>
      <c r="F242" s="217" t="s">
        <v>268</v>
      </c>
      <c r="G242" s="204"/>
      <c r="H242" s="204"/>
      <c r="I242" s="207"/>
      <c r="J242" s="218">
        <f>BK242</f>
        <v>0</v>
      </c>
      <c r="K242" s="204"/>
      <c r="L242" s="209"/>
      <c r="M242" s="210"/>
      <c r="N242" s="211"/>
      <c r="O242" s="211"/>
      <c r="P242" s="212">
        <f>SUM(P243:P253)</f>
        <v>0</v>
      </c>
      <c r="Q242" s="211"/>
      <c r="R242" s="212">
        <f>SUM(R243:R253)</f>
        <v>0</v>
      </c>
      <c r="S242" s="211"/>
      <c r="T242" s="213">
        <f>SUM(T243:T253)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4" t="s">
        <v>84</v>
      </c>
      <c r="AT242" s="215" t="s">
        <v>75</v>
      </c>
      <c r="AU242" s="215" t="s">
        <v>84</v>
      </c>
      <c r="AY242" s="214" t="s">
        <v>139</v>
      </c>
      <c r="BK242" s="216">
        <f>SUM(BK243:BK253)</f>
        <v>0</v>
      </c>
    </row>
    <row r="243" s="2" customFormat="1" ht="16.5" customHeight="1">
      <c r="A243" s="38"/>
      <c r="B243" s="39"/>
      <c r="C243" s="219" t="s">
        <v>7</v>
      </c>
      <c r="D243" s="219" t="s">
        <v>142</v>
      </c>
      <c r="E243" s="221" t="s">
        <v>269</v>
      </c>
      <c r="F243" s="222" t="s">
        <v>270</v>
      </c>
      <c r="G243" s="223" t="s">
        <v>271</v>
      </c>
      <c r="H243" s="224">
        <v>281.76299999999996</v>
      </c>
      <c r="I243" s="225"/>
      <c r="J243" s="226">
        <f>ROUND(I243*H243,2)</f>
        <v>0</v>
      </c>
      <c r="K243" s="227"/>
      <c r="L243" s="44"/>
      <c r="M243" s="228" t="s">
        <v>1</v>
      </c>
      <c r="N243" s="229" t="s">
        <v>41</v>
      </c>
      <c r="O243" s="91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2" t="s">
        <v>146</v>
      </c>
      <c r="AT243" s="232" t="s">
        <v>142</v>
      </c>
      <c r="AU243" s="232" t="s">
        <v>86</v>
      </c>
      <c r="AY243" s="17" t="s">
        <v>139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7" t="s">
        <v>84</v>
      </c>
      <c r="BK243" s="233">
        <f>ROUND(I243*H243,2)</f>
        <v>0</v>
      </c>
      <c r="BL243" s="17" t="s">
        <v>146</v>
      </c>
      <c r="BM243" s="232" t="s">
        <v>272</v>
      </c>
    </row>
    <row r="244" s="2" customFormat="1">
      <c r="A244" s="38"/>
      <c r="B244" s="39"/>
      <c r="C244" s="40"/>
      <c r="D244" s="234" t="s">
        <v>148</v>
      </c>
      <c r="E244" s="40"/>
      <c r="F244" s="235" t="s">
        <v>273</v>
      </c>
      <c r="G244" s="40"/>
      <c r="H244" s="40"/>
      <c r="I244" s="236"/>
      <c r="J244" s="40"/>
      <c r="K244" s="40"/>
      <c r="L244" s="44"/>
      <c r="M244" s="237"/>
      <c r="N244" s="238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148</v>
      </c>
      <c r="AU244" s="17" t="s">
        <v>86</v>
      </c>
    </row>
    <row r="245" s="2" customFormat="1" ht="16.5" customHeight="1">
      <c r="A245" s="38"/>
      <c r="B245" s="39"/>
      <c r="C245" s="219" t="s">
        <v>274</v>
      </c>
      <c r="D245" s="219" t="s">
        <v>142</v>
      </c>
      <c r="E245" s="221" t="s">
        <v>275</v>
      </c>
      <c r="F245" s="222" t="s">
        <v>276</v>
      </c>
      <c r="G245" s="223" t="s">
        <v>271</v>
      </c>
      <c r="H245" s="224">
        <v>281.76299999999996</v>
      </c>
      <c r="I245" s="225"/>
      <c r="J245" s="226">
        <f>ROUND(I245*H245,2)</f>
        <v>0</v>
      </c>
      <c r="K245" s="227"/>
      <c r="L245" s="44"/>
      <c r="M245" s="228" t="s">
        <v>1</v>
      </c>
      <c r="N245" s="229" t="s">
        <v>41</v>
      </c>
      <c r="O245" s="91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2" t="s">
        <v>146</v>
      </c>
      <c r="AT245" s="232" t="s">
        <v>142</v>
      </c>
      <c r="AU245" s="232" t="s">
        <v>86</v>
      </c>
      <c r="AY245" s="17" t="s">
        <v>139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7" t="s">
        <v>84</v>
      </c>
      <c r="BK245" s="233">
        <f>ROUND(I245*H245,2)</f>
        <v>0</v>
      </c>
      <c r="BL245" s="17" t="s">
        <v>146</v>
      </c>
      <c r="BM245" s="232" t="s">
        <v>277</v>
      </c>
    </row>
    <row r="246" s="2" customFormat="1">
      <c r="A246" s="38"/>
      <c r="B246" s="39"/>
      <c r="C246" s="40"/>
      <c r="D246" s="234" t="s">
        <v>148</v>
      </c>
      <c r="E246" s="40"/>
      <c r="F246" s="235" t="s">
        <v>278</v>
      </c>
      <c r="G246" s="40"/>
      <c r="H246" s="40"/>
      <c r="I246" s="236"/>
      <c r="J246" s="40"/>
      <c r="K246" s="40"/>
      <c r="L246" s="44"/>
      <c r="M246" s="237"/>
      <c r="N246" s="238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148</v>
      </c>
      <c r="AU246" s="17" t="s">
        <v>86</v>
      </c>
    </row>
    <row r="247" s="2" customFormat="1" ht="16.5" customHeight="1">
      <c r="A247" s="38"/>
      <c r="B247" s="39"/>
      <c r="C247" s="219" t="s">
        <v>279</v>
      </c>
      <c r="D247" s="219" t="s">
        <v>142</v>
      </c>
      <c r="E247" s="221" t="s">
        <v>280</v>
      </c>
      <c r="F247" s="222" t="s">
        <v>281</v>
      </c>
      <c r="G247" s="223" t="s">
        <v>271</v>
      </c>
      <c r="H247" s="224">
        <v>5635.26</v>
      </c>
      <c r="I247" s="225"/>
      <c r="J247" s="226">
        <f>ROUND(I247*H247,2)</f>
        <v>0</v>
      </c>
      <c r="K247" s="227"/>
      <c r="L247" s="44"/>
      <c r="M247" s="228" t="s">
        <v>1</v>
      </c>
      <c r="N247" s="229" t="s">
        <v>41</v>
      </c>
      <c r="O247" s="91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2" t="s">
        <v>146</v>
      </c>
      <c r="AT247" s="232" t="s">
        <v>142</v>
      </c>
      <c r="AU247" s="232" t="s">
        <v>86</v>
      </c>
      <c r="AY247" s="17" t="s">
        <v>139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7" t="s">
        <v>84</v>
      </c>
      <c r="BK247" s="233">
        <f>ROUND(I247*H247,2)</f>
        <v>0</v>
      </c>
      <c r="BL247" s="17" t="s">
        <v>146</v>
      </c>
      <c r="BM247" s="232" t="s">
        <v>282</v>
      </c>
    </row>
    <row r="248" s="2" customFormat="1">
      <c r="A248" s="38"/>
      <c r="B248" s="39"/>
      <c r="C248" s="40"/>
      <c r="D248" s="234" t="s">
        <v>148</v>
      </c>
      <c r="E248" s="40"/>
      <c r="F248" s="235" t="s">
        <v>283</v>
      </c>
      <c r="G248" s="40"/>
      <c r="H248" s="40"/>
      <c r="I248" s="236"/>
      <c r="J248" s="40"/>
      <c r="K248" s="40"/>
      <c r="L248" s="44"/>
      <c r="M248" s="237"/>
      <c r="N248" s="238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148</v>
      </c>
      <c r="AU248" s="17" t="s">
        <v>86</v>
      </c>
    </row>
    <row r="249" s="15" customFormat="1">
      <c r="A249" s="15"/>
      <c r="B249" s="261"/>
      <c r="C249" s="262"/>
      <c r="D249" s="234" t="s">
        <v>150</v>
      </c>
      <c r="E249" s="263" t="s">
        <v>1</v>
      </c>
      <c r="F249" s="264" t="s">
        <v>284</v>
      </c>
      <c r="G249" s="262"/>
      <c r="H249" s="263" t="s">
        <v>1</v>
      </c>
      <c r="I249" s="265"/>
      <c r="J249" s="262"/>
      <c r="K249" s="262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150</v>
      </c>
      <c r="AU249" s="270" t="s">
        <v>86</v>
      </c>
      <c r="AV249" s="15" t="s">
        <v>84</v>
      </c>
      <c r="AW249" s="15" t="s">
        <v>32</v>
      </c>
      <c r="AX249" s="15" t="s">
        <v>76</v>
      </c>
      <c r="AY249" s="270" t="s">
        <v>139</v>
      </c>
    </row>
    <row r="250" s="13" customFormat="1">
      <c r="A250" s="13"/>
      <c r="B250" s="239"/>
      <c r="C250" s="240"/>
      <c r="D250" s="234" t="s">
        <v>150</v>
      </c>
      <c r="E250" s="241" t="s">
        <v>1</v>
      </c>
      <c r="F250" s="242" t="s">
        <v>285</v>
      </c>
      <c r="G250" s="240"/>
      <c r="H250" s="243">
        <v>5635.26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150</v>
      </c>
      <c r="AU250" s="249" t="s">
        <v>86</v>
      </c>
      <c r="AV250" s="13" t="s">
        <v>86</v>
      </c>
      <c r="AW250" s="13" t="s">
        <v>32</v>
      </c>
      <c r="AX250" s="13" t="s">
        <v>76</v>
      </c>
      <c r="AY250" s="249" t="s">
        <v>139</v>
      </c>
    </row>
    <row r="251" s="14" customFormat="1">
      <c r="A251" s="14"/>
      <c r="B251" s="250"/>
      <c r="C251" s="251"/>
      <c r="D251" s="234" t="s">
        <v>150</v>
      </c>
      <c r="E251" s="252" t="s">
        <v>1</v>
      </c>
      <c r="F251" s="253" t="s">
        <v>152</v>
      </c>
      <c r="G251" s="251"/>
      <c r="H251" s="254">
        <v>5635.26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150</v>
      </c>
      <c r="AU251" s="260" t="s">
        <v>86</v>
      </c>
      <c r="AV251" s="14" t="s">
        <v>146</v>
      </c>
      <c r="AW251" s="14" t="s">
        <v>32</v>
      </c>
      <c r="AX251" s="14" t="s">
        <v>84</v>
      </c>
      <c r="AY251" s="260" t="s">
        <v>139</v>
      </c>
    </row>
    <row r="252" s="2" customFormat="1" ht="24.15" customHeight="1">
      <c r="A252" s="38"/>
      <c r="B252" s="39"/>
      <c r="C252" s="219" t="s">
        <v>286</v>
      </c>
      <c r="D252" s="219" t="s">
        <v>142</v>
      </c>
      <c r="E252" s="221" t="s">
        <v>287</v>
      </c>
      <c r="F252" s="222" t="s">
        <v>288</v>
      </c>
      <c r="G252" s="223" t="s">
        <v>271</v>
      </c>
      <c r="H252" s="224">
        <v>281.76299999999996</v>
      </c>
      <c r="I252" s="225"/>
      <c r="J252" s="226">
        <f>ROUND(I252*H252,2)</f>
        <v>0</v>
      </c>
      <c r="K252" s="227"/>
      <c r="L252" s="44"/>
      <c r="M252" s="228" t="s">
        <v>1</v>
      </c>
      <c r="N252" s="229" t="s">
        <v>41</v>
      </c>
      <c r="O252" s="91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2" t="s">
        <v>146</v>
      </c>
      <c r="AT252" s="232" t="s">
        <v>142</v>
      </c>
      <c r="AU252" s="232" t="s">
        <v>86</v>
      </c>
      <c r="AY252" s="17" t="s">
        <v>139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7" t="s">
        <v>84</v>
      </c>
      <c r="BK252" s="233">
        <f>ROUND(I252*H252,2)</f>
        <v>0</v>
      </c>
      <c r="BL252" s="17" t="s">
        <v>146</v>
      </c>
      <c r="BM252" s="232" t="s">
        <v>289</v>
      </c>
    </row>
    <row r="253" s="2" customFormat="1">
      <c r="A253" s="38"/>
      <c r="B253" s="39"/>
      <c r="C253" s="40"/>
      <c r="D253" s="234" t="s">
        <v>148</v>
      </c>
      <c r="E253" s="40"/>
      <c r="F253" s="235" t="s">
        <v>288</v>
      </c>
      <c r="G253" s="40"/>
      <c r="H253" s="40"/>
      <c r="I253" s="236"/>
      <c r="J253" s="40"/>
      <c r="K253" s="40"/>
      <c r="L253" s="44"/>
      <c r="M253" s="237"/>
      <c r="N253" s="238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148</v>
      </c>
      <c r="AU253" s="17" t="s">
        <v>86</v>
      </c>
    </row>
    <row r="254" s="12" customFormat="1" ht="22.8" customHeight="1">
      <c r="A254" s="12"/>
      <c r="B254" s="203"/>
      <c r="C254" s="204"/>
      <c r="D254" s="205" t="s">
        <v>75</v>
      </c>
      <c r="E254" s="217" t="s">
        <v>290</v>
      </c>
      <c r="F254" s="217" t="s">
        <v>291</v>
      </c>
      <c r="G254" s="204"/>
      <c r="H254" s="204"/>
      <c r="I254" s="207"/>
      <c r="J254" s="218">
        <f>BK254</f>
        <v>0</v>
      </c>
      <c r="K254" s="204"/>
      <c r="L254" s="209"/>
      <c r="M254" s="210"/>
      <c r="N254" s="211"/>
      <c r="O254" s="211"/>
      <c r="P254" s="212">
        <f>SUM(P255:P256)</f>
        <v>0</v>
      </c>
      <c r="Q254" s="211"/>
      <c r="R254" s="212">
        <f>SUM(R255:R256)</f>
        <v>0</v>
      </c>
      <c r="S254" s="211"/>
      <c r="T254" s="213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84</v>
      </c>
      <c r="AT254" s="215" t="s">
        <v>75</v>
      </c>
      <c r="AU254" s="215" t="s">
        <v>84</v>
      </c>
      <c r="AY254" s="214" t="s">
        <v>139</v>
      </c>
      <c r="BK254" s="216">
        <f>SUM(BK255:BK256)</f>
        <v>0</v>
      </c>
    </row>
    <row r="255" s="2" customFormat="1" ht="16.5" customHeight="1">
      <c r="A255" s="38"/>
      <c r="B255" s="39"/>
      <c r="C255" s="219" t="s">
        <v>292</v>
      </c>
      <c r="D255" s="219" t="s">
        <v>142</v>
      </c>
      <c r="E255" s="221" t="s">
        <v>293</v>
      </c>
      <c r="F255" s="222" t="s">
        <v>294</v>
      </c>
      <c r="G255" s="223" t="s">
        <v>271</v>
      </c>
      <c r="H255" s="224">
        <v>205.661</v>
      </c>
      <c r="I255" s="225"/>
      <c r="J255" s="226">
        <f>ROUND(I255*H255,2)</f>
        <v>0</v>
      </c>
      <c r="K255" s="227"/>
      <c r="L255" s="44"/>
      <c r="M255" s="228" t="s">
        <v>1</v>
      </c>
      <c r="N255" s="229" t="s">
        <v>41</v>
      </c>
      <c r="O255" s="91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2" t="s">
        <v>146</v>
      </c>
      <c r="AT255" s="232" t="s">
        <v>142</v>
      </c>
      <c r="AU255" s="232" t="s">
        <v>86</v>
      </c>
      <c r="AY255" s="17" t="s">
        <v>139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7" t="s">
        <v>84</v>
      </c>
      <c r="BK255" s="233">
        <f>ROUND(I255*H255,2)</f>
        <v>0</v>
      </c>
      <c r="BL255" s="17" t="s">
        <v>146</v>
      </c>
      <c r="BM255" s="232" t="s">
        <v>295</v>
      </c>
    </row>
    <row r="256" s="2" customFormat="1">
      <c r="A256" s="38"/>
      <c r="B256" s="39"/>
      <c r="C256" s="40"/>
      <c r="D256" s="234" t="s">
        <v>148</v>
      </c>
      <c r="E256" s="40"/>
      <c r="F256" s="235" t="s">
        <v>296</v>
      </c>
      <c r="G256" s="40"/>
      <c r="H256" s="40"/>
      <c r="I256" s="236"/>
      <c r="J256" s="40"/>
      <c r="K256" s="40"/>
      <c r="L256" s="44"/>
      <c r="M256" s="237"/>
      <c r="N256" s="238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148</v>
      </c>
      <c r="AU256" s="17" t="s">
        <v>86</v>
      </c>
    </row>
    <row r="257" s="12" customFormat="1" ht="25.92" customHeight="1">
      <c r="A257" s="12"/>
      <c r="B257" s="203"/>
      <c r="C257" s="204"/>
      <c r="D257" s="205" t="s">
        <v>75</v>
      </c>
      <c r="E257" s="206" t="s">
        <v>297</v>
      </c>
      <c r="F257" s="206" t="s">
        <v>298</v>
      </c>
      <c r="G257" s="204"/>
      <c r="H257" s="204"/>
      <c r="I257" s="207"/>
      <c r="J257" s="208">
        <f>BK257</f>
        <v>0</v>
      </c>
      <c r="K257" s="204"/>
      <c r="L257" s="209"/>
      <c r="M257" s="210"/>
      <c r="N257" s="211"/>
      <c r="O257" s="211"/>
      <c r="P257" s="212">
        <f>P258+P279+P293+P302+P353+P356+P367+P382+P388+P486+P559+P580+P644+P680+P693+P715</f>
        <v>0</v>
      </c>
      <c r="Q257" s="211"/>
      <c r="R257" s="212">
        <f>R258+R279+R293+R302+R353+R356+R367+R382+R388+R486+R559+R580+R644+R680+R693+R715</f>
        <v>79.026224659999984</v>
      </c>
      <c r="S257" s="211"/>
      <c r="T257" s="213">
        <f>T258+T279+T293+T302+T353+T356+T367+T382+T388+T486+T559+T580+T644+T680+T693+T715</f>
        <v>70.263113579999992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86</v>
      </c>
      <c r="AT257" s="215" t="s">
        <v>75</v>
      </c>
      <c r="AU257" s="215" t="s">
        <v>76</v>
      </c>
      <c r="AY257" s="214" t="s">
        <v>139</v>
      </c>
      <c r="BK257" s="216">
        <f>BK258+BK279+BK293+BK302+BK353+BK356+BK367+BK382+BK388+BK486+BK559+BK580+BK644+BK680+BK693+BK715</f>
        <v>0</v>
      </c>
    </row>
    <row r="258" s="12" customFormat="1" ht="22.8" customHeight="1">
      <c r="A258" s="12"/>
      <c r="B258" s="203"/>
      <c r="C258" s="204"/>
      <c r="D258" s="205" t="s">
        <v>75</v>
      </c>
      <c r="E258" s="217" t="s">
        <v>299</v>
      </c>
      <c r="F258" s="217" t="s">
        <v>300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SUM(P259:P278)</f>
        <v>0</v>
      </c>
      <c r="Q258" s="211"/>
      <c r="R258" s="212">
        <f>SUM(R259:R278)</f>
        <v>1.3629800000000002</v>
      </c>
      <c r="S258" s="211"/>
      <c r="T258" s="213">
        <f>SUM(T259:T278)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86</v>
      </c>
      <c r="AT258" s="215" t="s">
        <v>75</v>
      </c>
      <c r="AU258" s="215" t="s">
        <v>84</v>
      </c>
      <c r="AY258" s="214" t="s">
        <v>139</v>
      </c>
      <c r="BK258" s="216">
        <f>SUM(BK259:BK278)</f>
        <v>0</v>
      </c>
    </row>
    <row r="259" s="2" customFormat="1" ht="16.5" customHeight="1">
      <c r="A259" s="38"/>
      <c r="B259" s="39"/>
      <c r="C259" s="219" t="s">
        <v>301</v>
      </c>
      <c r="D259" s="220" t="s">
        <v>142</v>
      </c>
      <c r="E259" s="221" t="s">
        <v>302</v>
      </c>
      <c r="F259" s="222" t="s">
        <v>303</v>
      </c>
      <c r="G259" s="223" t="s">
        <v>155</v>
      </c>
      <c r="H259" s="224">
        <v>99.7</v>
      </c>
      <c r="I259" s="225"/>
      <c r="J259" s="226">
        <f>ROUND(I259*H259,2)</f>
        <v>0</v>
      </c>
      <c r="K259" s="227"/>
      <c r="L259" s="44"/>
      <c r="M259" s="228" t="s">
        <v>1</v>
      </c>
      <c r="N259" s="229" t="s">
        <v>41</v>
      </c>
      <c r="O259" s="91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2" t="s">
        <v>238</v>
      </c>
      <c r="AT259" s="232" t="s">
        <v>142</v>
      </c>
      <c r="AU259" s="232" t="s">
        <v>86</v>
      </c>
      <c r="AY259" s="17" t="s">
        <v>139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7" t="s">
        <v>84</v>
      </c>
      <c r="BK259" s="233">
        <f>ROUND(I259*H259,2)</f>
        <v>0</v>
      </c>
      <c r="BL259" s="17" t="s">
        <v>238</v>
      </c>
      <c r="BM259" s="232" t="s">
        <v>304</v>
      </c>
    </row>
    <row r="260" s="2" customFormat="1">
      <c r="A260" s="38"/>
      <c r="B260" s="39"/>
      <c r="C260" s="40"/>
      <c r="D260" s="234" t="s">
        <v>148</v>
      </c>
      <c r="E260" s="40"/>
      <c r="F260" s="235" t="s">
        <v>305</v>
      </c>
      <c r="G260" s="40"/>
      <c r="H260" s="40"/>
      <c r="I260" s="236"/>
      <c r="J260" s="40"/>
      <c r="K260" s="40"/>
      <c r="L260" s="44"/>
      <c r="M260" s="237"/>
      <c r="N260" s="238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148</v>
      </c>
      <c r="AU260" s="17" t="s">
        <v>86</v>
      </c>
    </row>
    <row r="261" s="13" customFormat="1">
      <c r="A261" s="13"/>
      <c r="B261" s="239"/>
      <c r="C261" s="240"/>
      <c r="D261" s="234" t="s">
        <v>150</v>
      </c>
      <c r="E261" s="241" t="s">
        <v>1</v>
      </c>
      <c r="F261" s="242" t="s">
        <v>202</v>
      </c>
      <c r="G261" s="240"/>
      <c r="H261" s="243">
        <v>99.7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150</v>
      </c>
      <c r="AU261" s="249" t="s">
        <v>86</v>
      </c>
      <c r="AV261" s="13" t="s">
        <v>86</v>
      </c>
      <c r="AW261" s="13" t="s">
        <v>32</v>
      </c>
      <c r="AX261" s="13" t="s">
        <v>76</v>
      </c>
      <c r="AY261" s="249" t="s">
        <v>139</v>
      </c>
    </row>
    <row r="262" s="14" customFormat="1">
      <c r="A262" s="14"/>
      <c r="B262" s="250"/>
      <c r="C262" s="251"/>
      <c r="D262" s="234" t="s">
        <v>150</v>
      </c>
      <c r="E262" s="252" t="s">
        <v>1</v>
      </c>
      <c r="F262" s="253" t="s">
        <v>152</v>
      </c>
      <c r="G262" s="251"/>
      <c r="H262" s="254">
        <v>99.7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150</v>
      </c>
      <c r="AU262" s="260" t="s">
        <v>86</v>
      </c>
      <c r="AV262" s="14" t="s">
        <v>146</v>
      </c>
      <c r="AW262" s="14" t="s">
        <v>32</v>
      </c>
      <c r="AX262" s="14" t="s">
        <v>84</v>
      </c>
      <c r="AY262" s="260" t="s">
        <v>139</v>
      </c>
    </row>
    <row r="263" s="2" customFormat="1" ht="16.5" customHeight="1">
      <c r="A263" s="38"/>
      <c r="B263" s="39"/>
      <c r="C263" s="271" t="s">
        <v>306</v>
      </c>
      <c r="D263" s="272" t="s">
        <v>307</v>
      </c>
      <c r="E263" s="273" t="s">
        <v>308</v>
      </c>
      <c r="F263" s="274" t="s">
        <v>309</v>
      </c>
      <c r="G263" s="275" t="s">
        <v>310</v>
      </c>
      <c r="H263" s="276">
        <v>39.88</v>
      </c>
      <c r="I263" s="277"/>
      <c r="J263" s="278">
        <f>ROUND(I263*H263,2)</f>
        <v>0</v>
      </c>
      <c r="K263" s="279"/>
      <c r="L263" s="280"/>
      <c r="M263" s="281" t="s">
        <v>1</v>
      </c>
      <c r="N263" s="282" t="s">
        <v>41</v>
      </c>
      <c r="O263" s="91"/>
      <c r="P263" s="230">
        <f>O263*H263</f>
        <v>0</v>
      </c>
      <c r="Q263" s="230">
        <v>0.001</v>
      </c>
      <c r="R263" s="230">
        <f>Q263*H263</f>
        <v>0.039880000000000008</v>
      </c>
      <c r="S263" s="230">
        <v>0</v>
      </c>
      <c r="T263" s="23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2" t="s">
        <v>311</v>
      </c>
      <c r="AT263" s="232" t="s">
        <v>307</v>
      </c>
      <c r="AU263" s="232" t="s">
        <v>86</v>
      </c>
      <c r="AY263" s="17" t="s">
        <v>139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7" t="s">
        <v>84</v>
      </c>
      <c r="BK263" s="233">
        <f>ROUND(I263*H263,2)</f>
        <v>0</v>
      </c>
      <c r="BL263" s="17" t="s">
        <v>238</v>
      </c>
      <c r="BM263" s="232" t="s">
        <v>312</v>
      </c>
    </row>
    <row r="264" s="2" customFormat="1">
      <c r="A264" s="38"/>
      <c r="B264" s="39"/>
      <c r="C264" s="40"/>
      <c r="D264" s="234" t="s">
        <v>148</v>
      </c>
      <c r="E264" s="40"/>
      <c r="F264" s="235" t="s">
        <v>309</v>
      </c>
      <c r="G264" s="40"/>
      <c r="H264" s="40"/>
      <c r="I264" s="236"/>
      <c r="J264" s="40"/>
      <c r="K264" s="40"/>
      <c r="L264" s="44"/>
      <c r="M264" s="237"/>
      <c r="N264" s="238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148</v>
      </c>
      <c r="AU264" s="17" t="s">
        <v>86</v>
      </c>
    </row>
    <row r="265" s="13" customFormat="1">
      <c r="A265" s="13"/>
      <c r="B265" s="239"/>
      <c r="C265" s="240"/>
      <c r="D265" s="234" t="s">
        <v>150</v>
      </c>
      <c r="E265" s="240"/>
      <c r="F265" s="242" t="s">
        <v>313</v>
      </c>
      <c r="G265" s="240"/>
      <c r="H265" s="243">
        <v>39.88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150</v>
      </c>
      <c r="AU265" s="249" t="s">
        <v>86</v>
      </c>
      <c r="AV265" s="13" t="s">
        <v>86</v>
      </c>
      <c r="AW265" s="13" t="s">
        <v>4</v>
      </c>
      <c r="AX265" s="13" t="s">
        <v>84</v>
      </c>
      <c r="AY265" s="249" t="s">
        <v>139</v>
      </c>
    </row>
    <row r="266" s="2" customFormat="1" ht="16.5" customHeight="1">
      <c r="A266" s="38"/>
      <c r="B266" s="39"/>
      <c r="C266" s="219" t="s">
        <v>314</v>
      </c>
      <c r="D266" s="220" t="s">
        <v>142</v>
      </c>
      <c r="E266" s="221" t="s">
        <v>315</v>
      </c>
      <c r="F266" s="222" t="s">
        <v>316</v>
      </c>
      <c r="G266" s="223" t="s">
        <v>155</v>
      </c>
      <c r="H266" s="224">
        <v>199.4</v>
      </c>
      <c r="I266" s="225"/>
      <c r="J266" s="226">
        <f>ROUND(I266*H266,2)</f>
        <v>0</v>
      </c>
      <c r="K266" s="227"/>
      <c r="L266" s="44"/>
      <c r="M266" s="228" t="s">
        <v>1</v>
      </c>
      <c r="N266" s="229" t="s">
        <v>41</v>
      </c>
      <c r="O266" s="91"/>
      <c r="P266" s="230">
        <f>O266*H266</f>
        <v>0</v>
      </c>
      <c r="Q266" s="230">
        <v>0.0004</v>
      </c>
      <c r="R266" s="230">
        <f>Q266*H266</f>
        <v>0.079760000000000016</v>
      </c>
      <c r="S266" s="230">
        <v>0</v>
      </c>
      <c r="T266" s="23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2" t="s">
        <v>238</v>
      </c>
      <c r="AT266" s="232" t="s">
        <v>142</v>
      </c>
      <c r="AU266" s="232" t="s">
        <v>86</v>
      </c>
      <c r="AY266" s="17" t="s">
        <v>139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7" t="s">
        <v>84</v>
      </c>
      <c r="BK266" s="233">
        <f>ROUND(I266*H266,2)</f>
        <v>0</v>
      </c>
      <c r="BL266" s="17" t="s">
        <v>238</v>
      </c>
      <c r="BM266" s="232" t="s">
        <v>317</v>
      </c>
    </row>
    <row r="267" s="2" customFormat="1">
      <c r="A267" s="38"/>
      <c r="B267" s="39"/>
      <c r="C267" s="40"/>
      <c r="D267" s="234" t="s">
        <v>148</v>
      </c>
      <c r="E267" s="40"/>
      <c r="F267" s="235" t="s">
        <v>318</v>
      </c>
      <c r="G267" s="40"/>
      <c r="H267" s="40"/>
      <c r="I267" s="236"/>
      <c r="J267" s="40"/>
      <c r="K267" s="40"/>
      <c r="L267" s="44"/>
      <c r="M267" s="237"/>
      <c r="N267" s="238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148</v>
      </c>
      <c r="AU267" s="17" t="s">
        <v>86</v>
      </c>
    </row>
    <row r="268" s="13" customFormat="1">
      <c r="A268" s="13"/>
      <c r="B268" s="239"/>
      <c r="C268" s="240"/>
      <c r="D268" s="234" t="s">
        <v>150</v>
      </c>
      <c r="E268" s="241" t="s">
        <v>1</v>
      </c>
      <c r="F268" s="242" t="s">
        <v>202</v>
      </c>
      <c r="G268" s="240"/>
      <c r="H268" s="243">
        <v>99.7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150</v>
      </c>
      <c r="AU268" s="249" t="s">
        <v>86</v>
      </c>
      <c r="AV268" s="13" t="s">
        <v>86</v>
      </c>
      <c r="AW268" s="13" t="s">
        <v>32</v>
      </c>
      <c r="AX268" s="13" t="s">
        <v>76</v>
      </c>
      <c r="AY268" s="249" t="s">
        <v>139</v>
      </c>
    </row>
    <row r="269" s="14" customFormat="1">
      <c r="A269" s="14"/>
      <c r="B269" s="250"/>
      <c r="C269" s="251"/>
      <c r="D269" s="234" t="s">
        <v>150</v>
      </c>
      <c r="E269" s="252" t="s">
        <v>1</v>
      </c>
      <c r="F269" s="253" t="s">
        <v>152</v>
      </c>
      <c r="G269" s="251"/>
      <c r="H269" s="254">
        <v>99.7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150</v>
      </c>
      <c r="AU269" s="260" t="s">
        <v>86</v>
      </c>
      <c r="AV269" s="14" t="s">
        <v>146</v>
      </c>
      <c r="AW269" s="14" t="s">
        <v>32</v>
      </c>
      <c r="AX269" s="14" t="s">
        <v>84</v>
      </c>
      <c r="AY269" s="260" t="s">
        <v>139</v>
      </c>
    </row>
    <row r="270" s="13" customFormat="1">
      <c r="A270" s="13"/>
      <c r="B270" s="239"/>
      <c r="C270" s="240"/>
      <c r="D270" s="234" t="s">
        <v>150</v>
      </c>
      <c r="E270" s="240"/>
      <c r="F270" s="242" t="s">
        <v>319</v>
      </c>
      <c r="G270" s="240"/>
      <c r="H270" s="243">
        <v>199.4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150</v>
      </c>
      <c r="AU270" s="249" t="s">
        <v>86</v>
      </c>
      <c r="AV270" s="13" t="s">
        <v>86</v>
      </c>
      <c r="AW270" s="13" t="s">
        <v>4</v>
      </c>
      <c r="AX270" s="13" t="s">
        <v>84</v>
      </c>
      <c r="AY270" s="249" t="s">
        <v>139</v>
      </c>
    </row>
    <row r="271" s="2" customFormat="1" ht="24.15" customHeight="1">
      <c r="A271" s="38"/>
      <c r="B271" s="39"/>
      <c r="C271" s="271" t="s">
        <v>320</v>
      </c>
      <c r="D271" s="272" t="s">
        <v>307</v>
      </c>
      <c r="E271" s="273" t="s">
        <v>321</v>
      </c>
      <c r="F271" s="274" t="s">
        <v>322</v>
      </c>
      <c r="G271" s="275" t="s">
        <v>155</v>
      </c>
      <c r="H271" s="276">
        <v>116.2</v>
      </c>
      <c r="I271" s="277"/>
      <c r="J271" s="278">
        <f>ROUND(I271*H271,2)</f>
        <v>0</v>
      </c>
      <c r="K271" s="279"/>
      <c r="L271" s="280"/>
      <c r="M271" s="281" t="s">
        <v>1</v>
      </c>
      <c r="N271" s="282" t="s">
        <v>41</v>
      </c>
      <c r="O271" s="91"/>
      <c r="P271" s="230">
        <f>O271*H271</f>
        <v>0</v>
      </c>
      <c r="Q271" s="230">
        <v>0.0054</v>
      </c>
      <c r="R271" s="230">
        <f>Q271*H271</f>
        <v>0.62748000000000008</v>
      </c>
      <c r="S271" s="230">
        <v>0</v>
      </c>
      <c r="T271" s="23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2" t="s">
        <v>311</v>
      </c>
      <c r="AT271" s="232" t="s">
        <v>307</v>
      </c>
      <c r="AU271" s="232" t="s">
        <v>86</v>
      </c>
      <c r="AY271" s="17" t="s">
        <v>139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7" t="s">
        <v>84</v>
      </c>
      <c r="BK271" s="233">
        <f>ROUND(I271*H271,2)</f>
        <v>0</v>
      </c>
      <c r="BL271" s="17" t="s">
        <v>238</v>
      </c>
      <c r="BM271" s="232" t="s">
        <v>323</v>
      </c>
    </row>
    <row r="272" s="2" customFormat="1">
      <c r="A272" s="38"/>
      <c r="B272" s="39"/>
      <c r="C272" s="40"/>
      <c r="D272" s="234" t="s">
        <v>148</v>
      </c>
      <c r="E272" s="40"/>
      <c r="F272" s="235" t="s">
        <v>322</v>
      </c>
      <c r="G272" s="40"/>
      <c r="H272" s="40"/>
      <c r="I272" s="236"/>
      <c r="J272" s="40"/>
      <c r="K272" s="40"/>
      <c r="L272" s="44"/>
      <c r="M272" s="237"/>
      <c r="N272" s="238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148</v>
      </c>
      <c r="AU272" s="17" t="s">
        <v>86</v>
      </c>
    </row>
    <row r="273" s="13" customFormat="1">
      <c r="A273" s="13"/>
      <c r="B273" s="239"/>
      <c r="C273" s="240"/>
      <c r="D273" s="234" t="s">
        <v>150</v>
      </c>
      <c r="E273" s="240"/>
      <c r="F273" s="242" t="s">
        <v>324</v>
      </c>
      <c r="G273" s="240"/>
      <c r="H273" s="243">
        <v>116.2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150</v>
      </c>
      <c r="AU273" s="249" t="s">
        <v>86</v>
      </c>
      <c r="AV273" s="13" t="s">
        <v>86</v>
      </c>
      <c r="AW273" s="13" t="s">
        <v>4</v>
      </c>
      <c r="AX273" s="13" t="s">
        <v>84</v>
      </c>
      <c r="AY273" s="249" t="s">
        <v>139</v>
      </c>
    </row>
    <row r="274" s="2" customFormat="1" ht="24.15" customHeight="1">
      <c r="A274" s="38"/>
      <c r="B274" s="39"/>
      <c r="C274" s="271" t="s">
        <v>325</v>
      </c>
      <c r="D274" s="272" t="s">
        <v>307</v>
      </c>
      <c r="E274" s="273" t="s">
        <v>326</v>
      </c>
      <c r="F274" s="274" t="s">
        <v>327</v>
      </c>
      <c r="G274" s="275" t="s">
        <v>155</v>
      </c>
      <c r="H274" s="276">
        <v>116.2</v>
      </c>
      <c r="I274" s="277"/>
      <c r="J274" s="278">
        <f>ROUND(I274*H274,2)</f>
        <v>0</v>
      </c>
      <c r="K274" s="279"/>
      <c r="L274" s="280"/>
      <c r="M274" s="281" t="s">
        <v>1</v>
      </c>
      <c r="N274" s="282" t="s">
        <v>41</v>
      </c>
      <c r="O274" s="91"/>
      <c r="P274" s="230">
        <f>O274*H274</f>
        <v>0</v>
      </c>
      <c r="Q274" s="230">
        <v>0.0053</v>
      </c>
      <c r="R274" s="230">
        <f>Q274*H274</f>
        <v>0.61586</v>
      </c>
      <c r="S274" s="230">
        <v>0</v>
      </c>
      <c r="T274" s="23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2" t="s">
        <v>311</v>
      </c>
      <c r="AT274" s="232" t="s">
        <v>307</v>
      </c>
      <c r="AU274" s="232" t="s">
        <v>86</v>
      </c>
      <c r="AY274" s="17" t="s">
        <v>139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7" t="s">
        <v>84</v>
      </c>
      <c r="BK274" s="233">
        <f>ROUND(I274*H274,2)</f>
        <v>0</v>
      </c>
      <c r="BL274" s="17" t="s">
        <v>238</v>
      </c>
      <c r="BM274" s="232" t="s">
        <v>328</v>
      </c>
    </row>
    <row r="275" s="2" customFormat="1">
      <c r="A275" s="38"/>
      <c r="B275" s="39"/>
      <c r="C275" s="40"/>
      <c r="D275" s="234" t="s">
        <v>148</v>
      </c>
      <c r="E275" s="40"/>
      <c r="F275" s="235" t="s">
        <v>327</v>
      </c>
      <c r="G275" s="40"/>
      <c r="H275" s="40"/>
      <c r="I275" s="236"/>
      <c r="J275" s="40"/>
      <c r="K275" s="40"/>
      <c r="L275" s="44"/>
      <c r="M275" s="237"/>
      <c r="N275" s="238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148</v>
      </c>
      <c r="AU275" s="17" t="s">
        <v>86</v>
      </c>
    </row>
    <row r="276" s="13" customFormat="1">
      <c r="A276" s="13"/>
      <c r="B276" s="239"/>
      <c r="C276" s="240"/>
      <c r="D276" s="234" t="s">
        <v>150</v>
      </c>
      <c r="E276" s="240"/>
      <c r="F276" s="242" t="s">
        <v>324</v>
      </c>
      <c r="G276" s="240"/>
      <c r="H276" s="243">
        <v>116.2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150</v>
      </c>
      <c r="AU276" s="249" t="s">
        <v>86</v>
      </c>
      <c r="AV276" s="13" t="s">
        <v>86</v>
      </c>
      <c r="AW276" s="13" t="s">
        <v>4</v>
      </c>
      <c r="AX276" s="13" t="s">
        <v>84</v>
      </c>
      <c r="AY276" s="249" t="s">
        <v>139</v>
      </c>
    </row>
    <row r="277" s="2" customFormat="1" ht="16.5" customHeight="1">
      <c r="A277" s="38"/>
      <c r="B277" s="39"/>
      <c r="C277" s="219" t="s">
        <v>329</v>
      </c>
      <c r="D277" s="220" t="s">
        <v>142</v>
      </c>
      <c r="E277" s="221" t="s">
        <v>330</v>
      </c>
      <c r="F277" s="222" t="s">
        <v>331</v>
      </c>
      <c r="G277" s="223" t="s">
        <v>332</v>
      </c>
      <c r="H277" s="283"/>
      <c r="I277" s="225"/>
      <c r="J277" s="226">
        <f>ROUND(I277*H277,2)</f>
        <v>0</v>
      </c>
      <c r="K277" s="227"/>
      <c r="L277" s="44"/>
      <c r="M277" s="228" t="s">
        <v>1</v>
      </c>
      <c r="N277" s="229" t="s">
        <v>41</v>
      </c>
      <c r="O277" s="91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2" t="s">
        <v>238</v>
      </c>
      <c r="AT277" s="232" t="s">
        <v>142</v>
      </c>
      <c r="AU277" s="232" t="s">
        <v>86</v>
      </c>
      <c r="AY277" s="17" t="s">
        <v>139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7" t="s">
        <v>84</v>
      </c>
      <c r="BK277" s="233">
        <f>ROUND(I277*H277,2)</f>
        <v>0</v>
      </c>
      <c r="BL277" s="17" t="s">
        <v>238</v>
      </c>
      <c r="BM277" s="232" t="s">
        <v>333</v>
      </c>
    </row>
    <row r="278" s="2" customFormat="1">
      <c r="A278" s="38"/>
      <c r="B278" s="39"/>
      <c r="C278" s="40"/>
      <c r="D278" s="234" t="s">
        <v>148</v>
      </c>
      <c r="E278" s="40"/>
      <c r="F278" s="235" t="s">
        <v>334</v>
      </c>
      <c r="G278" s="40"/>
      <c r="H278" s="40"/>
      <c r="I278" s="236"/>
      <c r="J278" s="40"/>
      <c r="K278" s="40"/>
      <c r="L278" s="44"/>
      <c r="M278" s="237"/>
      <c r="N278" s="238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148</v>
      </c>
      <c r="AU278" s="17" t="s">
        <v>86</v>
      </c>
    </row>
    <row r="279" s="12" customFormat="1" ht="22.8" customHeight="1">
      <c r="A279" s="12"/>
      <c r="B279" s="203"/>
      <c r="C279" s="204"/>
      <c r="D279" s="205" t="s">
        <v>75</v>
      </c>
      <c r="E279" s="217" t="s">
        <v>335</v>
      </c>
      <c r="F279" s="217" t="s">
        <v>336</v>
      </c>
      <c r="G279" s="204"/>
      <c r="H279" s="204"/>
      <c r="I279" s="207"/>
      <c r="J279" s="218">
        <f>BK279</f>
        <v>0</v>
      </c>
      <c r="K279" s="204"/>
      <c r="L279" s="209"/>
      <c r="M279" s="210"/>
      <c r="N279" s="211"/>
      <c r="O279" s="211"/>
      <c r="P279" s="212">
        <f>SUM(P280:P292)</f>
        <v>0</v>
      </c>
      <c r="Q279" s="211"/>
      <c r="R279" s="212">
        <f>SUM(R280:R292)</f>
        <v>0.25124399999999996</v>
      </c>
      <c r="S279" s="211"/>
      <c r="T279" s="213">
        <f>SUM(T280:T292)</f>
        <v>27.041174999999996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86</v>
      </c>
      <c r="AT279" s="215" t="s">
        <v>75</v>
      </c>
      <c r="AU279" s="215" t="s">
        <v>84</v>
      </c>
      <c r="AY279" s="214" t="s">
        <v>139</v>
      </c>
      <c r="BK279" s="216">
        <f>SUM(BK280:BK292)</f>
        <v>0</v>
      </c>
    </row>
    <row r="280" s="2" customFormat="1" ht="21.75" customHeight="1">
      <c r="A280" s="38"/>
      <c r="B280" s="39"/>
      <c r="C280" s="219" t="s">
        <v>311</v>
      </c>
      <c r="D280" s="219" t="s">
        <v>142</v>
      </c>
      <c r="E280" s="221" t="s">
        <v>337</v>
      </c>
      <c r="F280" s="222" t="s">
        <v>338</v>
      </c>
      <c r="G280" s="223" t="s">
        <v>155</v>
      </c>
      <c r="H280" s="224">
        <v>309.04199999999996</v>
      </c>
      <c r="I280" s="225"/>
      <c r="J280" s="226">
        <f>ROUND(I280*H280,2)</f>
        <v>0</v>
      </c>
      <c r="K280" s="227"/>
      <c r="L280" s="44"/>
      <c r="M280" s="228" t="s">
        <v>1</v>
      </c>
      <c r="N280" s="229" t="s">
        <v>41</v>
      </c>
      <c r="O280" s="91"/>
      <c r="P280" s="230">
        <f>O280*H280</f>
        <v>0</v>
      </c>
      <c r="Q280" s="230">
        <v>0</v>
      </c>
      <c r="R280" s="230">
        <f>Q280*H280</f>
        <v>0</v>
      </c>
      <c r="S280" s="230">
        <v>0.0875</v>
      </c>
      <c r="T280" s="231">
        <f>S280*H280</f>
        <v>27.041174999999996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2" t="s">
        <v>238</v>
      </c>
      <c r="AT280" s="232" t="s">
        <v>142</v>
      </c>
      <c r="AU280" s="232" t="s">
        <v>86</v>
      </c>
      <c r="AY280" s="17" t="s">
        <v>139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7" t="s">
        <v>84</v>
      </c>
      <c r="BK280" s="233">
        <f>ROUND(I280*H280,2)</f>
        <v>0</v>
      </c>
      <c r="BL280" s="17" t="s">
        <v>238</v>
      </c>
      <c r="BM280" s="232" t="s">
        <v>339</v>
      </c>
    </row>
    <row r="281" s="2" customFormat="1">
      <c r="A281" s="38"/>
      <c r="B281" s="39"/>
      <c r="C281" s="40"/>
      <c r="D281" s="234" t="s">
        <v>148</v>
      </c>
      <c r="E281" s="40"/>
      <c r="F281" s="235" t="s">
        <v>340</v>
      </c>
      <c r="G281" s="40"/>
      <c r="H281" s="40"/>
      <c r="I281" s="236"/>
      <c r="J281" s="40"/>
      <c r="K281" s="40"/>
      <c r="L281" s="44"/>
      <c r="M281" s="237"/>
      <c r="N281" s="238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148</v>
      </c>
      <c r="AU281" s="17" t="s">
        <v>86</v>
      </c>
    </row>
    <row r="282" s="13" customFormat="1">
      <c r="A282" s="13"/>
      <c r="B282" s="239"/>
      <c r="C282" s="240"/>
      <c r="D282" s="234" t="s">
        <v>150</v>
      </c>
      <c r="E282" s="241" t="s">
        <v>1</v>
      </c>
      <c r="F282" s="242" t="s">
        <v>341</v>
      </c>
      <c r="G282" s="240"/>
      <c r="H282" s="243">
        <v>309.04199999999996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150</v>
      </c>
      <c r="AU282" s="249" t="s">
        <v>86</v>
      </c>
      <c r="AV282" s="13" t="s">
        <v>86</v>
      </c>
      <c r="AW282" s="13" t="s">
        <v>32</v>
      </c>
      <c r="AX282" s="13" t="s">
        <v>76</v>
      </c>
      <c r="AY282" s="249" t="s">
        <v>139</v>
      </c>
    </row>
    <row r="283" s="14" customFormat="1">
      <c r="A283" s="14"/>
      <c r="B283" s="250"/>
      <c r="C283" s="251"/>
      <c r="D283" s="234" t="s">
        <v>150</v>
      </c>
      <c r="E283" s="252" t="s">
        <v>1</v>
      </c>
      <c r="F283" s="253" t="s">
        <v>152</v>
      </c>
      <c r="G283" s="251"/>
      <c r="H283" s="254">
        <v>309.04199999999996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150</v>
      </c>
      <c r="AU283" s="260" t="s">
        <v>86</v>
      </c>
      <c r="AV283" s="14" t="s">
        <v>146</v>
      </c>
      <c r="AW283" s="14" t="s">
        <v>32</v>
      </c>
      <c r="AX283" s="14" t="s">
        <v>84</v>
      </c>
      <c r="AY283" s="260" t="s">
        <v>139</v>
      </c>
    </row>
    <row r="284" s="2" customFormat="1" ht="16.5" customHeight="1">
      <c r="A284" s="38"/>
      <c r="B284" s="39"/>
      <c r="C284" s="219" t="s">
        <v>342</v>
      </c>
      <c r="D284" s="220" t="s">
        <v>142</v>
      </c>
      <c r="E284" s="221" t="s">
        <v>343</v>
      </c>
      <c r="F284" s="222" t="s">
        <v>344</v>
      </c>
      <c r="G284" s="223" t="s">
        <v>155</v>
      </c>
      <c r="H284" s="224">
        <v>99.7</v>
      </c>
      <c r="I284" s="225"/>
      <c r="J284" s="226">
        <f>ROUND(I284*H284,2)</f>
        <v>0</v>
      </c>
      <c r="K284" s="227"/>
      <c r="L284" s="44"/>
      <c r="M284" s="228" t="s">
        <v>1</v>
      </c>
      <c r="N284" s="229" t="s">
        <v>41</v>
      </c>
      <c r="O284" s="91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2" t="s">
        <v>238</v>
      </c>
      <c r="AT284" s="232" t="s">
        <v>142</v>
      </c>
      <c r="AU284" s="232" t="s">
        <v>86</v>
      </c>
      <c r="AY284" s="17" t="s">
        <v>139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7" t="s">
        <v>84</v>
      </c>
      <c r="BK284" s="233">
        <f>ROUND(I284*H284,2)</f>
        <v>0</v>
      </c>
      <c r="BL284" s="17" t="s">
        <v>238</v>
      </c>
      <c r="BM284" s="232" t="s">
        <v>345</v>
      </c>
    </row>
    <row r="285" s="2" customFormat="1">
      <c r="A285" s="38"/>
      <c r="B285" s="39"/>
      <c r="C285" s="40"/>
      <c r="D285" s="234" t="s">
        <v>148</v>
      </c>
      <c r="E285" s="40"/>
      <c r="F285" s="235" t="s">
        <v>346</v>
      </c>
      <c r="G285" s="40"/>
      <c r="H285" s="40"/>
      <c r="I285" s="236"/>
      <c r="J285" s="40"/>
      <c r="K285" s="40"/>
      <c r="L285" s="44"/>
      <c r="M285" s="237"/>
      <c r="N285" s="238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148</v>
      </c>
      <c r="AU285" s="17" t="s">
        <v>86</v>
      </c>
    </row>
    <row r="286" s="13" customFormat="1">
      <c r="A286" s="13"/>
      <c r="B286" s="239"/>
      <c r="C286" s="240"/>
      <c r="D286" s="234" t="s">
        <v>150</v>
      </c>
      <c r="E286" s="241" t="s">
        <v>1</v>
      </c>
      <c r="F286" s="242" t="s">
        <v>202</v>
      </c>
      <c r="G286" s="240"/>
      <c r="H286" s="243">
        <v>99.7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150</v>
      </c>
      <c r="AU286" s="249" t="s">
        <v>86</v>
      </c>
      <c r="AV286" s="13" t="s">
        <v>86</v>
      </c>
      <c r="AW286" s="13" t="s">
        <v>32</v>
      </c>
      <c r="AX286" s="13" t="s">
        <v>76</v>
      </c>
      <c r="AY286" s="249" t="s">
        <v>139</v>
      </c>
    </row>
    <row r="287" s="14" customFormat="1">
      <c r="A287" s="14"/>
      <c r="B287" s="250"/>
      <c r="C287" s="251"/>
      <c r="D287" s="234" t="s">
        <v>150</v>
      </c>
      <c r="E287" s="252" t="s">
        <v>1</v>
      </c>
      <c r="F287" s="253" t="s">
        <v>152</v>
      </c>
      <c r="G287" s="251"/>
      <c r="H287" s="254">
        <v>99.7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0" t="s">
        <v>150</v>
      </c>
      <c r="AU287" s="260" t="s">
        <v>86</v>
      </c>
      <c r="AV287" s="14" t="s">
        <v>146</v>
      </c>
      <c r="AW287" s="14" t="s">
        <v>32</v>
      </c>
      <c r="AX287" s="14" t="s">
        <v>84</v>
      </c>
      <c r="AY287" s="260" t="s">
        <v>139</v>
      </c>
    </row>
    <row r="288" s="2" customFormat="1" ht="16.5" customHeight="1">
      <c r="A288" s="38"/>
      <c r="B288" s="39"/>
      <c r="C288" s="271" t="s">
        <v>347</v>
      </c>
      <c r="D288" s="272" t="s">
        <v>307</v>
      </c>
      <c r="E288" s="273" t="s">
        <v>348</v>
      </c>
      <c r="F288" s="274" t="s">
        <v>349</v>
      </c>
      <c r="G288" s="275" t="s">
        <v>155</v>
      </c>
      <c r="H288" s="276">
        <v>104.685</v>
      </c>
      <c r="I288" s="277"/>
      <c r="J288" s="278">
        <f>ROUND(I288*H288,2)</f>
        <v>0</v>
      </c>
      <c r="K288" s="279"/>
      <c r="L288" s="280"/>
      <c r="M288" s="281" t="s">
        <v>1</v>
      </c>
      <c r="N288" s="282" t="s">
        <v>41</v>
      </c>
      <c r="O288" s="91"/>
      <c r="P288" s="230">
        <f>O288*H288</f>
        <v>0</v>
      </c>
      <c r="Q288" s="230">
        <v>0.0024</v>
      </c>
      <c r="R288" s="230">
        <f>Q288*H288</f>
        <v>0.25124399999999996</v>
      </c>
      <c r="S288" s="230">
        <v>0</v>
      </c>
      <c r="T288" s="231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2" t="s">
        <v>311</v>
      </c>
      <c r="AT288" s="232" t="s">
        <v>307</v>
      </c>
      <c r="AU288" s="232" t="s">
        <v>86</v>
      </c>
      <c r="AY288" s="17" t="s">
        <v>139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7" t="s">
        <v>84</v>
      </c>
      <c r="BK288" s="233">
        <f>ROUND(I288*H288,2)</f>
        <v>0</v>
      </c>
      <c r="BL288" s="17" t="s">
        <v>238</v>
      </c>
      <c r="BM288" s="232" t="s">
        <v>350</v>
      </c>
    </row>
    <row r="289" s="2" customFormat="1">
      <c r="A289" s="38"/>
      <c r="B289" s="39"/>
      <c r="C289" s="40"/>
      <c r="D289" s="234" t="s">
        <v>148</v>
      </c>
      <c r="E289" s="40"/>
      <c r="F289" s="235" t="s">
        <v>349</v>
      </c>
      <c r="G289" s="40"/>
      <c r="H289" s="40"/>
      <c r="I289" s="236"/>
      <c r="J289" s="40"/>
      <c r="K289" s="40"/>
      <c r="L289" s="44"/>
      <c r="M289" s="237"/>
      <c r="N289" s="238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148</v>
      </c>
      <c r="AU289" s="17" t="s">
        <v>86</v>
      </c>
    </row>
    <row r="290" s="13" customFormat="1">
      <c r="A290" s="13"/>
      <c r="B290" s="239"/>
      <c r="C290" s="240"/>
      <c r="D290" s="234" t="s">
        <v>150</v>
      </c>
      <c r="E290" s="240"/>
      <c r="F290" s="242" t="s">
        <v>351</v>
      </c>
      <c r="G290" s="240"/>
      <c r="H290" s="243">
        <v>104.685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150</v>
      </c>
      <c r="AU290" s="249" t="s">
        <v>86</v>
      </c>
      <c r="AV290" s="13" t="s">
        <v>86</v>
      </c>
      <c r="AW290" s="13" t="s">
        <v>4</v>
      </c>
      <c r="AX290" s="13" t="s">
        <v>84</v>
      </c>
      <c r="AY290" s="249" t="s">
        <v>139</v>
      </c>
    </row>
    <row r="291" s="2" customFormat="1" ht="16.5" customHeight="1">
      <c r="A291" s="38"/>
      <c r="B291" s="39"/>
      <c r="C291" s="219" t="s">
        <v>352</v>
      </c>
      <c r="D291" s="220" t="s">
        <v>142</v>
      </c>
      <c r="E291" s="221" t="s">
        <v>353</v>
      </c>
      <c r="F291" s="222" t="s">
        <v>354</v>
      </c>
      <c r="G291" s="223" t="s">
        <v>332</v>
      </c>
      <c r="H291" s="283"/>
      <c r="I291" s="225"/>
      <c r="J291" s="226">
        <f>ROUND(I291*H291,2)</f>
        <v>0</v>
      </c>
      <c r="K291" s="227"/>
      <c r="L291" s="44"/>
      <c r="M291" s="228" t="s">
        <v>1</v>
      </c>
      <c r="N291" s="229" t="s">
        <v>41</v>
      </c>
      <c r="O291" s="91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2" t="s">
        <v>238</v>
      </c>
      <c r="AT291" s="232" t="s">
        <v>142</v>
      </c>
      <c r="AU291" s="232" t="s">
        <v>86</v>
      </c>
      <c r="AY291" s="17" t="s">
        <v>139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7" t="s">
        <v>84</v>
      </c>
      <c r="BK291" s="233">
        <f>ROUND(I291*H291,2)</f>
        <v>0</v>
      </c>
      <c r="BL291" s="17" t="s">
        <v>238</v>
      </c>
      <c r="BM291" s="232" t="s">
        <v>355</v>
      </c>
    </row>
    <row r="292" s="2" customFormat="1">
      <c r="A292" s="38"/>
      <c r="B292" s="39"/>
      <c r="C292" s="40"/>
      <c r="D292" s="234" t="s">
        <v>148</v>
      </c>
      <c r="E292" s="40"/>
      <c r="F292" s="235" t="s">
        <v>356</v>
      </c>
      <c r="G292" s="40"/>
      <c r="H292" s="40"/>
      <c r="I292" s="236"/>
      <c r="J292" s="40"/>
      <c r="K292" s="40"/>
      <c r="L292" s="44"/>
      <c r="M292" s="237"/>
      <c r="N292" s="238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148</v>
      </c>
      <c r="AU292" s="17" t="s">
        <v>86</v>
      </c>
    </row>
    <row r="293" s="12" customFormat="1" ht="22.8" customHeight="1">
      <c r="A293" s="12"/>
      <c r="B293" s="203"/>
      <c r="C293" s="204"/>
      <c r="D293" s="205" t="s">
        <v>75</v>
      </c>
      <c r="E293" s="217" t="s">
        <v>357</v>
      </c>
      <c r="F293" s="217" t="s">
        <v>358</v>
      </c>
      <c r="G293" s="204"/>
      <c r="H293" s="204"/>
      <c r="I293" s="207"/>
      <c r="J293" s="218">
        <f>BK293</f>
        <v>0</v>
      </c>
      <c r="K293" s="204"/>
      <c r="L293" s="209"/>
      <c r="M293" s="210"/>
      <c r="N293" s="211"/>
      <c r="O293" s="211"/>
      <c r="P293" s="212">
        <f>SUM(P294:P301)</f>
        <v>0</v>
      </c>
      <c r="Q293" s="211"/>
      <c r="R293" s="212">
        <f>SUM(R294:R301)</f>
        <v>0</v>
      </c>
      <c r="S293" s="211"/>
      <c r="T293" s="213">
        <f>SUM(T294:T301)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4" t="s">
        <v>86</v>
      </c>
      <c r="AT293" s="215" t="s">
        <v>75</v>
      </c>
      <c r="AU293" s="215" t="s">
        <v>84</v>
      </c>
      <c r="AY293" s="214" t="s">
        <v>139</v>
      </c>
      <c r="BK293" s="216">
        <f>SUM(BK294:BK301)</f>
        <v>0</v>
      </c>
    </row>
    <row r="294" s="2" customFormat="1" ht="16.5" customHeight="1">
      <c r="A294" s="38"/>
      <c r="B294" s="39"/>
      <c r="C294" s="219" t="s">
        <v>359</v>
      </c>
      <c r="D294" s="219" t="s">
        <v>142</v>
      </c>
      <c r="E294" s="221" t="s">
        <v>360</v>
      </c>
      <c r="F294" s="222" t="s">
        <v>361</v>
      </c>
      <c r="G294" s="223" t="s">
        <v>362</v>
      </c>
      <c r="H294" s="224">
        <v>430</v>
      </c>
      <c r="I294" s="225"/>
      <c r="J294" s="226">
        <f>ROUND(I294*H294,2)</f>
        <v>0</v>
      </c>
      <c r="K294" s="227"/>
      <c r="L294" s="44"/>
      <c r="M294" s="228" t="s">
        <v>1</v>
      </c>
      <c r="N294" s="229" t="s">
        <v>41</v>
      </c>
      <c r="O294" s="91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2" t="s">
        <v>238</v>
      </c>
      <c r="AT294" s="232" t="s">
        <v>142</v>
      </c>
      <c r="AU294" s="232" t="s">
        <v>86</v>
      </c>
      <c r="AY294" s="17" t="s">
        <v>139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7" t="s">
        <v>84</v>
      </c>
      <c r="BK294" s="233">
        <f>ROUND(I294*H294,2)</f>
        <v>0</v>
      </c>
      <c r="BL294" s="17" t="s">
        <v>238</v>
      </c>
      <c r="BM294" s="232" t="s">
        <v>363</v>
      </c>
    </row>
    <row r="295" s="2" customFormat="1">
      <c r="A295" s="38"/>
      <c r="B295" s="39"/>
      <c r="C295" s="40"/>
      <c r="D295" s="234" t="s">
        <v>148</v>
      </c>
      <c r="E295" s="40"/>
      <c r="F295" s="235" t="s">
        <v>361</v>
      </c>
      <c r="G295" s="40"/>
      <c r="H295" s="40"/>
      <c r="I295" s="236"/>
      <c r="J295" s="40"/>
      <c r="K295" s="40"/>
      <c r="L295" s="44"/>
      <c r="M295" s="237"/>
      <c r="N295" s="238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148</v>
      </c>
      <c r="AU295" s="17" t="s">
        <v>86</v>
      </c>
    </row>
    <row r="296" s="13" customFormat="1">
      <c r="A296" s="13"/>
      <c r="B296" s="239"/>
      <c r="C296" s="240"/>
      <c r="D296" s="234" t="s">
        <v>150</v>
      </c>
      <c r="E296" s="241" t="s">
        <v>1</v>
      </c>
      <c r="F296" s="242" t="s">
        <v>364</v>
      </c>
      <c r="G296" s="240"/>
      <c r="H296" s="243">
        <v>430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150</v>
      </c>
      <c r="AU296" s="249" t="s">
        <v>86</v>
      </c>
      <c r="AV296" s="13" t="s">
        <v>86</v>
      </c>
      <c r="AW296" s="13" t="s">
        <v>32</v>
      </c>
      <c r="AX296" s="13" t="s">
        <v>76</v>
      </c>
      <c r="AY296" s="249" t="s">
        <v>139</v>
      </c>
    </row>
    <row r="297" s="14" customFormat="1">
      <c r="A297" s="14"/>
      <c r="B297" s="250"/>
      <c r="C297" s="251"/>
      <c r="D297" s="234" t="s">
        <v>150</v>
      </c>
      <c r="E297" s="252" t="s">
        <v>1</v>
      </c>
      <c r="F297" s="253" t="s">
        <v>152</v>
      </c>
      <c r="G297" s="251"/>
      <c r="H297" s="254">
        <v>430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150</v>
      </c>
      <c r="AU297" s="260" t="s">
        <v>86</v>
      </c>
      <c r="AV297" s="14" t="s">
        <v>146</v>
      </c>
      <c r="AW297" s="14" t="s">
        <v>32</v>
      </c>
      <c r="AX297" s="14" t="s">
        <v>84</v>
      </c>
      <c r="AY297" s="260" t="s">
        <v>139</v>
      </c>
    </row>
    <row r="298" s="2" customFormat="1" ht="16.5" customHeight="1">
      <c r="A298" s="38"/>
      <c r="B298" s="39"/>
      <c r="C298" s="219" t="s">
        <v>365</v>
      </c>
      <c r="D298" s="219" t="s">
        <v>142</v>
      </c>
      <c r="E298" s="221" t="s">
        <v>366</v>
      </c>
      <c r="F298" s="222" t="s">
        <v>367</v>
      </c>
      <c r="G298" s="223" t="s">
        <v>362</v>
      </c>
      <c r="H298" s="224">
        <v>430</v>
      </c>
      <c r="I298" s="225"/>
      <c r="J298" s="226">
        <f>ROUND(I298*H298,2)</f>
        <v>0</v>
      </c>
      <c r="K298" s="227"/>
      <c r="L298" s="44"/>
      <c r="M298" s="228" t="s">
        <v>1</v>
      </c>
      <c r="N298" s="229" t="s">
        <v>41</v>
      </c>
      <c r="O298" s="91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2" t="s">
        <v>238</v>
      </c>
      <c r="AT298" s="232" t="s">
        <v>142</v>
      </c>
      <c r="AU298" s="232" t="s">
        <v>86</v>
      </c>
      <c r="AY298" s="17" t="s">
        <v>139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7" t="s">
        <v>84</v>
      </c>
      <c r="BK298" s="233">
        <f>ROUND(I298*H298,2)</f>
        <v>0</v>
      </c>
      <c r="BL298" s="17" t="s">
        <v>238</v>
      </c>
      <c r="BM298" s="232" t="s">
        <v>368</v>
      </c>
    </row>
    <row r="299" s="2" customFormat="1">
      <c r="A299" s="38"/>
      <c r="B299" s="39"/>
      <c r="C299" s="40"/>
      <c r="D299" s="234" t="s">
        <v>148</v>
      </c>
      <c r="E299" s="40"/>
      <c r="F299" s="235" t="s">
        <v>367</v>
      </c>
      <c r="G299" s="40"/>
      <c r="H299" s="40"/>
      <c r="I299" s="236"/>
      <c r="J299" s="40"/>
      <c r="K299" s="40"/>
      <c r="L299" s="44"/>
      <c r="M299" s="237"/>
      <c r="N299" s="238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148</v>
      </c>
      <c r="AU299" s="17" t="s">
        <v>86</v>
      </c>
    </row>
    <row r="300" s="13" customFormat="1">
      <c r="A300" s="13"/>
      <c r="B300" s="239"/>
      <c r="C300" s="240"/>
      <c r="D300" s="234" t="s">
        <v>150</v>
      </c>
      <c r="E300" s="241" t="s">
        <v>1</v>
      </c>
      <c r="F300" s="242" t="s">
        <v>364</v>
      </c>
      <c r="G300" s="240"/>
      <c r="H300" s="243">
        <v>430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150</v>
      </c>
      <c r="AU300" s="249" t="s">
        <v>86</v>
      </c>
      <c r="AV300" s="13" t="s">
        <v>86</v>
      </c>
      <c r="AW300" s="13" t="s">
        <v>32</v>
      </c>
      <c r="AX300" s="13" t="s">
        <v>76</v>
      </c>
      <c r="AY300" s="249" t="s">
        <v>139</v>
      </c>
    </row>
    <row r="301" s="14" customFormat="1">
      <c r="A301" s="14"/>
      <c r="B301" s="250"/>
      <c r="C301" s="251"/>
      <c r="D301" s="234" t="s">
        <v>150</v>
      </c>
      <c r="E301" s="252" t="s">
        <v>1</v>
      </c>
      <c r="F301" s="253" t="s">
        <v>152</v>
      </c>
      <c r="G301" s="251"/>
      <c r="H301" s="254">
        <v>430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0" t="s">
        <v>150</v>
      </c>
      <c r="AU301" s="260" t="s">
        <v>86</v>
      </c>
      <c r="AV301" s="14" t="s">
        <v>146</v>
      </c>
      <c r="AW301" s="14" t="s">
        <v>32</v>
      </c>
      <c r="AX301" s="14" t="s">
        <v>84</v>
      </c>
      <c r="AY301" s="260" t="s">
        <v>139</v>
      </c>
    </row>
    <row r="302" s="12" customFormat="1" ht="22.8" customHeight="1">
      <c r="A302" s="12"/>
      <c r="B302" s="203"/>
      <c r="C302" s="204"/>
      <c r="D302" s="205" t="s">
        <v>75</v>
      </c>
      <c r="E302" s="217" t="s">
        <v>369</v>
      </c>
      <c r="F302" s="217" t="s">
        <v>370</v>
      </c>
      <c r="G302" s="204"/>
      <c r="H302" s="204"/>
      <c r="I302" s="207"/>
      <c r="J302" s="218">
        <f>BK302</f>
        <v>0</v>
      </c>
      <c r="K302" s="204"/>
      <c r="L302" s="209"/>
      <c r="M302" s="210"/>
      <c r="N302" s="211"/>
      <c r="O302" s="211"/>
      <c r="P302" s="212">
        <f>SUM(P303:P352)</f>
        <v>0</v>
      </c>
      <c r="Q302" s="211"/>
      <c r="R302" s="212">
        <f>SUM(R303:R352)</f>
        <v>0.99297</v>
      </c>
      <c r="S302" s="211"/>
      <c r="T302" s="213">
        <f>SUM(T303:T352)</f>
        <v>2.2092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86</v>
      </c>
      <c r="AT302" s="215" t="s">
        <v>75</v>
      </c>
      <c r="AU302" s="215" t="s">
        <v>84</v>
      </c>
      <c r="AY302" s="214" t="s">
        <v>139</v>
      </c>
      <c r="BK302" s="216">
        <f>SUM(BK303:BK352)</f>
        <v>0</v>
      </c>
    </row>
    <row r="303" s="2" customFormat="1" ht="16.5" customHeight="1">
      <c r="A303" s="38"/>
      <c r="B303" s="39"/>
      <c r="C303" s="219" t="s">
        <v>371</v>
      </c>
      <c r="D303" s="219" t="s">
        <v>142</v>
      </c>
      <c r="E303" s="221" t="s">
        <v>372</v>
      </c>
      <c r="F303" s="222" t="s">
        <v>373</v>
      </c>
      <c r="G303" s="223" t="s">
        <v>374</v>
      </c>
      <c r="H303" s="224">
        <v>29</v>
      </c>
      <c r="I303" s="225"/>
      <c r="J303" s="226">
        <f>ROUND(I303*H303,2)</f>
        <v>0</v>
      </c>
      <c r="K303" s="227"/>
      <c r="L303" s="44"/>
      <c r="M303" s="228" t="s">
        <v>1</v>
      </c>
      <c r="N303" s="229" t="s">
        <v>41</v>
      </c>
      <c r="O303" s="91"/>
      <c r="P303" s="230">
        <f>O303*H303</f>
        <v>0</v>
      </c>
      <c r="Q303" s="230">
        <v>0</v>
      </c>
      <c r="R303" s="230">
        <f>Q303*H303</f>
        <v>0</v>
      </c>
      <c r="S303" s="230">
        <v>0.01933</v>
      </c>
      <c r="T303" s="231">
        <f>S303*H303</f>
        <v>0.56057000000000008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2" t="s">
        <v>238</v>
      </c>
      <c r="AT303" s="232" t="s">
        <v>142</v>
      </c>
      <c r="AU303" s="232" t="s">
        <v>86</v>
      </c>
      <c r="AY303" s="17" t="s">
        <v>139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7" t="s">
        <v>84</v>
      </c>
      <c r="BK303" s="233">
        <f>ROUND(I303*H303,2)</f>
        <v>0</v>
      </c>
      <c r="BL303" s="17" t="s">
        <v>238</v>
      </c>
      <c r="BM303" s="232" t="s">
        <v>375</v>
      </c>
    </row>
    <row r="304" s="2" customFormat="1">
      <c r="A304" s="38"/>
      <c r="B304" s="39"/>
      <c r="C304" s="40"/>
      <c r="D304" s="234" t="s">
        <v>148</v>
      </c>
      <c r="E304" s="40"/>
      <c r="F304" s="235" t="s">
        <v>376</v>
      </c>
      <c r="G304" s="40"/>
      <c r="H304" s="40"/>
      <c r="I304" s="236"/>
      <c r="J304" s="40"/>
      <c r="K304" s="40"/>
      <c r="L304" s="44"/>
      <c r="M304" s="237"/>
      <c r="N304" s="238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148</v>
      </c>
      <c r="AU304" s="17" t="s">
        <v>86</v>
      </c>
    </row>
    <row r="305" s="2" customFormat="1" ht="16.5" customHeight="1">
      <c r="A305" s="38"/>
      <c r="B305" s="39"/>
      <c r="C305" s="219" t="s">
        <v>377</v>
      </c>
      <c r="D305" s="219" t="s">
        <v>142</v>
      </c>
      <c r="E305" s="221" t="s">
        <v>378</v>
      </c>
      <c r="F305" s="222" t="s">
        <v>379</v>
      </c>
      <c r="G305" s="223" t="s">
        <v>374</v>
      </c>
      <c r="H305" s="224">
        <v>10</v>
      </c>
      <c r="I305" s="225"/>
      <c r="J305" s="226">
        <f>ROUND(I305*H305,2)</f>
        <v>0</v>
      </c>
      <c r="K305" s="227"/>
      <c r="L305" s="44"/>
      <c r="M305" s="228" t="s">
        <v>1</v>
      </c>
      <c r="N305" s="229" t="s">
        <v>41</v>
      </c>
      <c r="O305" s="91"/>
      <c r="P305" s="230">
        <f>O305*H305</f>
        <v>0</v>
      </c>
      <c r="Q305" s="230">
        <v>0</v>
      </c>
      <c r="R305" s="230">
        <f>Q305*H305</f>
        <v>0</v>
      </c>
      <c r="S305" s="230">
        <v>0.0172</v>
      </c>
      <c r="T305" s="231">
        <f>S305*H305</f>
        <v>0.172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2" t="s">
        <v>238</v>
      </c>
      <c r="AT305" s="232" t="s">
        <v>142</v>
      </c>
      <c r="AU305" s="232" t="s">
        <v>86</v>
      </c>
      <c r="AY305" s="17" t="s">
        <v>139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7" t="s">
        <v>84</v>
      </c>
      <c r="BK305" s="233">
        <f>ROUND(I305*H305,2)</f>
        <v>0</v>
      </c>
      <c r="BL305" s="17" t="s">
        <v>238</v>
      </c>
      <c r="BM305" s="232" t="s">
        <v>380</v>
      </c>
    </row>
    <row r="306" s="2" customFormat="1">
      <c r="A306" s="38"/>
      <c r="B306" s="39"/>
      <c r="C306" s="40"/>
      <c r="D306" s="234" t="s">
        <v>148</v>
      </c>
      <c r="E306" s="40"/>
      <c r="F306" s="235" t="s">
        <v>381</v>
      </c>
      <c r="G306" s="40"/>
      <c r="H306" s="40"/>
      <c r="I306" s="236"/>
      <c r="J306" s="40"/>
      <c r="K306" s="40"/>
      <c r="L306" s="44"/>
      <c r="M306" s="237"/>
      <c r="N306" s="238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148</v>
      </c>
      <c r="AU306" s="17" t="s">
        <v>86</v>
      </c>
    </row>
    <row r="307" s="2" customFormat="1" ht="16.5" customHeight="1">
      <c r="A307" s="38"/>
      <c r="B307" s="39"/>
      <c r="C307" s="219" t="s">
        <v>382</v>
      </c>
      <c r="D307" s="219" t="s">
        <v>142</v>
      </c>
      <c r="E307" s="221" t="s">
        <v>383</v>
      </c>
      <c r="F307" s="222" t="s">
        <v>384</v>
      </c>
      <c r="G307" s="223" t="s">
        <v>374</v>
      </c>
      <c r="H307" s="224">
        <v>37</v>
      </c>
      <c r="I307" s="225"/>
      <c r="J307" s="226">
        <f>ROUND(I307*H307,2)</f>
        <v>0</v>
      </c>
      <c r="K307" s="227"/>
      <c r="L307" s="44"/>
      <c r="M307" s="228" t="s">
        <v>1</v>
      </c>
      <c r="N307" s="229" t="s">
        <v>41</v>
      </c>
      <c r="O307" s="91"/>
      <c r="P307" s="230">
        <f>O307*H307</f>
        <v>0</v>
      </c>
      <c r="Q307" s="230">
        <v>0</v>
      </c>
      <c r="R307" s="230">
        <f>Q307*H307</f>
        <v>0</v>
      </c>
      <c r="S307" s="230">
        <v>0.01946</v>
      </c>
      <c r="T307" s="231">
        <f>S307*H307</f>
        <v>0.72002000000000008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2" t="s">
        <v>238</v>
      </c>
      <c r="AT307" s="232" t="s">
        <v>142</v>
      </c>
      <c r="AU307" s="232" t="s">
        <v>86</v>
      </c>
      <c r="AY307" s="17" t="s">
        <v>139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7" t="s">
        <v>84</v>
      </c>
      <c r="BK307" s="233">
        <f>ROUND(I307*H307,2)</f>
        <v>0</v>
      </c>
      <c r="BL307" s="17" t="s">
        <v>238</v>
      </c>
      <c r="BM307" s="232" t="s">
        <v>385</v>
      </c>
    </row>
    <row r="308" s="2" customFormat="1">
      <c r="A308" s="38"/>
      <c r="B308" s="39"/>
      <c r="C308" s="40"/>
      <c r="D308" s="234" t="s">
        <v>148</v>
      </c>
      <c r="E308" s="40"/>
      <c r="F308" s="235" t="s">
        <v>386</v>
      </c>
      <c r="G308" s="40"/>
      <c r="H308" s="40"/>
      <c r="I308" s="236"/>
      <c r="J308" s="40"/>
      <c r="K308" s="40"/>
      <c r="L308" s="44"/>
      <c r="M308" s="237"/>
      <c r="N308" s="238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148</v>
      </c>
      <c r="AU308" s="17" t="s">
        <v>86</v>
      </c>
    </row>
    <row r="309" s="2" customFormat="1" ht="16.5" customHeight="1">
      <c r="A309" s="38"/>
      <c r="B309" s="39"/>
      <c r="C309" s="219" t="s">
        <v>387</v>
      </c>
      <c r="D309" s="219" t="s">
        <v>142</v>
      </c>
      <c r="E309" s="221" t="s">
        <v>388</v>
      </c>
      <c r="F309" s="222" t="s">
        <v>389</v>
      </c>
      <c r="G309" s="223" t="s">
        <v>374</v>
      </c>
      <c r="H309" s="224">
        <v>1</v>
      </c>
      <c r="I309" s="225"/>
      <c r="J309" s="226">
        <f>ROUND(I309*H309,2)</f>
        <v>0</v>
      </c>
      <c r="K309" s="227"/>
      <c r="L309" s="44"/>
      <c r="M309" s="228" t="s">
        <v>1</v>
      </c>
      <c r="N309" s="229" t="s">
        <v>41</v>
      </c>
      <c r="O309" s="91"/>
      <c r="P309" s="230">
        <f>O309*H309</f>
        <v>0</v>
      </c>
      <c r="Q309" s="230">
        <v>0</v>
      </c>
      <c r="R309" s="230">
        <f>Q309*H309</f>
        <v>0</v>
      </c>
      <c r="S309" s="230">
        <v>0.0066</v>
      </c>
      <c r="T309" s="231">
        <f>S309*H309</f>
        <v>0.0066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2" t="s">
        <v>238</v>
      </c>
      <c r="AT309" s="232" t="s">
        <v>142</v>
      </c>
      <c r="AU309" s="232" t="s">
        <v>86</v>
      </c>
      <c r="AY309" s="17" t="s">
        <v>139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7" t="s">
        <v>84</v>
      </c>
      <c r="BK309" s="233">
        <f>ROUND(I309*H309,2)</f>
        <v>0</v>
      </c>
      <c r="BL309" s="17" t="s">
        <v>238</v>
      </c>
      <c r="BM309" s="232" t="s">
        <v>390</v>
      </c>
    </row>
    <row r="310" s="2" customFormat="1">
      <c r="A310" s="38"/>
      <c r="B310" s="39"/>
      <c r="C310" s="40"/>
      <c r="D310" s="234" t="s">
        <v>148</v>
      </c>
      <c r="E310" s="40"/>
      <c r="F310" s="235" t="s">
        <v>391</v>
      </c>
      <c r="G310" s="40"/>
      <c r="H310" s="40"/>
      <c r="I310" s="236"/>
      <c r="J310" s="40"/>
      <c r="K310" s="40"/>
      <c r="L310" s="44"/>
      <c r="M310" s="237"/>
      <c r="N310" s="238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148</v>
      </c>
      <c r="AU310" s="17" t="s">
        <v>86</v>
      </c>
    </row>
    <row r="311" s="2" customFormat="1" ht="16.5" customHeight="1">
      <c r="A311" s="38"/>
      <c r="B311" s="39"/>
      <c r="C311" s="219" t="s">
        <v>392</v>
      </c>
      <c r="D311" s="220" t="s">
        <v>142</v>
      </c>
      <c r="E311" s="221" t="s">
        <v>393</v>
      </c>
      <c r="F311" s="222" t="s">
        <v>394</v>
      </c>
      <c r="G311" s="223" t="s">
        <v>374</v>
      </c>
      <c r="H311" s="224">
        <v>39</v>
      </c>
      <c r="I311" s="225"/>
      <c r="J311" s="226">
        <f>ROUND(I311*H311,2)</f>
        <v>0</v>
      </c>
      <c r="K311" s="227"/>
      <c r="L311" s="44"/>
      <c r="M311" s="228" t="s">
        <v>1</v>
      </c>
      <c r="N311" s="229" t="s">
        <v>41</v>
      </c>
      <c r="O311" s="91"/>
      <c r="P311" s="230">
        <f>O311*H311</f>
        <v>0</v>
      </c>
      <c r="Q311" s="230">
        <v>0.02273</v>
      </c>
      <c r="R311" s="230">
        <f>Q311*H311</f>
        <v>0.88646999999999984</v>
      </c>
      <c r="S311" s="230">
        <v>0</v>
      </c>
      <c r="T311" s="231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2" t="s">
        <v>238</v>
      </c>
      <c r="AT311" s="232" t="s">
        <v>142</v>
      </c>
      <c r="AU311" s="232" t="s">
        <v>86</v>
      </c>
      <c r="AY311" s="17" t="s">
        <v>139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7" t="s">
        <v>84</v>
      </c>
      <c r="BK311" s="233">
        <f>ROUND(I311*H311,2)</f>
        <v>0</v>
      </c>
      <c r="BL311" s="17" t="s">
        <v>238</v>
      </c>
      <c r="BM311" s="232" t="s">
        <v>395</v>
      </c>
    </row>
    <row r="312" s="2" customFormat="1">
      <c r="A312" s="38"/>
      <c r="B312" s="39"/>
      <c r="C312" s="40"/>
      <c r="D312" s="234" t="s">
        <v>148</v>
      </c>
      <c r="E312" s="40"/>
      <c r="F312" s="235" t="s">
        <v>396</v>
      </c>
      <c r="G312" s="40"/>
      <c r="H312" s="40"/>
      <c r="I312" s="236"/>
      <c r="J312" s="40"/>
      <c r="K312" s="40"/>
      <c r="L312" s="44"/>
      <c r="M312" s="237"/>
      <c r="N312" s="238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148</v>
      </c>
      <c r="AU312" s="17" t="s">
        <v>86</v>
      </c>
    </row>
    <row r="313" s="2" customFormat="1" ht="16.5" customHeight="1">
      <c r="A313" s="38"/>
      <c r="B313" s="39"/>
      <c r="C313" s="219" t="s">
        <v>397</v>
      </c>
      <c r="D313" s="220" t="s">
        <v>142</v>
      </c>
      <c r="E313" s="221" t="s">
        <v>398</v>
      </c>
      <c r="F313" s="222" t="s">
        <v>399</v>
      </c>
      <c r="G313" s="223" t="s">
        <v>374</v>
      </c>
      <c r="H313" s="224">
        <v>2</v>
      </c>
      <c r="I313" s="225"/>
      <c r="J313" s="226">
        <f>ROUND(I313*H313,2)</f>
        <v>0</v>
      </c>
      <c r="K313" s="227"/>
      <c r="L313" s="44"/>
      <c r="M313" s="228" t="s">
        <v>1</v>
      </c>
      <c r="N313" s="229" t="s">
        <v>41</v>
      </c>
      <c r="O313" s="91"/>
      <c r="P313" s="230">
        <f>O313*H313</f>
        <v>0</v>
      </c>
      <c r="Q313" s="230">
        <v>0.0099600000000000016</v>
      </c>
      <c r="R313" s="230">
        <f>Q313*H313</f>
        <v>0.01992</v>
      </c>
      <c r="S313" s="230">
        <v>0</v>
      </c>
      <c r="T313" s="231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2" t="s">
        <v>238</v>
      </c>
      <c r="AT313" s="232" t="s">
        <v>142</v>
      </c>
      <c r="AU313" s="232" t="s">
        <v>86</v>
      </c>
      <c r="AY313" s="17" t="s">
        <v>139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7" t="s">
        <v>84</v>
      </c>
      <c r="BK313" s="233">
        <f>ROUND(I313*H313,2)</f>
        <v>0</v>
      </c>
      <c r="BL313" s="17" t="s">
        <v>238</v>
      </c>
      <c r="BM313" s="232" t="s">
        <v>400</v>
      </c>
    </row>
    <row r="314" s="2" customFormat="1">
      <c r="A314" s="38"/>
      <c r="B314" s="39"/>
      <c r="C314" s="40"/>
      <c r="D314" s="234" t="s">
        <v>148</v>
      </c>
      <c r="E314" s="40"/>
      <c r="F314" s="235" t="s">
        <v>401</v>
      </c>
      <c r="G314" s="40"/>
      <c r="H314" s="40"/>
      <c r="I314" s="236"/>
      <c r="J314" s="40"/>
      <c r="K314" s="40"/>
      <c r="L314" s="44"/>
      <c r="M314" s="237"/>
      <c r="N314" s="238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148</v>
      </c>
      <c r="AU314" s="17" t="s">
        <v>86</v>
      </c>
    </row>
    <row r="315" s="2" customFormat="1" ht="16.5" customHeight="1">
      <c r="A315" s="38"/>
      <c r="B315" s="39"/>
      <c r="C315" s="219" t="s">
        <v>402</v>
      </c>
      <c r="D315" s="219" t="s">
        <v>142</v>
      </c>
      <c r="E315" s="221" t="s">
        <v>403</v>
      </c>
      <c r="F315" s="222" t="s">
        <v>404</v>
      </c>
      <c r="G315" s="223" t="s">
        <v>374</v>
      </c>
      <c r="H315" s="224">
        <v>5</v>
      </c>
      <c r="I315" s="225"/>
      <c r="J315" s="226">
        <f>ROUND(I315*H315,2)</f>
        <v>0</v>
      </c>
      <c r="K315" s="227"/>
      <c r="L315" s="44"/>
      <c r="M315" s="228" t="s">
        <v>1</v>
      </c>
      <c r="N315" s="229" t="s">
        <v>41</v>
      </c>
      <c r="O315" s="91"/>
      <c r="P315" s="230">
        <f>O315*H315</f>
        <v>0</v>
      </c>
      <c r="Q315" s="230">
        <v>0</v>
      </c>
      <c r="R315" s="230">
        <f>Q315*H315</f>
        <v>0</v>
      </c>
      <c r="S315" s="230">
        <v>0.087999999999999984</v>
      </c>
      <c r="T315" s="231">
        <f>S315*H315</f>
        <v>0.43999999999999992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2" t="s">
        <v>238</v>
      </c>
      <c r="AT315" s="232" t="s">
        <v>142</v>
      </c>
      <c r="AU315" s="232" t="s">
        <v>86</v>
      </c>
      <c r="AY315" s="17" t="s">
        <v>139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7" t="s">
        <v>84</v>
      </c>
      <c r="BK315" s="233">
        <f>ROUND(I315*H315,2)</f>
        <v>0</v>
      </c>
      <c r="BL315" s="17" t="s">
        <v>238</v>
      </c>
      <c r="BM315" s="232" t="s">
        <v>405</v>
      </c>
    </row>
    <row r="316" s="2" customFormat="1">
      <c r="A316" s="38"/>
      <c r="B316" s="39"/>
      <c r="C316" s="40"/>
      <c r="D316" s="234" t="s">
        <v>148</v>
      </c>
      <c r="E316" s="40"/>
      <c r="F316" s="235" t="s">
        <v>406</v>
      </c>
      <c r="G316" s="40"/>
      <c r="H316" s="40"/>
      <c r="I316" s="236"/>
      <c r="J316" s="40"/>
      <c r="K316" s="40"/>
      <c r="L316" s="44"/>
      <c r="M316" s="237"/>
      <c r="N316" s="238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148</v>
      </c>
      <c r="AU316" s="17" t="s">
        <v>86</v>
      </c>
    </row>
    <row r="317" s="2" customFormat="1" ht="16.5" customHeight="1">
      <c r="A317" s="38"/>
      <c r="B317" s="39"/>
      <c r="C317" s="219" t="s">
        <v>407</v>
      </c>
      <c r="D317" s="220" t="s">
        <v>142</v>
      </c>
      <c r="E317" s="221" t="s">
        <v>408</v>
      </c>
      <c r="F317" s="222" t="s">
        <v>409</v>
      </c>
      <c r="G317" s="223" t="s">
        <v>374</v>
      </c>
      <c r="H317" s="224">
        <v>3</v>
      </c>
      <c r="I317" s="225"/>
      <c r="J317" s="226">
        <f>ROUND(I317*H317,2)</f>
        <v>0</v>
      </c>
      <c r="K317" s="227"/>
      <c r="L317" s="44"/>
      <c r="M317" s="228" t="s">
        <v>1</v>
      </c>
      <c r="N317" s="229" t="s">
        <v>41</v>
      </c>
      <c r="O317" s="91"/>
      <c r="P317" s="230">
        <f>O317*H317</f>
        <v>0</v>
      </c>
      <c r="Q317" s="230">
        <v>0</v>
      </c>
      <c r="R317" s="230">
        <f>Q317*H317</f>
        <v>0</v>
      </c>
      <c r="S317" s="230">
        <v>0.027199999999999996</v>
      </c>
      <c r="T317" s="231">
        <f>S317*H317</f>
        <v>0.081599999999999984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2" t="s">
        <v>238</v>
      </c>
      <c r="AT317" s="232" t="s">
        <v>142</v>
      </c>
      <c r="AU317" s="232" t="s">
        <v>86</v>
      </c>
      <c r="AY317" s="17" t="s">
        <v>139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7" t="s">
        <v>84</v>
      </c>
      <c r="BK317" s="233">
        <f>ROUND(I317*H317,2)</f>
        <v>0</v>
      </c>
      <c r="BL317" s="17" t="s">
        <v>238</v>
      </c>
      <c r="BM317" s="232" t="s">
        <v>410</v>
      </c>
    </row>
    <row r="318" s="2" customFormat="1">
      <c r="A318" s="38"/>
      <c r="B318" s="39"/>
      <c r="C318" s="40"/>
      <c r="D318" s="234" t="s">
        <v>148</v>
      </c>
      <c r="E318" s="40"/>
      <c r="F318" s="235" t="s">
        <v>411</v>
      </c>
      <c r="G318" s="40"/>
      <c r="H318" s="40"/>
      <c r="I318" s="236"/>
      <c r="J318" s="40"/>
      <c r="K318" s="40"/>
      <c r="L318" s="44"/>
      <c r="M318" s="237"/>
      <c r="N318" s="238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148</v>
      </c>
      <c r="AU318" s="17" t="s">
        <v>86</v>
      </c>
    </row>
    <row r="319" s="2" customFormat="1" ht="16.5" customHeight="1">
      <c r="A319" s="38"/>
      <c r="B319" s="39"/>
      <c r="C319" s="219" t="s">
        <v>412</v>
      </c>
      <c r="D319" s="219" t="s">
        <v>142</v>
      </c>
      <c r="E319" s="221" t="s">
        <v>413</v>
      </c>
      <c r="F319" s="222" t="s">
        <v>414</v>
      </c>
      <c r="G319" s="223" t="s">
        <v>374</v>
      </c>
      <c r="H319" s="224">
        <v>3</v>
      </c>
      <c r="I319" s="225"/>
      <c r="J319" s="226">
        <f>ROUND(I319*H319,2)</f>
        <v>0</v>
      </c>
      <c r="K319" s="227"/>
      <c r="L319" s="44"/>
      <c r="M319" s="228" t="s">
        <v>1</v>
      </c>
      <c r="N319" s="229" t="s">
        <v>41</v>
      </c>
      <c r="O319" s="91"/>
      <c r="P319" s="230">
        <f>O319*H319</f>
        <v>0</v>
      </c>
      <c r="Q319" s="230">
        <v>0</v>
      </c>
      <c r="R319" s="230">
        <f>Q319*H319</f>
        <v>0</v>
      </c>
      <c r="S319" s="230">
        <v>0.0347</v>
      </c>
      <c r="T319" s="231">
        <f>S319*H319</f>
        <v>0.1041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2" t="s">
        <v>238</v>
      </c>
      <c r="AT319" s="232" t="s">
        <v>142</v>
      </c>
      <c r="AU319" s="232" t="s">
        <v>86</v>
      </c>
      <c r="AY319" s="17" t="s">
        <v>139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7" t="s">
        <v>84</v>
      </c>
      <c r="BK319" s="233">
        <f>ROUND(I319*H319,2)</f>
        <v>0</v>
      </c>
      <c r="BL319" s="17" t="s">
        <v>238</v>
      </c>
      <c r="BM319" s="232" t="s">
        <v>415</v>
      </c>
    </row>
    <row r="320" s="2" customFormat="1">
      <c r="A320" s="38"/>
      <c r="B320" s="39"/>
      <c r="C320" s="40"/>
      <c r="D320" s="234" t="s">
        <v>148</v>
      </c>
      <c r="E320" s="40"/>
      <c r="F320" s="235" t="s">
        <v>416</v>
      </c>
      <c r="G320" s="40"/>
      <c r="H320" s="40"/>
      <c r="I320" s="236"/>
      <c r="J320" s="40"/>
      <c r="K320" s="40"/>
      <c r="L320" s="44"/>
      <c r="M320" s="237"/>
      <c r="N320" s="238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148</v>
      </c>
      <c r="AU320" s="17" t="s">
        <v>86</v>
      </c>
    </row>
    <row r="321" s="2" customFormat="1" ht="16.5" customHeight="1">
      <c r="A321" s="38"/>
      <c r="B321" s="39"/>
      <c r="C321" s="219" t="s">
        <v>417</v>
      </c>
      <c r="D321" s="220" t="s">
        <v>142</v>
      </c>
      <c r="E321" s="221" t="s">
        <v>418</v>
      </c>
      <c r="F321" s="222" t="s">
        <v>419</v>
      </c>
      <c r="G321" s="223" t="s">
        <v>374</v>
      </c>
      <c r="H321" s="224">
        <v>45</v>
      </c>
      <c r="I321" s="225"/>
      <c r="J321" s="226">
        <f>ROUND(I321*H321,2)</f>
        <v>0</v>
      </c>
      <c r="K321" s="227"/>
      <c r="L321" s="44"/>
      <c r="M321" s="228" t="s">
        <v>1</v>
      </c>
      <c r="N321" s="229" t="s">
        <v>41</v>
      </c>
      <c r="O321" s="91"/>
      <c r="P321" s="230">
        <f>O321*H321</f>
        <v>0</v>
      </c>
      <c r="Q321" s="230">
        <v>0</v>
      </c>
      <c r="R321" s="230">
        <f>Q321*H321</f>
        <v>0</v>
      </c>
      <c r="S321" s="230">
        <v>0.00086</v>
      </c>
      <c r="T321" s="231">
        <f>S321*H321</f>
        <v>0.0387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2" t="s">
        <v>238</v>
      </c>
      <c r="AT321" s="232" t="s">
        <v>142</v>
      </c>
      <c r="AU321" s="232" t="s">
        <v>86</v>
      </c>
      <c r="AY321" s="17" t="s">
        <v>139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7" t="s">
        <v>84</v>
      </c>
      <c r="BK321" s="233">
        <f>ROUND(I321*H321,2)</f>
        <v>0</v>
      </c>
      <c r="BL321" s="17" t="s">
        <v>238</v>
      </c>
      <c r="BM321" s="232" t="s">
        <v>420</v>
      </c>
    </row>
    <row r="322" s="2" customFormat="1">
      <c r="A322" s="38"/>
      <c r="B322" s="39"/>
      <c r="C322" s="40"/>
      <c r="D322" s="234" t="s">
        <v>148</v>
      </c>
      <c r="E322" s="40"/>
      <c r="F322" s="235" t="s">
        <v>421</v>
      </c>
      <c r="G322" s="40"/>
      <c r="H322" s="40"/>
      <c r="I322" s="236"/>
      <c r="J322" s="40"/>
      <c r="K322" s="40"/>
      <c r="L322" s="44"/>
      <c r="M322" s="237"/>
      <c r="N322" s="238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148</v>
      </c>
      <c r="AU322" s="17" t="s">
        <v>86</v>
      </c>
    </row>
    <row r="323" s="2" customFormat="1" ht="16.5" customHeight="1">
      <c r="A323" s="38"/>
      <c r="B323" s="39"/>
      <c r="C323" s="219" t="s">
        <v>422</v>
      </c>
      <c r="D323" s="220" t="s">
        <v>142</v>
      </c>
      <c r="E323" s="221" t="s">
        <v>423</v>
      </c>
      <c r="F323" s="222" t="s">
        <v>424</v>
      </c>
      <c r="G323" s="223" t="s">
        <v>374</v>
      </c>
      <c r="H323" s="224">
        <v>39</v>
      </c>
      <c r="I323" s="225"/>
      <c r="J323" s="226">
        <f>ROUND(I323*H323,2)</f>
        <v>0</v>
      </c>
      <c r="K323" s="227"/>
      <c r="L323" s="44"/>
      <c r="M323" s="228" t="s">
        <v>1</v>
      </c>
      <c r="N323" s="229" t="s">
        <v>41</v>
      </c>
      <c r="O323" s="91"/>
      <c r="P323" s="230">
        <f>O323*H323</f>
        <v>0</v>
      </c>
      <c r="Q323" s="230">
        <v>0.0018400000000000003</v>
      </c>
      <c r="R323" s="230">
        <f>Q323*H323</f>
        <v>0.07176</v>
      </c>
      <c r="S323" s="230">
        <v>0</v>
      </c>
      <c r="T323" s="231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2" t="s">
        <v>238</v>
      </c>
      <c r="AT323" s="232" t="s">
        <v>142</v>
      </c>
      <c r="AU323" s="232" t="s">
        <v>86</v>
      </c>
      <c r="AY323" s="17" t="s">
        <v>139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7" t="s">
        <v>84</v>
      </c>
      <c r="BK323" s="233">
        <f>ROUND(I323*H323,2)</f>
        <v>0</v>
      </c>
      <c r="BL323" s="17" t="s">
        <v>238</v>
      </c>
      <c r="BM323" s="232" t="s">
        <v>425</v>
      </c>
    </row>
    <row r="324" s="2" customFormat="1">
      <c r="A324" s="38"/>
      <c r="B324" s="39"/>
      <c r="C324" s="40"/>
      <c r="D324" s="234" t="s">
        <v>148</v>
      </c>
      <c r="E324" s="40"/>
      <c r="F324" s="235" t="s">
        <v>426</v>
      </c>
      <c r="G324" s="40"/>
      <c r="H324" s="40"/>
      <c r="I324" s="236"/>
      <c r="J324" s="40"/>
      <c r="K324" s="40"/>
      <c r="L324" s="44"/>
      <c r="M324" s="237"/>
      <c r="N324" s="238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148</v>
      </c>
      <c r="AU324" s="17" t="s">
        <v>86</v>
      </c>
    </row>
    <row r="325" s="2" customFormat="1" ht="16.5" customHeight="1">
      <c r="A325" s="38"/>
      <c r="B325" s="39"/>
      <c r="C325" s="219" t="s">
        <v>427</v>
      </c>
      <c r="D325" s="219" t="s">
        <v>142</v>
      </c>
      <c r="E325" s="221" t="s">
        <v>428</v>
      </c>
      <c r="F325" s="222" t="s">
        <v>429</v>
      </c>
      <c r="G325" s="223" t="s">
        <v>216</v>
      </c>
      <c r="H325" s="224">
        <v>5</v>
      </c>
      <c r="I325" s="225"/>
      <c r="J325" s="226">
        <f>ROUND(I325*H325,2)</f>
        <v>0</v>
      </c>
      <c r="K325" s="227"/>
      <c r="L325" s="44"/>
      <c r="M325" s="228" t="s">
        <v>1</v>
      </c>
      <c r="N325" s="229" t="s">
        <v>41</v>
      </c>
      <c r="O325" s="91"/>
      <c r="P325" s="230">
        <f>O325*H325</f>
        <v>0</v>
      </c>
      <c r="Q325" s="230">
        <v>0</v>
      </c>
      <c r="R325" s="230">
        <f>Q325*H325</f>
        <v>0</v>
      </c>
      <c r="S325" s="230">
        <v>0.00225</v>
      </c>
      <c r="T325" s="231">
        <f>S325*H325</f>
        <v>0.01125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2" t="s">
        <v>238</v>
      </c>
      <c r="AT325" s="232" t="s">
        <v>142</v>
      </c>
      <c r="AU325" s="232" t="s">
        <v>86</v>
      </c>
      <c r="AY325" s="17" t="s">
        <v>139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7" t="s">
        <v>84</v>
      </c>
      <c r="BK325" s="233">
        <f>ROUND(I325*H325,2)</f>
        <v>0</v>
      </c>
      <c r="BL325" s="17" t="s">
        <v>238</v>
      </c>
      <c r="BM325" s="232" t="s">
        <v>430</v>
      </c>
    </row>
    <row r="326" s="2" customFormat="1">
      <c r="A326" s="38"/>
      <c r="B326" s="39"/>
      <c r="C326" s="40"/>
      <c r="D326" s="234" t="s">
        <v>148</v>
      </c>
      <c r="E326" s="40"/>
      <c r="F326" s="235" t="s">
        <v>431</v>
      </c>
      <c r="G326" s="40"/>
      <c r="H326" s="40"/>
      <c r="I326" s="236"/>
      <c r="J326" s="40"/>
      <c r="K326" s="40"/>
      <c r="L326" s="44"/>
      <c r="M326" s="237"/>
      <c r="N326" s="238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148</v>
      </c>
      <c r="AU326" s="17" t="s">
        <v>86</v>
      </c>
    </row>
    <row r="327" s="2" customFormat="1" ht="16.5" customHeight="1">
      <c r="A327" s="38"/>
      <c r="B327" s="39"/>
      <c r="C327" s="219" t="s">
        <v>432</v>
      </c>
      <c r="D327" s="219" t="s">
        <v>142</v>
      </c>
      <c r="E327" s="221" t="s">
        <v>433</v>
      </c>
      <c r="F327" s="222" t="s">
        <v>434</v>
      </c>
      <c r="G327" s="223" t="s">
        <v>216</v>
      </c>
      <c r="H327" s="224">
        <v>41</v>
      </c>
      <c r="I327" s="225"/>
      <c r="J327" s="226">
        <f>ROUND(I327*H327,2)</f>
        <v>0</v>
      </c>
      <c r="K327" s="227"/>
      <c r="L327" s="44"/>
      <c r="M327" s="228" t="s">
        <v>1</v>
      </c>
      <c r="N327" s="229" t="s">
        <v>41</v>
      </c>
      <c r="O327" s="91"/>
      <c r="P327" s="230">
        <f>O327*H327</f>
        <v>0</v>
      </c>
      <c r="Q327" s="230">
        <v>0</v>
      </c>
      <c r="R327" s="230">
        <f>Q327*H327</f>
        <v>0</v>
      </c>
      <c r="S327" s="230">
        <v>0.00086</v>
      </c>
      <c r="T327" s="231">
        <f>S327*H327</f>
        <v>0.03526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2" t="s">
        <v>238</v>
      </c>
      <c r="AT327" s="232" t="s">
        <v>142</v>
      </c>
      <c r="AU327" s="232" t="s">
        <v>86</v>
      </c>
      <c r="AY327" s="17" t="s">
        <v>139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7" t="s">
        <v>84</v>
      </c>
      <c r="BK327" s="233">
        <f>ROUND(I327*H327,2)</f>
        <v>0</v>
      </c>
      <c r="BL327" s="17" t="s">
        <v>238</v>
      </c>
      <c r="BM327" s="232" t="s">
        <v>435</v>
      </c>
    </row>
    <row r="328" s="2" customFormat="1">
      <c r="A328" s="38"/>
      <c r="B328" s="39"/>
      <c r="C328" s="40"/>
      <c r="D328" s="234" t="s">
        <v>148</v>
      </c>
      <c r="E328" s="40"/>
      <c r="F328" s="235" t="s">
        <v>436</v>
      </c>
      <c r="G328" s="40"/>
      <c r="H328" s="40"/>
      <c r="I328" s="236"/>
      <c r="J328" s="40"/>
      <c r="K328" s="40"/>
      <c r="L328" s="44"/>
      <c r="M328" s="237"/>
      <c r="N328" s="238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148</v>
      </c>
      <c r="AU328" s="17" t="s">
        <v>86</v>
      </c>
    </row>
    <row r="329" s="2" customFormat="1" ht="16.5" customHeight="1">
      <c r="A329" s="38"/>
      <c r="B329" s="39"/>
      <c r="C329" s="219" t="s">
        <v>437</v>
      </c>
      <c r="D329" s="220" t="s">
        <v>142</v>
      </c>
      <c r="E329" s="221" t="s">
        <v>438</v>
      </c>
      <c r="F329" s="222" t="s">
        <v>439</v>
      </c>
      <c r="G329" s="223" t="s">
        <v>216</v>
      </c>
      <c r="H329" s="224">
        <v>39</v>
      </c>
      <c r="I329" s="225"/>
      <c r="J329" s="226">
        <f>ROUND(I329*H329,2)</f>
        <v>0</v>
      </c>
      <c r="K329" s="227"/>
      <c r="L329" s="44"/>
      <c r="M329" s="228" t="s">
        <v>1</v>
      </c>
      <c r="N329" s="229" t="s">
        <v>41</v>
      </c>
      <c r="O329" s="91"/>
      <c r="P329" s="230">
        <f>O329*H329</f>
        <v>0</v>
      </c>
      <c r="Q329" s="230">
        <v>0.00013999999999999998</v>
      </c>
      <c r="R329" s="230">
        <f>Q329*H329</f>
        <v>0.00546</v>
      </c>
      <c r="S329" s="230">
        <v>0</v>
      </c>
      <c r="T329" s="231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2" t="s">
        <v>238</v>
      </c>
      <c r="AT329" s="232" t="s">
        <v>142</v>
      </c>
      <c r="AU329" s="232" t="s">
        <v>86</v>
      </c>
      <c r="AY329" s="17" t="s">
        <v>139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7" t="s">
        <v>84</v>
      </c>
      <c r="BK329" s="233">
        <f>ROUND(I329*H329,2)</f>
        <v>0</v>
      </c>
      <c r="BL329" s="17" t="s">
        <v>238</v>
      </c>
      <c r="BM329" s="232" t="s">
        <v>440</v>
      </c>
    </row>
    <row r="330" s="2" customFormat="1">
      <c r="A330" s="38"/>
      <c r="B330" s="39"/>
      <c r="C330" s="40"/>
      <c r="D330" s="234" t="s">
        <v>148</v>
      </c>
      <c r="E330" s="40"/>
      <c r="F330" s="235" t="s">
        <v>441</v>
      </c>
      <c r="G330" s="40"/>
      <c r="H330" s="40"/>
      <c r="I330" s="236"/>
      <c r="J330" s="40"/>
      <c r="K330" s="40"/>
      <c r="L330" s="44"/>
      <c r="M330" s="237"/>
      <c r="N330" s="238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148</v>
      </c>
      <c r="AU330" s="17" t="s">
        <v>86</v>
      </c>
    </row>
    <row r="331" s="2" customFormat="1" ht="16.5" customHeight="1">
      <c r="A331" s="38"/>
      <c r="B331" s="39"/>
      <c r="C331" s="219" t="s">
        <v>442</v>
      </c>
      <c r="D331" s="219" t="s">
        <v>142</v>
      </c>
      <c r="E331" s="221" t="s">
        <v>443</v>
      </c>
      <c r="F331" s="222" t="s">
        <v>444</v>
      </c>
      <c r="G331" s="223" t="s">
        <v>216</v>
      </c>
      <c r="H331" s="224">
        <v>46</v>
      </c>
      <c r="I331" s="225"/>
      <c r="J331" s="226">
        <f>ROUND(I331*H331,2)</f>
        <v>0</v>
      </c>
      <c r="K331" s="227"/>
      <c r="L331" s="44"/>
      <c r="M331" s="228" t="s">
        <v>1</v>
      </c>
      <c r="N331" s="229" t="s">
        <v>41</v>
      </c>
      <c r="O331" s="91"/>
      <c r="P331" s="230">
        <f>O331*H331</f>
        <v>0</v>
      </c>
      <c r="Q331" s="230">
        <v>0</v>
      </c>
      <c r="R331" s="230">
        <f>Q331*H331</f>
        <v>0</v>
      </c>
      <c r="S331" s="230">
        <v>0.00085</v>
      </c>
      <c r="T331" s="231">
        <f>S331*H331</f>
        <v>0.0391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2" t="s">
        <v>238</v>
      </c>
      <c r="AT331" s="232" t="s">
        <v>142</v>
      </c>
      <c r="AU331" s="232" t="s">
        <v>86</v>
      </c>
      <c r="AY331" s="17" t="s">
        <v>139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7" t="s">
        <v>84</v>
      </c>
      <c r="BK331" s="233">
        <f>ROUND(I331*H331,2)</f>
        <v>0</v>
      </c>
      <c r="BL331" s="17" t="s">
        <v>238</v>
      </c>
      <c r="BM331" s="232" t="s">
        <v>445</v>
      </c>
    </row>
    <row r="332" s="2" customFormat="1">
      <c r="A332" s="38"/>
      <c r="B332" s="39"/>
      <c r="C332" s="40"/>
      <c r="D332" s="234" t="s">
        <v>148</v>
      </c>
      <c r="E332" s="40"/>
      <c r="F332" s="235" t="s">
        <v>446</v>
      </c>
      <c r="G332" s="40"/>
      <c r="H332" s="40"/>
      <c r="I332" s="236"/>
      <c r="J332" s="40"/>
      <c r="K332" s="40"/>
      <c r="L332" s="44"/>
      <c r="M332" s="237"/>
      <c r="N332" s="238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148</v>
      </c>
      <c r="AU332" s="17" t="s">
        <v>86</v>
      </c>
    </row>
    <row r="333" s="2" customFormat="1" ht="16.5" customHeight="1">
      <c r="A333" s="38"/>
      <c r="B333" s="39"/>
      <c r="C333" s="219" t="s">
        <v>447</v>
      </c>
      <c r="D333" s="220" t="s">
        <v>142</v>
      </c>
      <c r="E333" s="221" t="s">
        <v>448</v>
      </c>
      <c r="F333" s="222" t="s">
        <v>449</v>
      </c>
      <c r="G333" s="223" t="s">
        <v>216</v>
      </c>
      <c r="H333" s="224">
        <v>39</v>
      </c>
      <c r="I333" s="225"/>
      <c r="J333" s="226">
        <f>ROUND(I333*H333,2)</f>
        <v>0</v>
      </c>
      <c r="K333" s="227"/>
      <c r="L333" s="44"/>
      <c r="M333" s="228" t="s">
        <v>1</v>
      </c>
      <c r="N333" s="229" t="s">
        <v>41</v>
      </c>
      <c r="O333" s="91"/>
      <c r="P333" s="230">
        <f>O333*H333</f>
        <v>0</v>
      </c>
      <c r="Q333" s="230">
        <v>0.00024</v>
      </c>
      <c r="R333" s="230">
        <f>Q333*H333</f>
        <v>0.00936</v>
      </c>
      <c r="S333" s="230">
        <v>0</v>
      </c>
      <c r="T333" s="231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2" t="s">
        <v>238</v>
      </c>
      <c r="AT333" s="232" t="s">
        <v>142</v>
      </c>
      <c r="AU333" s="232" t="s">
        <v>86</v>
      </c>
      <c r="AY333" s="17" t="s">
        <v>139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7" t="s">
        <v>84</v>
      </c>
      <c r="BK333" s="233">
        <f>ROUND(I333*H333,2)</f>
        <v>0</v>
      </c>
      <c r="BL333" s="17" t="s">
        <v>238</v>
      </c>
      <c r="BM333" s="232" t="s">
        <v>450</v>
      </c>
    </row>
    <row r="334" s="2" customFormat="1">
      <c r="A334" s="38"/>
      <c r="B334" s="39"/>
      <c r="C334" s="40"/>
      <c r="D334" s="234" t="s">
        <v>148</v>
      </c>
      <c r="E334" s="40"/>
      <c r="F334" s="235" t="s">
        <v>451</v>
      </c>
      <c r="G334" s="40"/>
      <c r="H334" s="40"/>
      <c r="I334" s="236"/>
      <c r="J334" s="40"/>
      <c r="K334" s="40"/>
      <c r="L334" s="44"/>
      <c r="M334" s="237"/>
      <c r="N334" s="238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148</v>
      </c>
      <c r="AU334" s="17" t="s">
        <v>86</v>
      </c>
    </row>
    <row r="335" s="2" customFormat="1" ht="16.5" customHeight="1">
      <c r="A335" s="38"/>
      <c r="B335" s="39"/>
      <c r="C335" s="219" t="s">
        <v>452</v>
      </c>
      <c r="D335" s="219" t="s">
        <v>142</v>
      </c>
      <c r="E335" s="221" t="s">
        <v>453</v>
      </c>
      <c r="F335" s="222" t="s">
        <v>454</v>
      </c>
      <c r="G335" s="223" t="s">
        <v>216</v>
      </c>
      <c r="H335" s="224">
        <v>1</v>
      </c>
      <c r="I335" s="225"/>
      <c r="J335" s="226">
        <f>ROUND(I335*H335,2)</f>
        <v>0</v>
      </c>
      <c r="K335" s="227"/>
      <c r="L335" s="44"/>
      <c r="M335" s="228" t="s">
        <v>1</v>
      </c>
      <c r="N335" s="229" t="s">
        <v>41</v>
      </c>
      <c r="O335" s="91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2" t="s">
        <v>146</v>
      </c>
      <c r="AT335" s="232" t="s">
        <v>142</v>
      </c>
      <c r="AU335" s="232" t="s">
        <v>86</v>
      </c>
      <c r="AY335" s="17" t="s">
        <v>139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7" t="s">
        <v>84</v>
      </c>
      <c r="BK335" s="233">
        <f>ROUND(I335*H335,2)</f>
        <v>0</v>
      </c>
      <c r="BL335" s="17" t="s">
        <v>146</v>
      </c>
      <c r="BM335" s="232" t="s">
        <v>455</v>
      </c>
    </row>
    <row r="336" s="2" customFormat="1">
      <c r="A336" s="38"/>
      <c r="B336" s="39"/>
      <c r="C336" s="40"/>
      <c r="D336" s="234" t="s">
        <v>148</v>
      </c>
      <c r="E336" s="40"/>
      <c r="F336" s="235" t="s">
        <v>454</v>
      </c>
      <c r="G336" s="40"/>
      <c r="H336" s="40"/>
      <c r="I336" s="236"/>
      <c r="J336" s="40"/>
      <c r="K336" s="40"/>
      <c r="L336" s="44"/>
      <c r="M336" s="237"/>
      <c r="N336" s="238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148</v>
      </c>
      <c r="AU336" s="17" t="s">
        <v>86</v>
      </c>
    </row>
    <row r="337" s="2" customFormat="1" ht="16.5" customHeight="1">
      <c r="A337" s="38"/>
      <c r="B337" s="39"/>
      <c r="C337" s="219" t="s">
        <v>456</v>
      </c>
      <c r="D337" s="219" t="s">
        <v>142</v>
      </c>
      <c r="E337" s="221" t="s">
        <v>457</v>
      </c>
      <c r="F337" s="222" t="s">
        <v>458</v>
      </c>
      <c r="G337" s="223" t="s">
        <v>216</v>
      </c>
      <c r="H337" s="224">
        <v>29</v>
      </c>
      <c r="I337" s="225"/>
      <c r="J337" s="226">
        <f>ROUND(I337*H337,2)</f>
        <v>0</v>
      </c>
      <c r="K337" s="227"/>
      <c r="L337" s="44"/>
      <c r="M337" s="228" t="s">
        <v>1</v>
      </c>
      <c r="N337" s="229" t="s">
        <v>41</v>
      </c>
      <c r="O337" s="91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2" t="s">
        <v>146</v>
      </c>
      <c r="AT337" s="232" t="s">
        <v>142</v>
      </c>
      <c r="AU337" s="232" t="s">
        <v>86</v>
      </c>
      <c r="AY337" s="17" t="s">
        <v>139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7" t="s">
        <v>84</v>
      </c>
      <c r="BK337" s="233">
        <f>ROUND(I337*H337,2)</f>
        <v>0</v>
      </c>
      <c r="BL337" s="17" t="s">
        <v>146</v>
      </c>
      <c r="BM337" s="232" t="s">
        <v>459</v>
      </c>
    </row>
    <row r="338" s="2" customFormat="1">
      <c r="A338" s="38"/>
      <c r="B338" s="39"/>
      <c r="C338" s="40"/>
      <c r="D338" s="234" t="s">
        <v>148</v>
      </c>
      <c r="E338" s="40"/>
      <c r="F338" s="235" t="s">
        <v>458</v>
      </c>
      <c r="G338" s="40"/>
      <c r="H338" s="40"/>
      <c r="I338" s="236"/>
      <c r="J338" s="40"/>
      <c r="K338" s="40"/>
      <c r="L338" s="44"/>
      <c r="M338" s="237"/>
      <c r="N338" s="238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148</v>
      </c>
      <c r="AU338" s="17" t="s">
        <v>86</v>
      </c>
    </row>
    <row r="339" s="2" customFormat="1" ht="16.5" customHeight="1">
      <c r="A339" s="38"/>
      <c r="B339" s="39"/>
      <c r="C339" s="219" t="s">
        <v>460</v>
      </c>
      <c r="D339" s="220" t="s">
        <v>142</v>
      </c>
      <c r="E339" s="221" t="s">
        <v>461</v>
      </c>
      <c r="F339" s="222" t="s">
        <v>462</v>
      </c>
      <c r="G339" s="223" t="s">
        <v>216</v>
      </c>
      <c r="H339" s="224">
        <v>7</v>
      </c>
      <c r="I339" s="225"/>
      <c r="J339" s="226">
        <f>ROUND(I339*H339,2)</f>
        <v>0</v>
      </c>
      <c r="K339" s="227"/>
      <c r="L339" s="44"/>
      <c r="M339" s="228" t="s">
        <v>1</v>
      </c>
      <c r="N339" s="229" t="s">
        <v>41</v>
      </c>
      <c r="O339" s="91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2" t="s">
        <v>146</v>
      </c>
      <c r="AT339" s="232" t="s">
        <v>142</v>
      </c>
      <c r="AU339" s="232" t="s">
        <v>86</v>
      </c>
      <c r="AY339" s="17" t="s">
        <v>139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7" t="s">
        <v>84</v>
      </c>
      <c r="BK339" s="233">
        <f>ROUND(I339*H339,2)</f>
        <v>0</v>
      </c>
      <c r="BL339" s="17" t="s">
        <v>146</v>
      </c>
      <c r="BM339" s="232" t="s">
        <v>463</v>
      </c>
    </row>
    <row r="340" s="2" customFormat="1">
      <c r="A340" s="38"/>
      <c r="B340" s="39"/>
      <c r="C340" s="40"/>
      <c r="D340" s="234" t="s">
        <v>148</v>
      </c>
      <c r="E340" s="40"/>
      <c r="F340" s="235" t="s">
        <v>462</v>
      </c>
      <c r="G340" s="40"/>
      <c r="H340" s="40"/>
      <c r="I340" s="236"/>
      <c r="J340" s="40"/>
      <c r="K340" s="40"/>
      <c r="L340" s="44"/>
      <c r="M340" s="237"/>
      <c r="N340" s="238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148</v>
      </c>
      <c r="AU340" s="17" t="s">
        <v>86</v>
      </c>
    </row>
    <row r="341" s="2" customFormat="1" ht="24.15" customHeight="1">
      <c r="A341" s="38"/>
      <c r="B341" s="39"/>
      <c r="C341" s="219" t="s">
        <v>464</v>
      </c>
      <c r="D341" s="219" t="s">
        <v>142</v>
      </c>
      <c r="E341" s="221" t="s">
        <v>465</v>
      </c>
      <c r="F341" s="222" t="s">
        <v>466</v>
      </c>
      <c r="G341" s="223" t="s">
        <v>216</v>
      </c>
      <c r="H341" s="224">
        <v>5</v>
      </c>
      <c r="I341" s="225"/>
      <c r="J341" s="226">
        <f>ROUND(I341*H341,2)</f>
        <v>0</v>
      </c>
      <c r="K341" s="227"/>
      <c r="L341" s="44"/>
      <c r="M341" s="228" t="s">
        <v>1</v>
      </c>
      <c r="N341" s="229" t="s">
        <v>41</v>
      </c>
      <c r="O341" s="91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2" t="s">
        <v>146</v>
      </c>
      <c r="AT341" s="232" t="s">
        <v>142</v>
      </c>
      <c r="AU341" s="232" t="s">
        <v>86</v>
      </c>
      <c r="AY341" s="17" t="s">
        <v>139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7" t="s">
        <v>84</v>
      </c>
      <c r="BK341" s="233">
        <f>ROUND(I341*H341,2)</f>
        <v>0</v>
      </c>
      <c r="BL341" s="17" t="s">
        <v>146</v>
      </c>
      <c r="BM341" s="232" t="s">
        <v>467</v>
      </c>
    </row>
    <row r="342" s="2" customFormat="1">
      <c r="A342" s="38"/>
      <c r="B342" s="39"/>
      <c r="C342" s="40"/>
      <c r="D342" s="234" t="s">
        <v>148</v>
      </c>
      <c r="E342" s="40"/>
      <c r="F342" s="235" t="s">
        <v>466</v>
      </c>
      <c r="G342" s="40"/>
      <c r="H342" s="40"/>
      <c r="I342" s="236"/>
      <c r="J342" s="40"/>
      <c r="K342" s="40"/>
      <c r="L342" s="44"/>
      <c r="M342" s="237"/>
      <c r="N342" s="238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148</v>
      </c>
      <c r="AU342" s="17" t="s">
        <v>86</v>
      </c>
    </row>
    <row r="343" s="2" customFormat="1" ht="16.5" customHeight="1">
      <c r="A343" s="38"/>
      <c r="B343" s="39"/>
      <c r="C343" s="219" t="s">
        <v>468</v>
      </c>
      <c r="D343" s="219" t="s">
        <v>142</v>
      </c>
      <c r="E343" s="221" t="s">
        <v>469</v>
      </c>
      <c r="F343" s="222" t="s">
        <v>470</v>
      </c>
      <c r="G343" s="223" t="s">
        <v>216</v>
      </c>
      <c r="H343" s="224">
        <v>36</v>
      </c>
      <c r="I343" s="225"/>
      <c r="J343" s="226">
        <f>ROUND(I343*H343,2)</f>
        <v>0</v>
      </c>
      <c r="K343" s="227"/>
      <c r="L343" s="44"/>
      <c r="M343" s="228" t="s">
        <v>1</v>
      </c>
      <c r="N343" s="229" t="s">
        <v>41</v>
      </c>
      <c r="O343" s="91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2" t="s">
        <v>146</v>
      </c>
      <c r="AT343" s="232" t="s">
        <v>142</v>
      </c>
      <c r="AU343" s="232" t="s">
        <v>86</v>
      </c>
      <c r="AY343" s="17" t="s">
        <v>139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7" t="s">
        <v>84</v>
      </c>
      <c r="BK343" s="233">
        <f>ROUND(I343*H343,2)</f>
        <v>0</v>
      </c>
      <c r="BL343" s="17" t="s">
        <v>146</v>
      </c>
      <c r="BM343" s="232" t="s">
        <v>471</v>
      </c>
    </row>
    <row r="344" s="2" customFormat="1">
      <c r="A344" s="38"/>
      <c r="B344" s="39"/>
      <c r="C344" s="40"/>
      <c r="D344" s="234" t="s">
        <v>148</v>
      </c>
      <c r="E344" s="40"/>
      <c r="F344" s="235" t="s">
        <v>470</v>
      </c>
      <c r="G344" s="40"/>
      <c r="H344" s="40"/>
      <c r="I344" s="236"/>
      <c r="J344" s="40"/>
      <c r="K344" s="40"/>
      <c r="L344" s="44"/>
      <c r="M344" s="237"/>
      <c r="N344" s="238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148</v>
      </c>
      <c r="AU344" s="17" t="s">
        <v>86</v>
      </c>
    </row>
    <row r="345" s="2" customFormat="1" ht="16.5" customHeight="1">
      <c r="A345" s="38"/>
      <c r="B345" s="39"/>
      <c r="C345" s="219" t="s">
        <v>472</v>
      </c>
      <c r="D345" s="219" t="s">
        <v>142</v>
      </c>
      <c r="E345" s="221" t="s">
        <v>473</v>
      </c>
      <c r="F345" s="222" t="s">
        <v>474</v>
      </c>
      <c r="G345" s="223" t="s">
        <v>216</v>
      </c>
      <c r="H345" s="224">
        <v>8</v>
      </c>
      <c r="I345" s="225"/>
      <c r="J345" s="226">
        <f>ROUND(I345*H345,2)</f>
        <v>0</v>
      </c>
      <c r="K345" s="227"/>
      <c r="L345" s="44"/>
      <c r="M345" s="228" t="s">
        <v>1</v>
      </c>
      <c r="N345" s="229" t="s">
        <v>41</v>
      </c>
      <c r="O345" s="91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2" t="s">
        <v>146</v>
      </c>
      <c r="AT345" s="232" t="s">
        <v>142</v>
      </c>
      <c r="AU345" s="232" t="s">
        <v>86</v>
      </c>
      <c r="AY345" s="17" t="s">
        <v>139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7" t="s">
        <v>84</v>
      </c>
      <c r="BK345" s="233">
        <f>ROUND(I345*H345,2)</f>
        <v>0</v>
      </c>
      <c r="BL345" s="17" t="s">
        <v>146</v>
      </c>
      <c r="BM345" s="232" t="s">
        <v>475</v>
      </c>
    </row>
    <row r="346" s="2" customFormat="1">
      <c r="A346" s="38"/>
      <c r="B346" s="39"/>
      <c r="C346" s="40"/>
      <c r="D346" s="234" t="s">
        <v>148</v>
      </c>
      <c r="E346" s="40"/>
      <c r="F346" s="235" t="s">
        <v>474</v>
      </c>
      <c r="G346" s="40"/>
      <c r="H346" s="40"/>
      <c r="I346" s="236"/>
      <c r="J346" s="40"/>
      <c r="K346" s="40"/>
      <c r="L346" s="44"/>
      <c r="M346" s="237"/>
      <c r="N346" s="238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148</v>
      </c>
      <c r="AU346" s="17" t="s">
        <v>86</v>
      </c>
    </row>
    <row r="347" s="2" customFormat="1" ht="16.5" customHeight="1">
      <c r="A347" s="38"/>
      <c r="B347" s="39"/>
      <c r="C347" s="219" t="s">
        <v>476</v>
      </c>
      <c r="D347" s="220" t="s">
        <v>142</v>
      </c>
      <c r="E347" s="221" t="s">
        <v>477</v>
      </c>
      <c r="F347" s="222" t="s">
        <v>478</v>
      </c>
      <c r="G347" s="223" t="s">
        <v>216</v>
      </c>
      <c r="H347" s="224">
        <v>5</v>
      </c>
      <c r="I347" s="225"/>
      <c r="J347" s="226">
        <f>ROUND(I347*H347,2)</f>
        <v>0</v>
      </c>
      <c r="K347" s="227"/>
      <c r="L347" s="44"/>
      <c r="M347" s="228" t="s">
        <v>1</v>
      </c>
      <c r="N347" s="229" t="s">
        <v>41</v>
      </c>
      <c r="O347" s="91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2" t="s">
        <v>146</v>
      </c>
      <c r="AT347" s="232" t="s">
        <v>142</v>
      </c>
      <c r="AU347" s="232" t="s">
        <v>86</v>
      </c>
      <c r="AY347" s="17" t="s">
        <v>139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7" t="s">
        <v>84</v>
      </c>
      <c r="BK347" s="233">
        <f>ROUND(I347*H347,2)</f>
        <v>0</v>
      </c>
      <c r="BL347" s="17" t="s">
        <v>146</v>
      </c>
      <c r="BM347" s="232" t="s">
        <v>479</v>
      </c>
    </row>
    <row r="348" s="2" customFormat="1">
      <c r="A348" s="38"/>
      <c r="B348" s="39"/>
      <c r="C348" s="40"/>
      <c r="D348" s="234" t="s">
        <v>148</v>
      </c>
      <c r="E348" s="40"/>
      <c r="F348" s="235" t="s">
        <v>478</v>
      </c>
      <c r="G348" s="40"/>
      <c r="H348" s="40"/>
      <c r="I348" s="236"/>
      <c r="J348" s="40"/>
      <c r="K348" s="40"/>
      <c r="L348" s="44"/>
      <c r="M348" s="237"/>
      <c r="N348" s="238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148</v>
      </c>
      <c r="AU348" s="17" t="s">
        <v>86</v>
      </c>
    </row>
    <row r="349" s="2" customFormat="1" ht="16.5" customHeight="1">
      <c r="A349" s="38"/>
      <c r="B349" s="39"/>
      <c r="C349" s="219" t="s">
        <v>480</v>
      </c>
      <c r="D349" s="219" t="s">
        <v>142</v>
      </c>
      <c r="E349" s="221" t="s">
        <v>481</v>
      </c>
      <c r="F349" s="222" t="s">
        <v>482</v>
      </c>
      <c r="G349" s="223" t="s">
        <v>216</v>
      </c>
      <c r="H349" s="224">
        <v>40</v>
      </c>
      <c r="I349" s="225"/>
      <c r="J349" s="226">
        <f>ROUND(I349*H349,2)</f>
        <v>0</v>
      </c>
      <c r="K349" s="227"/>
      <c r="L349" s="44"/>
      <c r="M349" s="228" t="s">
        <v>1</v>
      </c>
      <c r="N349" s="229" t="s">
        <v>41</v>
      </c>
      <c r="O349" s="91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2" t="s">
        <v>146</v>
      </c>
      <c r="AT349" s="232" t="s">
        <v>142</v>
      </c>
      <c r="AU349" s="232" t="s">
        <v>86</v>
      </c>
      <c r="AY349" s="17" t="s">
        <v>139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7" t="s">
        <v>84</v>
      </c>
      <c r="BK349" s="233">
        <f>ROUND(I349*H349,2)</f>
        <v>0</v>
      </c>
      <c r="BL349" s="17" t="s">
        <v>146</v>
      </c>
      <c r="BM349" s="232" t="s">
        <v>483</v>
      </c>
    </row>
    <row r="350" s="2" customFormat="1">
      <c r="A350" s="38"/>
      <c r="B350" s="39"/>
      <c r="C350" s="40"/>
      <c r="D350" s="234" t="s">
        <v>148</v>
      </c>
      <c r="E350" s="40"/>
      <c r="F350" s="235" t="s">
        <v>482</v>
      </c>
      <c r="G350" s="40"/>
      <c r="H350" s="40"/>
      <c r="I350" s="236"/>
      <c r="J350" s="40"/>
      <c r="K350" s="40"/>
      <c r="L350" s="44"/>
      <c r="M350" s="237"/>
      <c r="N350" s="238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148</v>
      </c>
      <c r="AU350" s="17" t="s">
        <v>86</v>
      </c>
    </row>
    <row r="351" s="2" customFormat="1" ht="16.5" customHeight="1">
      <c r="A351" s="38"/>
      <c r="B351" s="39"/>
      <c r="C351" s="219" t="s">
        <v>484</v>
      </c>
      <c r="D351" s="219" t="s">
        <v>142</v>
      </c>
      <c r="E351" s="221" t="s">
        <v>485</v>
      </c>
      <c r="F351" s="222" t="s">
        <v>486</v>
      </c>
      <c r="G351" s="223" t="s">
        <v>332</v>
      </c>
      <c r="H351" s="283"/>
      <c r="I351" s="225"/>
      <c r="J351" s="226">
        <f>ROUND(I351*H351,2)</f>
        <v>0</v>
      </c>
      <c r="K351" s="227"/>
      <c r="L351" s="44"/>
      <c r="M351" s="228" t="s">
        <v>1</v>
      </c>
      <c r="N351" s="229" t="s">
        <v>41</v>
      </c>
      <c r="O351" s="91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2" t="s">
        <v>238</v>
      </c>
      <c r="AT351" s="232" t="s">
        <v>142</v>
      </c>
      <c r="AU351" s="232" t="s">
        <v>86</v>
      </c>
      <c r="AY351" s="17" t="s">
        <v>139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7" t="s">
        <v>84</v>
      </c>
      <c r="BK351" s="233">
        <f>ROUND(I351*H351,2)</f>
        <v>0</v>
      </c>
      <c r="BL351" s="17" t="s">
        <v>238</v>
      </c>
      <c r="BM351" s="232" t="s">
        <v>487</v>
      </c>
    </row>
    <row r="352" s="2" customFormat="1">
      <c r="A352" s="38"/>
      <c r="B352" s="39"/>
      <c r="C352" s="40"/>
      <c r="D352" s="234" t="s">
        <v>148</v>
      </c>
      <c r="E352" s="40"/>
      <c r="F352" s="235" t="s">
        <v>488</v>
      </c>
      <c r="G352" s="40"/>
      <c r="H352" s="40"/>
      <c r="I352" s="236"/>
      <c r="J352" s="40"/>
      <c r="K352" s="40"/>
      <c r="L352" s="44"/>
      <c r="M352" s="237"/>
      <c r="N352" s="238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148</v>
      </c>
      <c r="AU352" s="17" t="s">
        <v>86</v>
      </c>
    </row>
    <row r="353" s="12" customFormat="1" ht="22.8" customHeight="1">
      <c r="A353" s="12"/>
      <c r="B353" s="203"/>
      <c r="C353" s="204"/>
      <c r="D353" s="205" t="s">
        <v>75</v>
      </c>
      <c r="E353" s="217" t="s">
        <v>489</v>
      </c>
      <c r="F353" s="217" t="s">
        <v>490</v>
      </c>
      <c r="G353" s="204"/>
      <c r="H353" s="204"/>
      <c r="I353" s="207"/>
      <c r="J353" s="218">
        <f>BK353</f>
        <v>0</v>
      </c>
      <c r="K353" s="204"/>
      <c r="L353" s="209"/>
      <c r="M353" s="210"/>
      <c r="N353" s="211"/>
      <c r="O353" s="211"/>
      <c r="P353" s="212">
        <f>SUM(P354:P355)</f>
        <v>0</v>
      </c>
      <c r="Q353" s="211"/>
      <c r="R353" s="212">
        <f>SUM(R354:R355)</f>
        <v>0.011199999999999997</v>
      </c>
      <c r="S353" s="211"/>
      <c r="T353" s="213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4" t="s">
        <v>86</v>
      </c>
      <c r="AT353" s="215" t="s">
        <v>75</v>
      </c>
      <c r="AU353" s="215" t="s">
        <v>84</v>
      </c>
      <c r="AY353" s="214" t="s">
        <v>139</v>
      </c>
      <c r="BK353" s="216">
        <f>SUM(BK354:BK355)</f>
        <v>0</v>
      </c>
    </row>
    <row r="354" s="2" customFormat="1" ht="16.5" customHeight="1">
      <c r="A354" s="38"/>
      <c r="B354" s="39"/>
      <c r="C354" s="219" t="s">
        <v>491</v>
      </c>
      <c r="D354" s="220" t="s">
        <v>142</v>
      </c>
      <c r="E354" s="221" t="s">
        <v>492</v>
      </c>
      <c r="F354" s="222" t="s">
        <v>493</v>
      </c>
      <c r="G354" s="223" t="s">
        <v>216</v>
      </c>
      <c r="H354" s="224">
        <v>80</v>
      </c>
      <c r="I354" s="225"/>
      <c r="J354" s="226">
        <f>ROUND(I354*H354,2)</f>
        <v>0</v>
      </c>
      <c r="K354" s="227"/>
      <c r="L354" s="44"/>
      <c r="M354" s="228" t="s">
        <v>1</v>
      </c>
      <c r="N354" s="229" t="s">
        <v>41</v>
      </c>
      <c r="O354" s="91"/>
      <c r="P354" s="230">
        <f>O354*H354</f>
        <v>0</v>
      </c>
      <c r="Q354" s="230">
        <v>0.00013999999999999998</v>
      </c>
      <c r="R354" s="230">
        <f>Q354*H354</f>
        <v>0.011199999999999997</v>
      </c>
      <c r="S354" s="230">
        <v>0</v>
      </c>
      <c r="T354" s="231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2" t="s">
        <v>238</v>
      </c>
      <c r="AT354" s="232" t="s">
        <v>142</v>
      </c>
      <c r="AU354" s="232" t="s">
        <v>86</v>
      </c>
      <c r="AY354" s="17" t="s">
        <v>139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7" t="s">
        <v>84</v>
      </c>
      <c r="BK354" s="233">
        <f>ROUND(I354*H354,2)</f>
        <v>0</v>
      </c>
      <c r="BL354" s="17" t="s">
        <v>238</v>
      </c>
      <c r="BM354" s="232" t="s">
        <v>494</v>
      </c>
    </row>
    <row r="355" s="2" customFormat="1">
      <c r="A355" s="38"/>
      <c r="B355" s="39"/>
      <c r="C355" s="40"/>
      <c r="D355" s="234" t="s">
        <v>148</v>
      </c>
      <c r="E355" s="40"/>
      <c r="F355" s="235" t="s">
        <v>495</v>
      </c>
      <c r="G355" s="40"/>
      <c r="H355" s="40"/>
      <c r="I355" s="236"/>
      <c r="J355" s="40"/>
      <c r="K355" s="40"/>
      <c r="L355" s="44"/>
      <c r="M355" s="237"/>
      <c r="N355" s="238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148</v>
      </c>
      <c r="AU355" s="17" t="s">
        <v>86</v>
      </c>
    </row>
    <row r="356" s="12" customFormat="1" ht="22.8" customHeight="1">
      <c r="A356" s="12"/>
      <c r="B356" s="203"/>
      <c r="C356" s="204"/>
      <c r="D356" s="205" t="s">
        <v>75</v>
      </c>
      <c r="E356" s="217" t="s">
        <v>496</v>
      </c>
      <c r="F356" s="217" t="s">
        <v>497</v>
      </c>
      <c r="G356" s="204"/>
      <c r="H356" s="204"/>
      <c r="I356" s="207"/>
      <c r="J356" s="218">
        <f>BK356</f>
        <v>0</v>
      </c>
      <c r="K356" s="204"/>
      <c r="L356" s="209"/>
      <c r="M356" s="210"/>
      <c r="N356" s="211"/>
      <c r="O356" s="211"/>
      <c r="P356" s="212">
        <f>SUM(P357:P366)</f>
        <v>0</v>
      </c>
      <c r="Q356" s="211"/>
      <c r="R356" s="212">
        <f>SUM(R357:R366)</f>
        <v>4.0784</v>
      </c>
      <c r="S356" s="211"/>
      <c r="T356" s="213">
        <f>SUM(T357:T366)</f>
        <v>3.74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86</v>
      </c>
      <c r="AT356" s="215" t="s">
        <v>75</v>
      </c>
      <c r="AU356" s="215" t="s">
        <v>84</v>
      </c>
      <c r="AY356" s="214" t="s">
        <v>139</v>
      </c>
      <c r="BK356" s="216">
        <f>SUM(BK357:BK366)</f>
        <v>0</v>
      </c>
    </row>
    <row r="357" s="2" customFormat="1" ht="21.75" customHeight="1">
      <c r="A357" s="38"/>
      <c r="B357" s="39"/>
      <c r="C357" s="219" t="s">
        <v>498</v>
      </c>
      <c r="D357" s="220" t="s">
        <v>142</v>
      </c>
      <c r="E357" s="221" t="s">
        <v>499</v>
      </c>
      <c r="F357" s="222" t="s">
        <v>500</v>
      </c>
      <c r="G357" s="223" t="s">
        <v>216</v>
      </c>
      <c r="H357" s="224">
        <v>80</v>
      </c>
      <c r="I357" s="225"/>
      <c r="J357" s="226">
        <f>ROUND(I357*H357,2)</f>
        <v>0</v>
      </c>
      <c r="K357" s="227"/>
      <c r="L357" s="44"/>
      <c r="M357" s="228" t="s">
        <v>1</v>
      </c>
      <c r="N357" s="229" t="s">
        <v>41</v>
      </c>
      <c r="O357" s="91"/>
      <c r="P357" s="230">
        <f>O357*H357</f>
        <v>0</v>
      </c>
      <c r="Q357" s="230">
        <v>0.0509</v>
      </c>
      <c r="R357" s="230">
        <f>Q357*H357</f>
        <v>4.072</v>
      </c>
      <c r="S357" s="230">
        <v>0</v>
      </c>
      <c r="T357" s="231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2" t="s">
        <v>238</v>
      </c>
      <c r="AT357" s="232" t="s">
        <v>142</v>
      </c>
      <c r="AU357" s="232" t="s">
        <v>86</v>
      </c>
      <c r="AY357" s="17" t="s">
        <v>139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7" t="s">
        <v>84</v>
      </c>
      <c r="BK357" s="233">
        <f>ROUND(I357*H357,2)</f>
        <v>0</v>
      </c>
      <c r="BL357" s="17" t="s">
        <v>238</v>
      </c>
      <c r="BM357" s="232" t="s">
        <v>501</v>
      </c>
    </row>
    <row r="358" s="2" customFormat="1">
      <c r="A358" s="38"/>
      <c r="B358" s="39"/>
      <c r="C358" s="40"/>
      <c r="D358" s="234" t="s">
        <v>148</v>
      </c>
      <c r="E358" s="40"/>
      <c r="F358" s="235" t="s">
        <v>502</v>
      </c>
      <c r="G358" s="40"/>
      <c r="H358" s="40"/>
      <c r="I358" s="236"/>
      <c r="J358" s="40"/>
      <c r="K358" s="40"/>
      <c r="L358" s="44"/>
      <c r="M358" s="237"/>
      <c r="N358" s="238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148</v>
      </c>
      <c r="AU358" s="17" t="s">
        <v>86</v>
      </c>
    </row>
    <row r="359" s="13" customFormat="1">
      <c r="A359" s="13"/>
      <c r="B359" s="239"/>
      <c r="C359" s="240"/>
      <c r="D359" s="234" t="s">
        <v>150</v>
      </c>
      <c r="E359" s="241" t="s">
        <v>1</v>
      </c>
      <c r="F359" s="242" t="s">
        <v>503</v>
      </c>
      <c r="G359" s="240"/>
      <c r="H359" s="243">
        <v>80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150</v>
      </c>
      <c r="AU359" s="249" t="s">
        <v>86</v>
      </c>
      <c r="AV359" s="13" t="s">
        <v>86</v>
      </c>
      <c r="AW359" s="13" t="s">
        <v>32</v>
      </c>
      <c r="AX359" s="13" t="s">
        <v>76</v>
      </c>
      <c r="AY359" s="249" t="s">
        <v>139</v>
      </c>
    </row>
    <row r="360" s="14" customFormat="1">
      <c r="A360" s="14"/>
      <c r="B360" s="250"/>
      <c r="C360" s="251"/>
      <c r="D360" s="234" t="s">
        <v>150</v>
      </c>
      <c r="E360" s="252" t="s">
        <v>1</v>
      </c>
      <c r="F360" s="253" t="s">
        <v>152</v>
      </c>
      <c r="G360" s="251"/>
      <c r="H360" s="254">
        <v>80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0" t="s">
        <v>150</v>
      </c>
      <c r="AU360" s="260" t="s">
        <v>86</v>
      </c>
      <c r="AV360" s="14" t="s">
        <v>146</v>
      </c>
      <c r="AW360" s="14" t="s">
        <v>32</v>
      </c>
      <c r="AX360" s="14" t="s">
        <v>84</v>
      </c>
      <c r="AY360" s="260" t="s">
        <v>139</v>
      </c>
    </row>
    <row r="361" s="2" customFormat="1" ht="16.5" customHeight="1">
      <c r="A361" s="38"/>
      <c r="B361" s="39"/>
      <c r="C361" s="219" t="s">
        <v>504</v>
      </c>
      <c r="D361" s="219" t="s">
        <v>142</v>
      </c>
      <c r="E361" s="221" t="s">
        <v>505</v>
      </c>
      <c r="F361" s="222" t="s">
        <v>506</v>
      </c>
      <c r="G361" s="223" t="s">
        <v>216</v>
      </c>
      <c r="H361" s="224">
        <v>80</v>
      </c>
      <c r="I361" s="225"/>
      <c r="J361" s="226">
        <f>ROUND(I361*H361,2)</f>
        <v>0</v>
      </c>
      <c r="K361" s="227"/>
      <c r="L361" s="44"/>
      <c r="M361" s="228" t="s">
        <v>1</v>
      </c>
      <c r="N361" s="229" t="s">
        <v>41</v>
      </c>
      <c r="O361" s="91"/>
      <c r="P361" s="230">
        <f>O361*H361</f>
        <v>0</v>
      </c>
      <c r="Q361" s="230">
        <v>8E-05</v>
      </c>
      <c r="R361" s="230">
        <f>Q361*H361</f>
        <v>0.0064</v>
      </c>
      <c r="S361" s="230">
        <v>0.04675</v>
      </c>
      <c r="T361" s="231">
        <f>S361*H361</f>
        <v>3.74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2" t="s">
        <v>238</v>
      </c>
      <c r="AT361" s="232" t="s">
        <v>142</v>
      </c>
      <c r="AU361" s="232" t="s">
        <v>86</v>
      </c>
      <c r="AY361" s="17" t="s">
        <v>139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7" t="s">
        <v>84</v>
      </c>
      <c r="BK361" s="233">
        <f>ROUND(I361*H361,2)</f>
        <v>0</v>
      </c>
      <c r="BL361" s="17" t="s">
        <v>238</v>
      </c>
      <c r="BM361" s="232" t="s">
        <v>507</v>
      </c>
    </row>
    <row r="362" s="2" customFormat="1">
      <c r="A362" s="38"/>
      <c r="B362" s="39"/>
      <c r="C362" s="40"/>
      <c r="D362" s="234" t="s">
        <v>148</v>
      </c>
      <c r="E362" s="40"/>
      <c r="F362" s="235" t="s">
        <v>508</v>
      </c>
      <c r="G362" s="40"/>
      <c r="H362" s="40"/>
      <c r="I362" s="236"/>
      <c r="J362" s="40"/>
      <c r="K362" s="40"/>
      <c r="L362" s="44"/>
      <c r="M362" s="237"/>
      <c r="N362" s="238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148</v>
      </c>
      <c r="AU362" s="17" t="s">
        <v>86</v>
      </c>
    </row>
    <row r="363" s="13" customFormat="1">
      <c r="A363" s="13"/>
      <c r="B363" s="239"/>
      <c r="C363" s="240"/>
      <c r="D363" s="234" t="s">
        <v>150</v>
      </c>
      <c r="E363" s="241" t="s">
        <v>1</v>
      </c>
      <c r="F363" s="242" t="s">
        <v>503</v>
      </c>
      <c r="G363" s="240"/>
      <c r="H363" s="243">
        <v>80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150</v>
      </c>
      <c r="AU363" s="249" t="s">
        <v>86</v>
      </c>
      <c r="AV363" s="13" t="s">
        <v>86</v>
      </c>
      <c r="AW363" s="13" t="s">
        <v>32</v>
      </c>
      <c r="AX363" s="13" t="s">
        <v>76</v>
      </c>
      <c r="AY363" s="249" t="s">
        <v>139</v>
      </c>
    </row>
    <row r="364" s="14" customFormat="1">
      <c r="A364" s="14"/>
      <c r="B364" s="250"/>
      <c r="C364" s="251"/>
      <c r="D364" s="234" t="s">
        <v>150</v>
      </c>
      <c r="E364" s="252" t="s">
        <v>1</v>
      </c>
      <c r="F364" s="253" t="s">
        <v>152</v>
      </c>
      <c r="G364" s="251"/>
      <c r="H364" s="254">
        <v>80</v>
      </c>
      <c r="I364" s="255"/>
      <c r="J364" s="251"/>
      <c r="K364" s="251"/>
      <c r="L364" s="256"/>
      <c r="M364" s="257"/>
      <c r="N364" s="258"/>
      <c r="O364" s="258"/>
      <c r="P364" s="258"/>
      <c r="Q364" s="258"/>
      <c r="R364" s="258"/>
      <c r="S364" s="258"/>
      <c r="T364" s="25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0" t="s">
        <v>150</v>
      </c>
      <c r="AU364" s="260" t="s">
        <v>86</v>
      </c>
      <c r="AV364" s="14" t="s">
        <v>146</v>
      </c>
      <c r="AW364" s="14" t="s">
        <v>32</v>
      </c>
      <c r="AX364" s="14" t="s">
        <v>84</v>
      </c>
      <c r="AY364" s="260" t="s">
        <v>139</v>
      </c>
    </row>
    <row r="365" s="2" customFormat="1" ht="16.5" customHeight="1">
      <c r="A365" s="38"/>
      <c r="B365" s="39"/>
      <c r="C365" s="219" t="s">
        <v>509</v>
      </c>
      <c r="D365" s="219" t="s">
        <v>142</v>
      </c>
      <c r="E365" s="221" t="s">
        <v>510</v>
      </c>
      <c r="F365" s="222" t="s">
        <v>511</v>
      </c>
      <c r="G365" s="223" t="s">
        <v>332</v>
      </c>
      <c r="H365" s="283"/>
      <c r="I365" s="225"/>
      <c r="J365" s="226">
        <f>ROUND(I365*H365,2)</f>
        <v>0</v>
      </c>
      <c r="K365" s="227"/>
      <c r="L365" s="44"/>
      <c r="M365" s="228" t="s">
        <v>1</v>
      </c>
      <c r="N365" s="229" t="s">
        <v>41</v>
      </c>
      <c r="O365" s="91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2" t="s">
        <v>238</v>
      </c>
      <c r="AT365" s="232" t="s">
        <v>142</v>
      </c>
      <c r="AU365" s="232" t="s">
        <v>86</v>
      </c>
      <c r="AY365" s="17" t="s">
        <v>139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7" t="s">
        <v>84</v>
      </c>
      <c r="BK365" s="233">
        <f>ROUND(I365*H365,2)</f>
        <v>0</v>
      </c>
      <c r="BL365" s="17" t="s">
        <v>238</v>
      </c>
      <c r="BM365" s="232" t="s">
        <v>512</v>
      </c>
    </row>
    <row r="366" s="2" customFormat="1">
      <c r="A366" s="38"/>
      <c r="B366" s="39"/>
      <c r="C366" s="40"/>
      <c r="D366" s="234" t="s">
        <v>148</v>
      </c>
      <c r="E366" s="40"/>
      <c r="F366" s="235" t="s">
        <v>513</v>
      </c>
      <c r="G366" s="40"/>
      <c r="H366" s="40"/>
      <c r="I366" s="236"/>
      <c r="J366" s="40"/>
      <c r="K366" s="40"/>
      <c r="L366" s="44"/>
      <c r="M366" s="237"/>
      <c r="N366" s="238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148</v>
      </c>
      <c r="AU366" s="17" t="s">
        <v>86</v>
      </c>
    </row>
    <row r="367" s="12" customFormat="1" ht="22.8" customHeight="1">
      <c r="A367" s="12"/>
      <c r="B367" s="203"/>
      <c r="C367" s="204"/>
      <c r="D367" s="205" t="s">
        <v>75</v>
      </c>
      <c r="E367" s="217" t="s">
        <v>514</v>
      </c>
      <c r="F367" s="217" t="s">
        <v>515</v>
      </c>
      <c r="G367" s="204"/>
      <c r="H367" s="204"/>
      <c r="I367" s="207"/>
      <c r="J367" s="218">
        <f>BK367</f>
        <v>0</v>
      </c>
      <c r="K367" s="204"/>
      <c r="L367" s="209"/>
      <c r="M367" s="210"/>
      <c r="N367" s="211"/>
      <c r="O367" s="211"/>
      <c r="P367" s="212">
        <f>SUM(P368:P381)</f>
        <v>0</v>
      </c>
      <c r="Q367" s="211"/>
      <c r="R367" s="212">
        <f>SUM(R368:R381)</f>
        <v>0</v>
      </c>
      <c r="S367" s="211"/>
      <c r="T367" s="213">
        <f>SUM(T368:T381)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4" t="s">
        <v>86</v>
      </c>
      <c r="AT367" s="215" t="s">
        <v>75</v>
      </c>
      <c r="AU367" s="215" t="s">
        <v>84</v>
      </c>
      <c r="AY367" s="214" t="s">
        <v>139</v>
      </c>
      <c r="BK367" s="216">
        <f>SUM(BK368:BK381)</f>
        <v>0</v>
      </c>
    </row>
    <row r="368" s="2" customFormat="1" ht="16.5" customHeight="1">
      <c r="A368" s="38"/>
      <c r="B368" s="39"/>
      <c r="C368" s="219" t="s">
        <v>516</v>
      </c>
      <c r="D368" s="219" t="s">
        <v>142</v>
      </c>
      <c r="E368" s="221" t="s">
        <v>517</v>
      </c>
      <c r="F368" s="222" t="s">
        <v>518</v>
      </c>
      <c r="G368" s="223" t="s">
        <v>216</v>
      </c>
      <c r="H368" s="224">
        <v>4</v>
      </c>
      <c r="I368" s="225"/>
      <c r="J368" s="226">
        <f>ROUND(I368*H368,2)</f>
        <v>0</v>
      </c>
      <c r="K368" s="227"/>
      <c r="L368" s="44"/>
      <c r="M368" s="228" t="s">
        <v>1</v>
      </c>
      <c r="N368" s="229" t="s">
        <v>41</v>
      </c>
      <c r="O368" s="91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2" t="s">
        <v>146</v>
      </c>
      <c r="AT368" s="232" t="s">
        <v>142</v>
      </c>
      <c r="AU368" s="232" t="s">
        <v>86</v>
      </c>
      <c r="AY368" s="17" t="s">
        <v>139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7" t="s">
        <v>84</v>
      </c>
      <c r="BK368" s="233">
        <f>ROUND(I368*H368,2)</f>
        <v>0</v>
      </c>
      <c r="BL368" s="17" t="s">
        <v>146</v>
      </c>
      <c r="BM368" s="232" t="s">
        <v>519</v>
      </c>
    </row>
    <row r="369" s="2" customFormat="1">
      <c r="A369" s="38"/>
      <c r="B369" s="39"/>
      <c r="C369" s="40"/>
      <c r="D369" s="234" t="s">
        <v>148</v>
      </c>
      <c r="E369" s="40"/>
      <c r="F369" s="235" t="s">
        <v>518</v>
      </c>
      <c r="G369" s="40"/>
      <c r="H369" s="40"/>
      <c r="I369" s="236"/>
      <c r="J369" s="40"/>
      <c r="K369" s="40"/>
      <c r="L369" s="44"/>
      <c r="M369" s="237"/>
      <c r="N369" s="238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148</v>
      </c>
      <c r="AU369" s="17" t="s">
        <v>86</v>
      </c>
    </row>
    <row r="370" s="2" customFormat="1" ht="16.5" customHeight="1">
      <c r="A370" s="38"/>
      <c r="B370" s="39"/>
      <c r="C370" s="219" t="s">
        <v>520</v>
      </c>
      <c r="D370" s="219" t="s">
        <v>142</v>
      </c>
      <c r="E370" s="221" t="s">
        <v>521</v>
      </c>
      <c r="F370" s="222" t="s">
        <v>522</v>
      </c>
      <c r="G370" s="223" t="s">
        <v>216</v>
      </c>
      <c r="H370" s="224">
        <v>7</v>
      </c>
      <c r="I370" s="225"/>
      <c r="J370" s="226">
        <f>ROUND(I370*H370,2)</f>
        <v>0</v>
      </c>
      <c r="K370" s="227"/>
      <c r="L370" s="44"/>
      <c r="M370" s="228" t="s">
        <v>1</v>
      </c>
      <c r="N370" s="229" t="s">
        <v>41</v>
      </c>
      <c r="O370" s="91"/>
      <c r="P370" s="230">
        <f>O370*H370</f>
        <v>0</v>
      </c>
      <c r="Q370" s="230">
        <v>0</v>
      </c>
      <c r="R370" s="230">
        <f>Q370*H370</f>
        <v>0</v>
      </c>
      <c r="S370" s="230">
        <v>0</v>
      </c>
      <c r="T370" s="231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2" t="s">
        <v>146</v>
      </c>
      <c r="AT370" s="232" t="s">
        <v>142</v>
      </c>
      <c r="AU370" s="232" t="s">
        <v>86</v>
      </c>
      <c r="AY370" s="17" t="s">
        <v>139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7" t="s">
        <v>84</v>
      </c>
      <c r="BK370" s="233">
        <f>ROUND(I370*H370,2)</f>
        <v>0</v>
      </c>
      <c r="BL370" s="17" t="s">
        <v>146</v>
      </c>
      <c r="BM370" s="232" t="s">
        <v>523</v>
      </c>
    </row>
    <row r="371" s="2" customFormat="1">
      <c r="A371" s="38"/>
      <c r="B371" s="39"/>
      <c r="C371" s="40"/>
      <c r="D371" s="234" t="s">
        <v>148</v>
      </c>
      <c r="E371" s="40"/>
      <c r="F371" s="235" t="s">
        <v>522</v>
      </c>
      <c r="G371" s="40"/>
      <c r="H371" s="40"/>
      <c r="I371" s="236"/>
      <c r="J371" s="40"/>
      <c r="K371" s="40"/>
      <c r="L371" s="44"/>
      <c r="M371" s="237"/>
      <c r="N371" s="238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148</v>
      </c>
      <c r="AU371" s="17" t="s">
        <v>86</v>
      </c>
    </row>
    <row r="372" s="2" customFormat="1" ht="16.5" customHeight="1">
      <c r="A372" s="38"/>
      <c r="B372" s="39"/>
      <c r="C372" s="219" t="s">
        <v>524</v>
      </c>
      <c r="D372" s="219" t="s">
        <v>142</v>
      </c>
      <c r="E372" s="221" t="s">
        <v>525</v>
      </c>
      <c r="F372" s="222" t="s">
        <v>526</v>
      </c>
      <c r="G372" s="223" t="s">
        <v>216</v>
      </c>
      <c r="H372" s="224">
        <v>15</v>
      </c>
      <c r="I372" s="225"/>
      <c r="J372" s="226">
        <f>ROUND(I372*H372,2)</f>
        <v>0</v>
      </c>
      <c r="K372" s="227"/>
      <c r="L372" s="44"/>
      <c r="M372" s="228" t="s">
        <v>1</v>
      </c>
      <c r="N372" s="229" t="s">
        <v>41</v>
      </c>
      <c r="O372" s="91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2" t="s">
        <v>146</v>
      </c>
      <c r="AT372" s="232" t="s">
        <v>142</v>
      </c>
      <c r="AU372" s="232" t="s">
        <v>86</v>
      </c>
      <c r="AY372" s="17" t="s">
        <v>139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7" t="s">
        <v>84</v>
      </c>
      <c r="BK372" s="233">
        <f>ROUND(I372*H372,2)</f>
        <v>0</v>
      </c>
      <c r="BL372" s="17" t="s">
        <v>146</v>
      </c>
      <c r="BM372" s="232" t="s">
        <v>527</v>
      </c>
    </row>
    <row r="373" s="2" customFormat="1">
      <c r="A373" s="38"/>
      <c r="B373" s="39"/>
      <c r="C373" s="40"/>
      <c r="D373" s="234" t="s">
        <v>148</v>
      </c>
      <c r="E373" s="40"/>
      <c r="F373" s="235" t="s">
        <v>526</v>
      </c>
      <c r="G373" s="40"/>
      <c r="H373" s="40"/>
      <c r="I373" s="236"/>
      <c r="J373" s="40"/>
      <c r="K373" s="40"/>
      <c r="L373" s="44"/>
      <c r="M373" s="237"/>
      <c r="N373" s="238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148</v>
      </c>
      <c r="AU373" s="17" t="s">
        <v>86</v>
      </c>
    </row>
    <row r="374" s="2" customFormat="1" ht="16.5" customHeight="1">
      <c r="A374" s="38"/>
      <c r="B374" s="39"/>
      <c r="C374" s="219" t="s">
        <v>528</v>
      </c>
      <c r="D374" s="219" t="s">
        <v>142</v>
      </c>
      <c r="E374" s="221" t="s">
        <v>529</v>
      </c>
      <c r="F374" s="222" t="s">
        <v>530</v>
      </c>
      <c r="G374" s="223" t="s">
        <v>216</v>
      </c>
      <c r="H374" s="224">
        <v>20</v>
      </c>
      <c r="I374" s="225"/>
      <c r="J374" s="226">
        <f>ROUND(I374*H374,2)</f>
        <v>0</v>
      </c>
      <c r="K374" s="227"/>
      <c r="L374" s="44"/>
      <c r="M374" s="228" t="s">
        <v>1</v>
      </c>
      <c r="N374" s="229" t="s">
        <v>41</v>
      </c>
      <c r="O374" s="91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2" t="s">
        <v>146</v>
      </c>
      <c r="AT374" s="232" t="s">
        <v>142</v>
      </c>
      <c r="AU374" s="232" t="s">
        <v>86</v>
      </c>
      <c r="AY374" s="17" t="s">
        <v>139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7" t="s">
        <v>84</v>
      </c>
      <c r="BK374" s="233">
        <f>ROUND(I374*H374,2)</f>
        <v>0</v>
      </c>
      <c r="BL374" s="17" t="s">
        <v>146</v>
      </c>
      <c r="BM374" s="232" t="s">
        <v>531</v>
      </c>
    </row>
    <row r="375" s="2" customFormat="1">
      <c r="A375" s="38"/>
      <c r="B375" s="39"/>
      <c r="C375" s="40"/>
      <c r="D375" s="234" t="s">
        <v>148</v>
      </c>
      <c r="E375" s="40"/>
      <c r="F375" s="235" t="s">
        <v>530</v>
      </c>
      <c r="G375" s="40"/>
      <c r="H375" s="40"/>
      <c r="I375" s="236"/>
      <c r="J375" s="40"/>
      <c r="K375" s="40"/>
      <c r="L375" s="44"/>
      <c r="M375" s="237"/>
      <c r="N375" s="238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148</v>
      </c>
      <c r="AU375" s="17" t="s">
        <v>86</v>
      </c>
    </row>
    <row r="376" s="2" customFormat="1" ht="16.5" customHeight="1">
      <c r="A376" s="38"/>
      <c r="B376" s="39"/>
      <c r="C376" s="219" t="s">
        <v>532</v>
      </c>
      <c r="D376" s="219" t="s">
        <v>142</v>
      </c>
      <c r="E376" s="221" t="s">
        <v>533</v>
      </c>
      <c r="F376" s="222" t="s">
        <v>534</v>
      </c>
      <c r="G376" s="223" t="s">
        <v>216</v>
      </c>
      <c r="H376" s="224">
        <v>4</v>
      </c>
      <c r="I376" s="225"/>
      <c r="J376" s="226">
        <f>ROUND(I376*H376,2)</f>
        <v>0</v>
      </c>
      <c r="K376" s="227"/>
      <c r="L376" s="44"/>
      <c r="M376" s="228" t="s">
        <v>1</v>
      </c>
      <c r="N376" s="229" t="s">
        <v>41</v>
      </c>
      <c r="O376" s="91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2" t="s">
        <v>146</v>
      </c>
      <c r="AT376" s="232" t="s">
        <v>142</v>
      </c>
      <c r="AU376" s="232" t="s">
        <v>86</v>
      </c>
      <c r="AY376" s="17" t="s">
        <v>139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7" t="s">
        <v>84</v>
      </c>
      <c r="BK376" s="233">
        <f>ROUND(I376*H376,2)</f>
        <v>0</v>
      </c>
      <c r="BL376" s="17" t="s">
        <v>146</v>
      </c>
      <c r="BM376" s="232" t="s">
        <v>503</v>
      </c>
    </row>
    <row r="377" s="2" customFormat="1">
      <c r="A377" s="38"/>
      <c r="B377" s="39"/>
      <c r="C377" s="40"/>
      <c r="D377" s="234" t="s">
        <v>148</v>
      </c>
      <c r="E377" s="40"/>
      <c r="F377" s="235" t="s">
        <v>534</v>
      </c>
      <c r="G377" s="40"/>
      <c r="H377" s="40"/>
      <c r="I377" s="236"/>
      <c r="J377" s="40"/>
      <c r="K377" s="40"/>
      <c r="L377" s="44"/>
      <c r="M377" s="237"/>
      <c r="N377" s="238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148</v>
      </c>
      <c r="AU377" s="17" t="s">
        <v>86</v>
      </c>
    </row>
    <row r="378" s="2" customFormat="1" ht="16.5" customHeight="1">
      <c r="A378" s="38"/>
      <c r="B378" s="39"/>
      <c r="C378" s="219" t="s">
        <v>519</v>
      </c>
      <c r="D378" s="220" t="s">
        <v>142</v>
      </c>
      <c r="E378" s="221" t="s">
        <v>535</v>
      </c>
      <c r="F378" s="222" t="s">
        <v>536</v>
      </c>
      <c r="G378" s="223" t="s">
        <v>216</v>
      </c>
      <c r="H378" s="224">
        <v>80</v>
      </c>
      <c r="I378" s="225"/>
      <c r="J378" s="226">
        <f>ROUND(I378*H378,2)</f>
        <v>0</v>
      </c>
      <c r="K378" s="227"/>
      <c r="L378" s="44"/>
      <c r="M378" s="228" t="s">
        <v>1</v>
      </c>
      <c r="N378" s="229" t="s">
        <v>41</v>
      </c>
      <c r="O378" s="91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2" t="s">
        <v>238</v>
      </c>
      <c r="AT378" s="232" t="s">
        <v>142</v>
      </c>
      <c r="AU378" s="232" t="s">
        <v>86</v>
      </c>
      <c r="AY378" s="17" t="s">
        <v>139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7" t="s">
        <v>84</v>
      </c>
      <c r="BK378" s="233">
        <f>ROUND(I378*H378,2)</f>
        <v>0</v>
      </c>
      <c r="BL378" s="17" t="s">
        <v>238</v>
      </c>
      <c r="BM378" s="232" t="s">
        <v>537</v>
      </c>
    </row>
    <row r="379" s="2" customFormat="1">
      <c r="A379" s="38"/>
      <c r="B379" s="39"/>
      <c r="C379" s="40"/>
      <c r="D379" s="234" t="s">
        <v>148</v>
      </c>
      <c r="E379" s="40"/>
      <c r="F379" s="235" t="s">
        <v>536</v>
      </c>
      <c r="G379" s="40"/>
      <c r="H379" s="40"/>
      <c r="I379" s="236"/>
      <c r="J379" s="40"/>
      <c r="K379" s="40"/>
      <c r="L379" s="44"/>
      <c r="M379" s="237"/>
      <c r="N379" s="238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148</v>
      </c>
      <c r="AU379" s="17" t="s">
        <v>86</v>
      </c>
    </row>
    <row r="380" s="2" customFormat="1" ht="16.5" customHeight="1">
      <c r="A380" s="38"/>
      <c r="B380" s="39"/>
      <c r="C380" s="219" t="s">
        <v>538</v>
      </c>
      <c r="D380" s="219" t="s">
        <v>142</v>
      </c>
      <c r="E380" s="221" t="s">
        <v>539</v>
      </c>
      <c r="F380" s="222" t="s">
        <v>540</v>
      </c>
      <c r="G380" s="223" t="s">
        <v>332</v>
      </c>
      <c r="H380" s="283"/>
      <c r="I380" s="225"/>
      <c r="J380" s="226">
        <f>ROUND(I380*H380,2)</f>
        <v>0</v>
      </c>
      <c r="K380" s="227"/>
      <c r="L380" s="44"/>
      <c r="M380" s="228" t="s">
        <v>1</v>
      </c>
      <c r="N380" s="229" t="s">
        <v>41</v>
      </c>
      <c r="O380" s="91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2" t="s">
        <v>238</v>
      </c>
      <c r="AT380" s="232" t="s">
        <v>142</v>
      </c>
      <c r="AU380" s="232" t="s">
        <v>86</v>
      </c>
      <c r="AY380" s="17" t="s">
        <v>139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7" t="s">
        <v>84</v>
      </c>
      <c r="BK380" s="233">
        <f>ROUND(I380*H380,2)</f>
        <v>0</v>
      </c>
      <c r="BL380" s="17" t="s">
        <v>238</v>
      </c>
      <c r="BM380" s="232" t="s">
        <v>541</v>
      </c>
    </row>
    <row r="381" s="2" customFormat="1">
      <c r="A381" s="38"/>
      <c r="B381" s="39"/>
      <c r="C381" s="40"/>
      <c r="D381" s="234" t="s">
        <v>148</v>
      </c>
      <c r="E381" s="40"/>
      <c r="F381" s="235" t="s">
        <v>542</v>
      </c>
      <c r="G381" s="40"/>
      <c r="H381" s="40"/>
      <c r="I381" s="236"/>
      <c r="J381" s="40"/>
      <c r="K381" s="40"/>
      <c r="L381" s="44"/>
      <c r="M381" s="237"/>
      <c r="N381" s="238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148</v>
      </c>
      <c r="AU381" s="17" t="s">
        <v>86</v>
      </c>
    </row>
    <row r="382" s="12" customFormat="1" ht="22.8" customHeight="1">
      <c r="A382" s="12"/>
      <c r="B382" s="203"/>
      <c r="C382" s="204"/>
      <c r="D382" s="205" t="s">
        <v>75</v>
      </c>
      <c r="E382" s="217" t="s">
        <v>543</v>
      </c>
      <c r="F382" s="217" t="s">
        <v>544</v>
      </c>
      <c r="G382" s="204"/>
      <c r="H382" s="204"/>
      <c r="I382" s="207"/>
      <c r="J382" s="218">
        <f>BK382</f>
        <v>0</v>
      </c>
      <c r="K382" s="204"/>
      <c r="L382" s="209"/>
      <c r="M382" s="210"/>
      <c r="N382" s="211"/>
      <c r="O382" s="211"/>
      <c r="P382" s="212">
        <f>SUM(P383:P387)</f>
        <v>0</v>
      </c>
      <c r="Q382" s="211"/>
      <c r="R382" s="212">
        <f>SUM(R383:R387)</f>
        <v>0</v>
      </c>
      <c r="S382" s="211"/>
      <c r="T382" s="213">
        <f>SUM(T383:T387)</f>
        <v>0.945896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4" t="s">
        <v>86</v>
      </c>
      <c r="AT382" s="215" t="s">
        <v>75</v>
      </c>
      <c r="AU382" s="215" t="s">
        <v>84</v>
      </c>
      <c r="AY382" s="214" t="s">
        <v>139</v>
      </c>
      <c r="BK382" s="216">
        <f>SUM(BK383:BK387)</f>
        <v>0</v>
      </c>
    </row>
    <row r="383" s="2" customFormat="1" ht="16.5" customHeight="1">
      <c r="A383" s="38"/>
      <c r="B383" s="39"/>
      <c r="C383" s="219" t="s">
        <v>523</v>
      </c>
      <c r="D383" s="219" t="s">
        <v>142</v>
      </c>
      <c r="E383" s="221" t="s">
        <v>545</v>
      </c>
      <c r="F383" s="222" t="s">
        <v>546</v>
      </c>
      <c r="G383" s="223" t="s">
        <v>155</v>
      </c>
      <c r="H383" s="224">
        <v>67.563999999999992</v>
      </c>
      <c r="I383" s="225"/>
      <c r="J383" s="226">
        <f>ROUND(I383*H383,2)</f>
        <v>0</v>
      </c>
      <c r="K383" s="227"/>
      <c r="L383" s="44"/>
      <c r="M383" s="228" t="s">
        <v>1</v>
      </c>
      <c r="N383" s="229" t="s">
        <v>41</v>
      </c>
      <c r="O383" s="91"/>
      <c r="P383" s="230">
        <f>O383*H383</f>
        <v>0</v>
      </c>
      <c r="Q383" s="230">
        <v>0</v>
      </c>
      <c r="R383" s="230">
        <f>Q383*H383</f>
        <v>0</v>
      </c>
      <c r="S383" s="230">
        <v>0.014</v>
      </c>
      <c r="T383" s="231">
        <f>S383*H383</f>
        <v>0.945896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2" t="s">
        <v>238</v>
      </c>
      <c r="AT383" s="232" t="s">
        <v>142</v>
      </c>
      <c r="AU383" s="232" t="s">
        <v>86</v>
      </c>
      <c r="AY383" s="17" t="s">
        <v>139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7" t="s">
        <v>84</v>
      </c>
      <c r="BK383" s="233">
        <f>ROUND(I383*H383,2)</f>
        <v>0</v>
      </c>
      <c r="BL383" s="17" t="s">
        <v>238</v>
      </c>
      <c r="BM383" s="232" t="s">
        <v>547</v>
      </c>
    </row>
    <row r="384" s="2" customFormat="1">
      <c r="A384" s="38"/>
      <c r="B384" s="39"/>
      <c r="C384" s="40"/>
      <c r="D384" s="234" t="s">
        <v>148</v>
      </c>
      <c r="E384" s="40"/>
      <c r="F384" s="235" t="s">
        <v>548</v>
      </c>
      <c r="G384" s="40"/>
      <c r="H384" s="40"/>
      <c r="I384" s="236"/>
      <c r="J384" s="40"/>
      <c r="K384" s="40"/>
      <c r="L384" s="44"/>
      <c r="M384" s="237"/>
      <c r="N384" s="238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148</v>
      </c>
      <c r="AU384" s="17" t="s">
        <v>86</v>
      </c>
    </row>
    <row r="385" s="15" customFormat="1">
      <c r="A385" s="15"/>
      <c r="B385" s="261"/>
      <c r="C385" s="262"/>
      <c r="D385" s="234" t="s">
        <v>150</v>
      </c>
      <c r="E385" s="263" t="s">
        <v>1</v>
      </c>
      <c r="F385" s="264" t="s">
        <v>549</v>
      </c>
      <c r="G385" s="262"/>
      <c r="H385" s="263" t="s">
        <v>1</v>
      </c>
      <c r="I385" s="265"/>
      <c r="J385" s="262"/>
      <c r="K385" s="262"/>
      <c r="L385" s="266"/>
      <c r="M385" s="267"/>
      <c r="N385" s="268"/>
      <c r="O385" s="268"/>
      <c r="P385" s="268"/>
      <c r="Q385" s="268"/>
      <c r="R385" s="268"/>
      <c r="S385" s="268"/>
      <c r="T385" s="269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0" t="s">
        <v>150</v>
      </c>
      <c r="AU385" s="270" t="s">
        <v>86</v>
      </c>
      <c r="AV385" s="15" t="s">
        <v>84</v>
      </c>
      <c r="AW385" s="15" t="s">
        <v>32</v>
      </c>
      <c r="AX385" s="15" t="s">
        <v>76</v>
      </c>
      <c r="AY385" s="270" t="s">
        <v>139</v>
      </c>
    </row>
    <row r="386" s="13" customFormat="1">
      <c r="A386" s="13"/>
      <c r="B386" s="239"/>
      <c r="C386" s="240"/>
      <c r="D386" s="234" t="s">
        <v>150</v>
      </c>
      <c r="E386" s="241" t="s">
        <v>1</v>
      </c>
      <c r="F386" s="242" t="s">
        <v>550</v>
      </c>
      <c r="G386" s="240"/>
      <c r="H386" s="243">
        <v>67.563999999999992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150</v>
      </c>
      <c r="AU386" s="249" t="s">
        <v>86</v>
      </c>
      <c r="AV386" s="13" t="s">
        <v>86</v>
      </c>
      <c r="AW386" s="13" t="s">
        <v>32</v>
      </c>
      <c r="AX386" s="13" t="s">
        <v>76</v>
      </c>
      <c r="AY386" s="249" t="s">
        <v>139</v>
      </c>
    </row>
    <row r="387" s="14" customFormat="1">
      <c r="A387" s="14"/>
      <c r="B387" s="250"/>
      <c r="C387" s="251"/>
      <c r="D387" s="234" t="s">
        <v>150</v>
      </c>
      <c r="E387" s="252" t="s">
        <v>1</v>
      </c>
      <c r="F387" s="253" t="s">
        <v>152</v>
      </c>
      <c r="G387" s="251"/>
      <c r="H387" s="254">
        <v>67.563999999999992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150</v>
      </c>
      <c r="AU387" s="260" t="s">
        <v>86</v>
      </c>
      <c r="AV387" s="14" t="s">
        <v>146</v>
      </c>
      <c r="AW387" s="14" t="s">
        <v>32</v>
      </c>
      <c r="AX387" s="14" t="s">
        <v>84</v>
      </c>
      <c r="AY387" s="260" t="s">
        <v>139</v>
      </c>
    </row>
    <row r="388" s="12" customFormat="1" ht="22.8" customHeight="1">
      <c r="A388" s="12"/>
      <c r="B388" s="203"/>
      <c r="C388" s="204"/>
      <c r="D388" s="205" t="s">
        <v>75</v>
      </c>
      <c r="E388" s="217" t="s">
        <v>551</v>
      </c>
      <c r="F388" s="217" t="s">
        <v>552</v>
      </c>
      <c r="G388" s="204"/>
      <c r="H388" s="204"/>
      <c r="I388" s="207"/>
      <c r="J388" s="218">
        <f>BK388</f>
        <v>0</v>
      </c>
      <c r="K388" s="204"/>
      <c r="L388" s="209"/>
      <c r="M388" s="210"/>
      <c r="N388" s="211"/>
      <c r="O388" s="211"/>
      <c r="P388" s="212">
        <f>SUM(P389:P485)</f>
        <v>0</v>
      </c>
      <c r="Q388" s="211"/>
      <c r="R388" s="212">
        <f>SUM(R389:R485)</f>
        <v>9.0996007600000016</v>
      </c>
      <c r="S388" s="211"/>
      <c r="T388" s="213">
        <f>SUM(T389:T485)</f>
        <v>6.21380858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4" t="s">
        <v>86</v>
      </c>
      <c r="AT388" s="215" t="s">
        <v>75</v>
      </c>
      <c r="AU388" s="215" t="s">
        <v>84</v>
      </c>
      <c r="AY388" s="214" t="s">
        <v>139</v>
      </c>
      <c r="BK388" s="216">
        <f>SUM(BK389:BK485)</f>
        <v>0</v>
      </c>
    </row>
    <row r="389" s="2" customFormat="1" ht="16.5" customHeight="1">
      <c r="A389" s="38"/>
      <c r="B389" s="39"/>
      <c r="C389" s="219" t="s">
        <v>553</v>
      </c>
      <c r="D389" s="219" t="s">
        <v>142</v>
      </c>
      <c r="E389" s="221" t="s">
        <v>554</v>
      </c>
      <c r="F389" s="222" t="s">
        <v>555</v>
      </c>
      <c r="G389" s="223" t="s">
        <v>155</v>
      </c>
      <c r="H389" s="224">
        <v>22.193</v>
      </c>
      <c r="I389" s="225"/>
      <c r="J389" s="226">
        <f>ROUND(I389*H389,2)</f>
        <v>0</v>
      </c>
      <c r="K389" s="227"/>
      <c r="L389" s="44"/>
      <c r="M389" s="228" t="s">
        <v>1</v>
      </c>
      <c r="N389" s="229" t="s">
        <v>41</v>
      </c>
      <c r="O389" s="91"/>
      <c r="P389" s="230">
        <f>O389*H389</f>
        <v>0</v>
      </c>
      <c r="Q389" s="230">
        <v>0.02551</v>
      </c>
      <c r="R389" s="230">
        <f>Q389*H389</f>
        <v>0.56614343000000016</v>
      </c>
      <c r="S389" s="230">
        <v>0</v>
      </c>
      <c r="T389" s="231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2" t="s">
        <v>238</v>
      </c>
      <c r="AT389" s="232" t="s">
        <v>142</v>
      </c>
      <c r="AU389" s="232" t="s">
        <v>86</v>
      </c>
      <c r="AY389" s="17" t="s">
        <v>139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7" t="s">
        <v>84</v>
      </c>
      <c r="BK389" s="233">
        <f>ROUND(I389*H389,2)</f>
        <v>0</v>
      </c>
      <c r="BL389" s="17" t="s">
        <v>238</v>
      </c>
      <c r="BM389" s="232" t="s">
        <v>556</v>
      </c>
    </row>
    <row r="390" s="2" customFormat="1">
      <c r="A390" s="38"/>
      <c r="B390" s="39"/>
      <c r="C390" s="40"/>
      <c r="D390" s="234" t="s">
        <v>148</v>
      </c>
      <c r="E390" s="40"/>
      <c r="F390" s="235" t="s">
        <v>557</v>
      </c>
      <c r="G390" s="40"/>
      <c r="H390" s="40"/>
      <c r="I390" s="236"/>
      <c r="J390" s="40"/>
      <c r="K390" s="40"/>
      <c r="L390" s="44"/>
      <c r="M390" s="237"/>
      <c r="N390" s="238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148</v>
      </c>
      <c r="AU390" s="17" t="s">
        <v>86</v>
      </c>
    </row>
    <row r="391" s="13" customFormat="1">
      <c r="A391" s="13"/>
      <c r="B391" s="239"/>
      <c r="C391" s="240"/>
      <c r="D391" s="234" t="s">
        <v>150</v>
      </c>
      <c r="E391" s="241" t="s">
        <v>1</v>
      </c>
      <c r="F391" s="242" t="s">
        <v>558</v>
      </c>
      <c r="G391" s="240"/>
      <c r="H391" s="243">
        <v>22.193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150</v>
      </c>
      <c r="AU391" s="249" t="s">
        <v>86</v>
      </c>
      <c r="AV391" s="13" t="s">
        <v>86</v>
      </c>
      <c r="AW391" s="13" t="s">
        <v>32</v>
      </c>
      <c r="AX391" s="13" t="s">
        <v>76</v>
      </c>
      <c r="AY391" s="249" t="s">
        <v>139</v>
      </c>
    </row>
    <row r="392" s="14" customFormat="1">
      <c r="A392" s="14"/>
      <c r="B392" s="250"/>
      <c r="C392" s="251"/>
      <c r="D392" s="234" t="s">
        <v>150</v>
      </c>
      <c r="E392" s="252" t="s">
        <v>1</v>
      </c>
      <c r="F392" s="253" t="s">
        <v>152</v>
      </c>
      <c r="G392" s="251"/>
      <c r="H392" s="254">
        <v>22.193</v>
      </c>
      <c r="I392" s="255"/>
      <c r="J392" s="251"/>
      <c r="K392" s="251"/>
      <c r="L392" s="256"/>
      <c r="M392" s="257"/>
      <c r="N392" s="258"/>
      <c r="O392" s="258"/>
      <c r="P392" s="258"/>
      <c r="Q392" s="258"/>
      <c r="R392" s="258"/>
      <c r="S392" s="258"/>
      <c r="T392" s="25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0" t="s">
        <v>150</v>
      </c>
      <c r="AU392" s="260" t="s">
        <v>86</v>
      </c>
      <c r="AV392" s="14" t="s">
        <v>146</v>
      </c>
      <c r="AW392" s="14" t="s">
        <v>32</v>
      </c>
      <c r="AX392" s="14" t="s">
        <v>84</v>
      </c>
      <c r="AY392" s="260" t="s">
        <v>139</v>
      </c>
    </row>
    <row r="393" s="2" customFormat="1" ht="16.5" customHeight="1">
      <c r="A393" s="38"/>
      <c r="B393" s="39"/>
      <c r="C393" s="219" t="s">
        <v>527</v>
      </c>
      <c r="D393" s="219" t="s">
        <v>142</v>
      </c>
      <c r="E393" s="221" t="s">
        <v>559</v>
      </c>
      <c r="F393" s="222" t="s">
        <v>560</v>
      </c>
      <c r="G393" s="223" t="s">
        <v>155</v>
      </c>
      <c r="H393" s="224">
        <v>7.838</v>
      </c>
      <c r="I393" s="225"/>
      <c r="J393" s="226">
        <f>ROUND(I393*H393,2)</f>
        <v>0</v>
      </c>
      <c r="K393" s="227"/>
      <c r="L393" s="44"/>
      <c r="M393" s="228" t="s">
        <v>1</v>
      </c>
      <c r="N393" s="229" t="s">
        <v>41</v>
      </c>
      <c r="O393" s="91"/>
      <c r="P393" s="230">
        <f>O393*H393</f>
        <v>0</v>
      </c>
      <c r="Q393" s="230">
        <v>0.026190000000000004</v>
      </c>
      <c r="R393" s="230">
        <f>Q393*H393</f>
        <v>0.20527722</v>
      </c>
      <c r="S393" s="230">
        <v>0</v>
      </c>
      <c r="T393" s="231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2" t="s">
        <v>238</v>
      </c>
      <c r="AT393" s="232" t="s">
        <v>142</v>
      </c>
      <c r="AU393" s="232" t="s">
        <v>86</v>
      </c>
      <c r="AY393" s="17" t="s">
        <v>139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7" t="s">
        <v>84</v>
      </c>
      <c r="BK393" s="233">
        <f>ROUND(I393*H393,2)</f>
        <v>0</v>
      </c>
      <c r="BL393" s="17" t="s">
        <v>238</v>
      </c>
      <c r="BM393" s="232" t="s">
        <v>561</v>
      </c>
    </row>
    <row r="394" s="2" customFormat="1">
      <c r="A394" s="38"/>
      <c r="B394" s="39"/>
      <c r="C394" s="40"/>
      <c r="D394" s="234" t="s">
        <v>148</v>
      </c>
      <c r="E394" s="40"/>
      <c r="F394" s="235" t="s">
        <v>560</v>
      </c>
      <c r="G394" s="40"/>
      <c r="H394" s="40"/>
      <c r="I394" s="236"/>
      <c r="J394" s="40"/>
      <c r="K394" s="40"/>
      <c r="L394" s="44"/>
      <c r="M394" s="237"/>
      <c r="N394" s="238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148</v>
      </c>
      <c r="AU394" s="17" t="s">
        <v>86</v>
      </c>
    </row>
    <row r="395" s="13" customFormat="1">
      <c r="A395" s="13"/>
      <c r="B395" s="239"/>
      <c r="C395" s="240"/>
      <c r="D395" s="234" t="s">
        <v>150</v>
      </c>
      <c r="E395" s="241" t="s">
        <v>1</v>
      </c>
      <c r="F395" s="242" t="s">
        <v>562</v>
      </c>
      <c r="G395" s="240"/>
      <c r="H395" s="243">
        <v>7.838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9" t="s">
        <v>150</v>
      </c>
      <c r="AU395" s="249" t="s">
        <v>86</v>
      </c>
      <c r="AV395" s="13" t="s">
        <v>86</v>
      </c>
      <c r="AW395" s="13" t="s">
        <v>32</v>
      </c>
      <c r="AX395" s="13" t="s">
        <v>76</v>
      </c>
      <c r="AY395" s="249" t="s">
        <v>139</v>
      </c>
    </row>
    <row r="396" s="14" customFormat="1">
      <c r="A396" s="14"/>
      <c r="B396" s="250"/>
      <c r="C396" s="251"/>
      <c r="D396" s="234" t="s">
        <v>150</v>
      </c>
      <c r="E396" s="252" t="s">
        <v>1</v>
      </c>
      <c r="F396" s="253" t="s">
        <v>152</v>
      </c>
      <c r="G396" s="251"/>
      <c r="H396" s="254">
        <v>7.838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0" t="s">
        <v>150</v>
      </c>
      <c r="AU396" s="260" t="s">
        <v>86</v>
      </c>
      <c r="AV396" s="14" t="s">
        <v>146</v>
      </c>
      <c r="AW396" s="14" t="s">
        <v>32</v>
      </c>
      <c r="AX396" s="14" t="s">
        <v>84</v>
      </c>
      <c r="AY396" s="260" t="s">
        <v>139</v>
      </c>
    </row>
    <row r="397" s="2" customFormat="1" ht="16.5" customHeight="1">
      <c r="A397" s="38"/>
      <c r="B397" s="39"/>
      <c r="C397" s="219" t="s">
        <v>563</v>
      </c>
      <c r="D397" s="219" t="s">
        <v>142</v>
      </c>
      <c r="E397" s="221" t="s">
        <v>564</v>
      </c>
      <c r="F397" s="222" t="s">
        <v>565</v>
      </c>
      <c r="G397" s="223" t="s">
        <v>155</v>
      </c>
      <c r="H397" s="224">
        <v>28.215</v>
      </c>
      <c r="I397" s="225"/>
      <c r="J397" s="226">
        <f>ROUND(I397*H397,2)</f>
        <v>0</v>
      </c>
      <c r="K397" s="227"/>
      <c r="L397" s="44"/>
      <c r="M397" s="228" t="s">
        <v>1</v>
      </c>
      <c r="N397" s="229" t="s">
        <v>41</v>
      </c>
      <c r="O397" s="91"/>
      <c r="P397" s="230">
        <f>O397*H397</f>
        <v>0</v>
      </c>
      <c r="Q397" s="230">
        <v>0.02866</v>
      </c>
      <c r="R397" s="230">
        <f>Q397*H397</f>
        <v>0.8086419</v>
      </c>
      <c r="S397" s="230">
        <v>0</v>
      </c>
      <c r="T397" s="231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2" t="s">
        <v>238</v>
      </c>
      <c r="AT397" s="232" t="s">
        <v>142</v>
      </c>
      <c r="AU397" s="232" t="s">
        <v>86</v>
      </c>
      <c r="AY397" s="17" t="s">
        <v>139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7" t="s">
        <v>84</v>
      </c>
      <c r="BK397" s="233">
        <f>ROUND(I397*H397,2)</f>
        <v>0</v>
      </c>
      <c r="BL397" s="17" t="s">
        <v>238</v>
      </c>
      <c r="BM397" s="232" t="s">
        <v>566</v>
      </c>
    </row>
    <row r="398" s="2" customFormat="1">
      <c r="A398" s="38"/>
      <c r="B398" s="39"/>
      <c r="C398" s="40"/>
      <c r="D398" s="234" t="s">
        <v>148</v>
      </c>
      <c r="E398" s="40"/>
      <c r="F398" s="235" t="s">
        <v>567</v>
      </c>
      <c r="G398" s="40"/>
      <c r="H398" s="40"/>
      <c r="I398" s="236"/>
      <c r="J398" s="40"/>
      <c r="K398" s="40"/>
      <c r="L398" s="44"/>
      <c r="M398" s="237"/>
      <c r="N398" s="238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148</v>
      </c>
      <c r="AU398" s="17" t="s">
        <v>86</v>
      </c>
    </row>
    <row r="399" s="13" customFormat="1">
      <c r="A399" s="13"/>
      <c r="B399" s="239"/>
      <c r="C399" s="240"/>
      <c r="D399" s="234" t="s">
        <v>150</v>
      </c>
      <c r="E399" s="241" t="s">
        <v>1</v>
      </c>
      <c r="F399" s="242" t="s">
        <v>568</v>
      </c>
      <c r="G399" s="240"/>
      <c r="H399" s="243">
        <v>28.215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9" t="s">
        <v>150</v>
      </c>
      <c r="AU399" s="249" t="s">
        <v>86</v>
      </c>
      <c r="AV399" s="13" t="s">
        <v>86</v>
      </c>
      <c r="AW399" s="13" t="s">
        <v>32</v>
      </c>
      <c r="AX399" s="13" t="s">
        <v>76</v>
      </c>
      <c r="AY399" s="249" t="s">
        <v>139</v>
      </c>
    </row>
    <row r="400" s="14" customFormat="1">
      <c r="A400" s="14"/>
      <c r="B400" s="250"/>
      <c r="C400" s="251"/>
      <c r="D400" s="234" t="s">
        <v>150</v>
      </c>
      <c r="E400" s="252" t="s">
        <v>1</v>
      </c>
      <c r="F400" s="253" t="s">
        <v>152</v>
      </c>
      <c r="G400" s="251"/>
      <c r="H400" s="254">
        <v>28.215</v>
      </c>
      <c r="I400" s="255"/>
      <c r="J400" s="251"/>
      <c r="K400" s="251"/>
      <c r="L400" s="256"/>
      <c r="M400" s="257"/>
      <c r="N400" s="258"/>
      <c r="O400" s="258"/>
      <c r="P400" s="258"/>
      <c r="Q400" s="258"/>
      <c r="R400" s="258"/>
      <c r="S400" s="258"/>
      <c r="T400" s="25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0" t="s">
        <v>150</v>
      </c>
      <c r="AU400" s="260" t="s">
        <v>86</v>
      </c>
      <c r="AV400" s="14" t="s">
        <v>146</v>
      </c>
      <c r="AW400" s="14" t="s">
        <v>32</v>
      </c>
      <c r="AX400" s="14" t="s">
        <v>84</v>
      </c>
      <c r="AY400" s="260" t="s">
        <v>139</v>
      </c>
    </row>
    <row r="401" s="2" customFormat="1" ht="16.5" customHeight="1">
      <c r="A401" s="38"/>
      <c r="B401" s="39"/>
      <c r="C401" s="219" t="s">
        <v>531</v>
      </c>
      <c r="D401" s="219" t="s">
        <v>142</v>
      </c>
      <c r="E401" s="221" t="s">
        <v>569</v>
      </c>
      <c r="F401" s="222" t="s">
        <v>570</v>
      </c>
      <c r="G401" s="223" t="s">
        <v>155</v>
      </c>
      <c r="H401" s="224">
        <v>25.658</v>
      </c>
      <c r="I401" s="225"/>
      <c r="J401" s="226">
        <f>ROUND(I401*H401,2)</f>
        <v>0</v>
      </c>
      <c r="K401" s="227"/>
      <c r="L401" s="44"/>
      <c r="M401" s="228" t="s">
        <v>1</v>
      </c>
      <c r="N401" s="229" t="s">
        <v>41</v>
      </c>
      <c r="O401" s="91"/>
      <c r="P401" s="230">
        <f>O401*H401</f>
        <v>0</v>
      </c>
      <c r="Q401" s="230">
        <v>0.02614</v>
      </c>
      <c r="R401" s="230">
        <f>Q401*H401</f>
        <v>0.67070012000000008</v>
      </c>
      <c r="S401" s="230">
        <v>0</v>
      </c>
      <c r="T401" s="231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2" t="s">
        <v>238</v>
      </c>
      <c r="AT401" s="232" t="s">
        <v>142</v>
      </c>
      <c r="AU401" s="232" t="s">
        <v>86</v>
      </c>
      <c r="AY401" s="17" t="s">
        <v>139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7" t="s">
        <v>84</v>
      </c>
      <c r="BK401" s="233">
        <f>ROUND(I401*H401,2)</f>
        <v>0</v>
      </c>
      <c r="BL401" s="17" t="s">
        <v>238</v>
      </c>
      <c r="BM401" s="232" t="s">
        <v>571</v>
      </c>
    </row>
    <row r="402" s="2" customFormat="1">
      <c r="A402" s="38"/>
      <c r="B402" s="39"/>
      <c r="C402" s="40"/>
      <c r="D402" s="234" t="s">
        <v>148</v>
      </c>
      <c r="E402" s="40"/>
      <c r="F402" s="235" t="s">
        <v>572</v>
      </c>
      <c r="G402" s="40"/>
      <c r="H402" s="40"/>
      <c r="I402" s="236"/>
      <c r="J402" s="40"/>
      <c r="K402" s="40"/>
      <c r="L402" s="44"/>
      <c r="M402" s="237"/>
      <c r="N402" s="238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148</v>
      </c>
      <c r="AU402" s="17" t="s">
        <v>86</v>
      </c>
    </row>
    <row r="403" s="13" customFormat="1">
      <c r="A403" s="13"/>
      <c r="B403" s="239"/>
      <c r="C403" s="240"/>
      <c r="D403" s="234" t="s">
        <v>150</v>
      </c>
      <c r="E403" s="241" t="s">
        <v>1</v>
      </c>
      <c r="F403" s="242" t="s">
        <v>573</v>
      </c>
      <c r="G403" s="240"/>
      <c r="H403" s="243">
        <v>25.658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150</v>
      </c>
      <c r="AU403" s="249" t="s">
        <v>86</v>
      </c>
      <c r="AV403" s="13" t="s">
        <v>86</v>
      </c>
      <c r="AW403" s="13" t="s">
        <v>32</v>
      </c>
      <c r="AX403" s="13" t="s">
        <v>76</v>
      </c>
      <c r="AY403" s="249" t="s">
        <v>139</v>
      </c>
    </row>
    <row r="404" s="14" customFormat="1">
      <c r="A404" s="14"/>
      <c r="B404" s="250"/>
      <c r="C404" s="251"/>
      <c r="D404" s="234" t="s">
        <v>150</v>
      </c>
      <c r="E404" s="252" t="s">
        <v>1</v>
      </c>
      <c r="F404" s="253" t="s">
        <v>152</v>
      </c>
      <c r="G404" s="251"/>
      <c r="H404" s="254">
        <v>25.658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0" t="s">
        <v>150</v>
      </c>
      <c r="AU404" s="260" t="s">
        <v>86</v>
      </c>
      <c r="AV404" s="14" t="s">
        <v>146</v>
      </c>
      <c r="AW404" s="14" t="s">
        <v>32</v>
      </c>
      <c r="AX404" s="14" t="s">
        <v>84</v>
      </c>
      <c r="AY404" s="260" t="s">
        <v>139</v>
      </c>
    </row>
    <row r="405" s="2" customFormat="1" ht="21.75" customHeight="1">
      <c r="A405" s="38"/>
      <c r="B405" s="39"/>
      <c r="C405" s="219" t="s">
        <v>574</v>
      </c>
      <c r="D405" s="219" t="s">
        <v>142</v>
      </c>
      <c r="E405" s="221" t="s">
        <v>575</v>
      </c>
      <c r="F405" s="222" t="s">
        <v>576</v>
      </c>
      <c r="G405" s="223" t="s">
        <v>155</v>
      </c>
      <c r="H405" s="224">
        <v>16.088</v>
      </c>
      <c r="I405" s="225"/>
      <c r="J405" s="226">
        <f>ROUND(I405*H405,2)</f>
        <v>0</v>
      </c>
      <c r="K405" s="227"/>
      <c r="L405" s="44"/>
      <c r="M405" s="228" t="s">
        <v>1</v>
      </c>
      <c r="N405" s="229" t="s">
        <v>41</v>
      </c>
      <c r="O405" s="91"/>
      <c r="P405" s="230">
        <f>O405*H405</f>
        <v>0</v>
      </c>
      <c r="Q405" s="230">
        <v>0.05984</v>
      </c>
      <c r="R405" s="230">
        <f>Q405*H405</f>
        <v>0.96270592</v>
      </c>
      <c r="S405" s="230">
        <v>0</v>
      </c>
      <c r="T405" s="231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2" t="s">
        <v>238</v>
      </c>
      <c r="AT405" s="232" t="s">
        <v>142</v>
      </c>
      <c r="AU405" s="232" t="s">
        <v>86</v>
      </c>
      <c r="AY405" s="17" t="s">
        <v>139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7" t="s">
        <v>84</v>
      </c>
      <c r="BK405" s="233">
        <f>ROUND(I405*H405,2)</f>
        <v>0</v>
      </c>
      <c r="BL405" s="17" t="s">
        <v>238</v>
      </c>
      <c r="BM405" s="232" t="s">
        <v>577</v>
      </c>
    </row>
    <row r="406" s="2" customFormat="1">
      <c r="A406" s="38"/>
      <c r="B406" s="39"/>
      <c r="C406" s="40"/>
      <c r="D406" s="234" t="s">
        <v>148</v>
      </c>
      <c r="E406" s="40"/>
      <c r="F406" s="235" t="s">
        <v>578</v>
      </c>
      <c r="G406" s="40"/>
      <c r="H406" s="40"/>
      <c r="I406" s="236"/>
      <c r="J406" s="40"/>
      <c r="K406" s="40"/>
      <c r="L406" s="44"/>
      <c r="M406" s="237"/>
      <c r="N406" s="238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148</v>
      </c>
      <c r="AU406" s="17" t="s">
        <v>86</v>
      </c>
    </row>
    <row r="407" s="13" customFormat="1">
      <c r="A407" s="13"/>
      <c r="B407" s="239"/>
      <c r="C407" s="240"/>
      <c r="D407" s="234" t="s">
        <v>150</v>
      </c>
      <c r="E407" s="241" t="s">
        <v>1</v>
      </c>
      <c r="F407" s="242" t="s">
        <v>579</v>
      </c>
      <c r="G407" s="240"/>
      <c r="H407" s="243">
        <v>16.088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150</v>
      </c>
      <c r="AU407" s="249" t="s">
        <v>86</v>
      </c>
      <c r="AV407" s="13" t="s">
        <v>86</v>
      </c>
      <c r="AW407" s="13" t="s">
        <v>32</v>
      </c>
      <c r="AX407" s="13" t="s">
        <v>76</v>
      </c>
      <c r="AY407" s="249" t="s">
        <v>139</v>
      </c>
    </row>
    <row r="408" s="14" customFormat="1">
      <c r="A408" s="14"/>
      <c r="B408" s="250"/>
      <c r="C408" s="251"/>
      <c r="D408" s="234" t="s">
        <v>150</v>
      </c>
      <c r="E408" s="252" t="s">
        <v>1</v>
      </c>
      <c r="F408" s="253" t="s">
        <v>152</v>
      </c>
      <c r="G408" s="251"/>
      <c r="H408" s="254">
        <v>16.088</v>
      </c>
      <c r="I408" s="255"/>
      <c r="J408" s="251"/>
      <c r="K408" s="251"/>
      <c r="L408" s="256"/>
      <c r="M408" s="257"/>
      <c r="N408" s="258"/>
      <c r="O408" s="258"/>
      <c r="P408" s="258"/>
      <c r="Q408" s="258"/>
      <c r="R408" s="258"/>
      <c r="S408" s="258"/>
      <c r="T408" s="25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0" t="s">
        <v>150</v>
      </c>
      <c r="AU408" s="260" t="s">
        <v>86</v>
      </c>
      <c r="AV408" s="14" t="s">
        <v>146</v>
      </c>
      <c r="AW408" s="14" t="s">
        <v>32</v>
      </c>
      <c r="AX408" s="14" t="s">
        <v>84</v>
      </c>
      <c r="AY408" s="260" t="s">
        <v>139</v>
      </c>
    </row>
    <row r="409" s="2" customFormat="1" ht="16.5" customHeight="1">
      <c r="A409" s="38"/>
      <c r="B409" s="39"/>
      <c r="C409" s="219" t="s">
        <v>503</v>
      </c>
      <c r="D409" s="219" t="s">
        <v>142</v>
      </c>
      <c r="E409" s="221" t="s">
        <v>580</v>
      </c>
      <c r="F409" s="222" t="s">
        <v>581</v>
      </c>
      <c r="G409" s="223" t="s">
        <v>155</v>
      </c>
      <c r="H409" s="224">
        <v>76.89</v>
      </c>
      <c r="I409" s="225"/>
      <c r="J409" s="226">
        <f>ROUND(I409*H409,2)</f>
        <v>0</v>
      </c>
      <c r="K409" s="227"/>
      <c r="L409" s="44"/>
      <c r="M409" s="228" t="s">
        <v>1</v>
      </c>
      <c r="N409" s="229" t="s">
        <v>41</v>
      </c>
      <c r="O409" s="91"/>
      <c r="P409" s="230">
        <f>O409*H409</f>
        <v>0</v>
      </c>
      <c r="Q409" s="230">
        <v>0</v>
      </c>
      <c r="R409" s="230">
        <f>Q409*H409</f>
        <v>0</v>
      </c>
      <c r="S409" s="230">
        <v>0.03175</v>
      </c>
      <c r="T409" s="231">
        <f>S409*H409</f>
        <v>2.4412575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2" t="s">
        <v>238</v>
      </c>
      <c r="AT409" s="232" t="s">
        <v>142</v>
      </c>
      <c r="AU409" s="232" t="s">
        <v>86</v>
      </c>
      <c r="AY409" s="17" t="s">
        <v>139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7" t="s">
        <v>84</v>
      </c>
      <c r="BK409" s="233">
        <f>ROUND(I409*H409,2)</f>
        <v>0</v>
      </c>
      <c r="BL409" s="17" t="s">
        <v>238</v>
      </c>
      <c r="BM409" s="232" t="s">
        <v>582</v>
      </c>
    </row>
    <row r="410" s="2" customFormat="1">
      <c r="A410" s="38"/>
      <c r="B410" s="39"/>
      <c r="C410" s="40"/>
      <c r="D410" s="234" t="s">
        <v>148</v>
      </c>
      <c r="E410" s="40"/>
      <c r="F410" s="235" t="s">
        <v>581</v>
      </c>
      <c r="G410" s="40"/>
      <c r="H410" s="40"/>
      <c r="I410" s="236"/>
      <c r="J410" s="40"/>
      <c r="K410" s="40"/>
      <c r="L410" s="44"/>
      <c r="M410" s="237"/>
      <c r="N410" s="238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148</v>
      </c>
      <c r="AU410" s="17" t="s">
        <v>86</v>
      </c>
    </row>
    <row r="411" s="15" customFormat="1">
      <c r="A411" s="15"/>
      <c r="B411" s="261"/>
      <c r="C411" s="262"/>
      <c r="D411" s="234" t="s">
        <v>150</v>
      </c>
      <c r="E411" s="263" t="s">
        <v>1</v>
      </c>
      <c r="F411" s="264" t="s">
        <v>583</v>
      </c>
      <c r="G411" s="262"/>
      <c r="H411" s="263" t="s">
        <v>1</v>
      </c>
      <c r="I411" s="265"/>
      <c r="J411" s="262"/>
      <c r="K411" s="262"/>
      <c r="L411" s="266"/>
      <c r="M411" s="267"/>
      <c r="N411" s="268"/>
      <c r="O411" s="268"/>
      <c r="P411" s="268"/>
      <c r="Q411" s="268"/>
      <c r="R411" s="268"/>
      <c r="S411" s="268"/>
      <c r="T411" s="26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0" t="s">
        <v>150</v>
      </c>
      <c r="AU411" s="270" t="s">
        <v>86</v>
      </c>
      <c r="AV411" s="15" t="s">
        <v>84</v>
      </c>
      <c r="AW411" s="15" t="s">
        <v>32</v>
      </c>
      <c r="AX411" s="15" t="s">
        <v>76</v>
      </c>
      <c r="AY411" s="270" t="s">
        <v>139</v>
      </c>
    </row>
    <row r="412" s="13" customFormat="1">
      <c r="A412" s="13"/>
      <c r="B412" s="239"/>
      <c r="C412" s="240"/>
      <c r="D412" s="234" t="s">
        <v>150</v>
      </c>
      <c r="E412" s="241" t="s">
        <v>1</v>
      </c>
      <c r="F412" s="242" t="s">
        <v>584</v>
      </c>
      <c r="G412" s="240"/>
      <c r="H412" s="243">
        <v>76.89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150</v>
      </c>
      <c r="AU412" s="249" t="s">
        <v>86</v>
      </c>
      <c r="AV412" s="13" t="s">
        <v>86</v>
      </c>
      <c r="AW412" s="13" t="s">
        <v>32</v>
      </c>
      <c r="AX412" s="13" t="s">
        <v>84</v>
      </c>
      <c r="AY412" s="249" t="s">
        <v>139</v>
      </c>
    </row>
    <row r="413" s="2" customFormat="1" ht="16.5" customHeight="1">
      <c r="A413" s="38"/>
      <c r="B413" s="39"/>
      <c r="C413" s="219" t="s">
        <v>585</v>
      </c>
      <c r="D413" s="219" t="s">
        <v>142</v>
      </c>
      <c r="E413" s="221" t="s">
        <v>586</v>
      </c>
      <c r="F413" s="222" t="s">
        <v>587</v>
      </c>
      <c r="G413" s="223" t="s">
        <v>155</v>
      </c>
      <c r="H413" s="224">
        <v>25.74</v>
      </c>
      <c r="I413" s="225"/>
      <c r="J413" s="226">
        <f>ROUND(I413*H413,2)</f>
        <v>0</v>
      </c>
      <c r="K413" s="227"/>
      <c r="L413" s="44"/>
      <c r="M413" s="228" t="s">
        <v>1</v>
      </c>
      <c r="N413" s="229" t="s">
        <v>41</v>
      </c>
      <c r="O413" s="91"/>
      <c r="P413" s="230">
        <f>O413*H413</f>
        <v>0</v>
      </c>
      <c r="Q413" s="230">
        <v>0</v>
      </c>
      <c r="R413" s="230">
        <f>Q413*H413</f>
        <v>0</v>
      </c>
      <c r="S413" s="230">
        <v>0.0112</v>
      </c>
      <c r="T413" s="231">
        <f>S413*H413</f>
        <v>0.288288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2" t="s">
        <v>238</v>
      </c>
      <c r="AT413" s="232" t="s">
        <v>142</v>
      </c>
      <c r="AU413" s="232" t="s">
        <v>86</v>
      </c>
      <c r="AY413" s="17" t="s">
        <v>139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7" t="s">
        <v>84</v>
      </c>
      <c r="BK413" s="233">
        <f>ROUND(I413*H413,2)</f>
        <v>0</v>
      </c>
      <c r="BL413" s="17" t="s">
        <v>238</v>
      </c>
      <c r="BM413" s="232" t="s">
        <v>588</v>
      </c>
    </row>
    <row r="414" s="2" customFormat="1">
      <c r="A414" s="38"/>
      <c r="B414" s="39"/>
      <c r="C414" s="40"/>
      <c r="D414" s="234" t="s">
        <v>148</v>
      </c>
      <c r="E414" s="40"/>
      <c r="F414" s="235" t="s">
        <v>589</v>
      </c>
      <c r="G414" s="40"/>
      <c r="H414" s="40"/>
      <c r="I414" s="236"/>
      <c r="J414" s="40"/>
      <c r="K414" s="40"/>
      <c r="L414" s="44"/>
      <c r="M414" s="237"/>
      <c r="N414" s="238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148</v>
      </c>
      <c r="AU414" s="17" t="s">
        <v>86</v>
      </c>
    </row>
    <row r="415" s="15" customFormat="1">
      <c r="A415" s="15"/>
      <c r="B415" s="261"/>
      <c r="C415" s="262"/>
      <c r="D415" s="234" t="s">
        <v>150</v>
      </c>
      <c r="E415" s="263" t="s">
        <v>1</v>
      </c>
      <c r="F415" s="264" t="s">
        <v>590</v>
      </c>
      <c r="G415" s="262"/>
      <c r="H415" s="263" t="s">
        <v>1</v>
      </c>
      <c r="I415" s="265"/>
      <c r="J415" s="262"/>
      <c r="K415" s="262"/>
      <c r="L415" s="266"/>
      <c r="M415" s="267"/>
      <c r="N415" s="268"/>
      <c r="O415" s="268"/>
      <c r="P415" s="268"/>
      <c r="Q415" s="268"/>
      <c r="R415" s="268"/>
      <c r="S415" s="268"/>
      <c r="T415" s="26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0" t="s">
        <v>150</v>
      </c>
      <c r="AU415" s="270" t="s">
        <v>86</v>
      </c>
      <c r="AV415" s="15" t="s">
        <v>84</v>
      </c>
      <c r="AW415" s="15" t="s">
        <v>32</v>
      </c>
      <c r="AX415" s="15" t="s">
        <v>76</v>
      </c>
      <c r="AY415" s="270" t="s">
        <v>139</v>
      </c>
    </row>
    <row r="416" s="13" customFormat="1">
      <c r="A416" s="13"/>
      <c r="B416" s="239"/>
      <c r="C416" s="240"/>
      <c r="D416" s="234" t="s">
        <v>150</v>
      </c>
      <c r="E416" s="241" t="s">
        <v>1</v>
      </c>
      <c r="F416" s="242" t="s">
        <v>591</v>
      </c>
      <c r="G416" s="240"/>
      <c r="H416" s="243">
        <v>25.74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150</v>
      </c>
      <c r="AU416" s="249" t="s">
        <v>86</v>
      </c>
      <c r="AV416" s="13" t="s">
        <v>86</v>
      </c>
      <c r="AW416" s="13" t="s">
        <v>32</v>
      </c>
      <c r="AX416" s="13" t="s">
        <v>76</v>
      </c>
      <c r="AY416" s="249" t="s">
        <v>139</v>
      </c>
    </row>
    <row r="417" s="14" customFormat="1">
      <c r="A417" s="14"/>
      <c r="B417" s="250"/>
      <c r="C417" s="251"/>
      <c r="D417" s="234" t="s">
        <v>150</v>
      </c>
      <c r="E417" s="252" t="s">
        <v>1</v>
      </c>
      <c r="F417" s="253" t="s">
        <v>152</v>
      </c>
      <c r="G417" s="251"/>
      <c r="H417" s="254">
        <v>25.74</v>
      </c>
      <c r="I417" s="255"/>
      <c r="J417" s="251"/>
      <c r="K417" s="251"/>
      <c r="L417" s="256"/>
      <c r="M417" s="257"/>
      <c r="N417" s="258"/>
      <c r="O417" s="258"/>
      <c r="P417" s="258"/>
      <c r="Q417" s="258"/>
      <c r="R417" s="258"/>
      <c r="S417" s="258"/>
      <c r="T417" s="25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0" t="s">
        <v>150</v>
      </c>
      <c r="AU417" s="260" t="s">
        <v>86</v>
      </c>
      <c r="AV417" s="14" t="s">
        <v>146</v>
      </c>
      <c r="AW417" s="14" t="s">
        <v>32</v>
      </c>
      <c r="AX417" s="14" t="s">
        <v>84</v>
      </c>
      <c r="AY417" s="260" t="s">
        <v>139</v>
      </c>
    </row>
    <row r="418" s="2" customFormat="1" ht="16.5" customHeight="1">
      <c r="A418" s="38"/>
      <c r="B418" s="39"/>
      <c r="C418" s="219" t="s">
        <v>592</v>
      </c>
      <c r="D418" s="219" t="s">
        <v>142</v>
      </c>
      <c r="E418" s="221" t="s">
        <v>593</v>
      </c>
      <c r="F418" s="222" t="s">
        <v>594</v>
      </c>
      <c r="G418" s="223" t="s">
        <v>155</v>
      </c>
      <c r="H418" s="224">
        <v>71.75</v>
      </c>
      <c r="I418" s="225"/>
      <c r="J418" s="226">
        <f>ROUND(I418*H418,2)</f>
        <v>0</v>
      </c>
      <c r="K418" s="227"/>
      <c r="L418" s="44"/>
      <c r="M418" s="228" t="s">
        <v>1</v>
      </c>
      <c r="N418" s="229" t="s">
        <v>41</v>
      </c>
      <c r="O418" s="91"/>
      <c r="P418" s="230">
        <f>O418*H418</f>
        <v>0</v>
      </c>
      <c r="Q418" s="230">
        <v>0.012200000000000002</v>
      </c>
      <c r="R418" s="230">
        <f>Q418*H418</f>
        <v>0.87535</v>
      </c>
      <c r="S418" s="230">
        <v>0</v>
      </c>
      <c r="T418" s="231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2" t="s">
        <v>238</v>
      </c>
      <c r="AT418" s="232" t="s">
        <v>142</v>
      </c>
      <c r="AU418" s="232" t="s">
        <v>86</v>
      </c>
      <c r="AY418" s="17" t="s">
        <v>139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7" t="s">
        <v>84</v>
      </c>
      <c r="BK418" s="233">
        <f>ROUND(I418*H418,2)</f>
        <v>0</v>
      </c>
      <c r="BL418" s="17" t="s">
        <v>238</v>
      </c>
      <c r="BM418" s="232" t="s">
        <v>595</v>
      </c>
    </row>
    <row r="419" s="2" customFormat="1">
      <c r="A419" s="38"/>
      <c r="B419" s="39"/>
      <c r="C419" s="40"/>
      <c r="D419" s="234" t="s">
        <v>148</v>
      </c>
      <c r="E419" s="40"/>
      <c r="F419" s="235" t="s">
        <v>596</v>
      </c>
      <c r="G419" s="40"/>
      <c r="H419" s="40"/>
      <c r="I419" s="236"/>
      <c r="J419" s="40"/>
      <c r="K419" s="40"/>
      <c r="L419" s="44"/>
      <c r="M419" s="237"/>
      <c r="N419" s="238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148</v>
      </c>
      <c r="AU419" s="17" t="s">
        <v>86</v>
      </c>
    </row>
    <row r="420" s="13" customFormat="1">
      <c r="A420" s="13"/>
      <c r="B420" s="239"/>
      <c r="C420" s="240"/>
      <c r="D420" s="234" t="s">
        <v>150</v>
      </c>
      <c r="E420" s="241" t="s">
        <v>1</v>
      </c>
      <c r="F420" s="242" t="s">
        <v>597</v>
      </c>
      <c r="G420" s="240"/>
      <c r="H420" s="243">
        <v>51.75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150</v>
      </c>
      <c r="AU420" s="249" t="s">
        <v>86</v>
      </c>
      <c r="AV420" s="13" t="s">
        <v>86</v>
      </c>
      <c r="AW420" s="13" t="s">
        <v>32</v>
      </c>
      <c r="AX420" s="13" t="s">
        <v>76</v>
      </c>
      <c r="AY420" s="249" t="s">
        <v>139</v>
      </c>
    </row>
    <row r="421" s="13" customFormat="1">
      <c r="A421" s="13"/>
      <c r="B421" s="239"/>
      <c r="C421" s="240"/>
      <c r="D421" s="234" t="s">
        <v>150</v>
      </c>
      <c r="E421" s="241" t="s">
        <v>1</v>
      </c>
      <c r="F421" s="242" t="s">
        <v>262</v>
      </c>
      <c r="G421" s="240"/>
      <c r="H421" s="243">
        <v>20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9" t="s">
        <v>150</v>
      </c>
      <c r="AU421" s="249" t="s">
        <v>86</v>
      </c>
      <c r="AV421" s="13" t="s">
        <v>86</v>
      </c>
      <c r="AW421" s="13" t="s">
        <v>32</v>
      </c>
      <c r="AX421" s="13" t="s">
        <v>76</v>
      </c>
      <c r="AY421" s="249" t="s">
        <v>139</v>
      </c>
    </row>
    <row r="422" s="14" customFormat="1">
      <c r="A422" s="14"/>
      <c r="B422" s="250"/>
      <c r="C422" s="251"/>
      <c r="D422" s="234" t="s">
        <v>150</v>
      </c>
      <c r="E422" s="252" t="s">
        <v>1</v>
      </c>
      <c r="F422" s="253" t="s">
        <v>152</v>
      </c>
      <c r="G422" s="251"/>
      <c r="H422" s="254">
        <v>71.75</v>
      </c>
      <c r="I422" s="255"/>
      <c r="J422" s="251"/>
      <c r="K422" s="251"/>
      <c r="L422" s="256"/>
      <c r="M422" s="257"/>
      <c r="N422" s="258"/>
      <c r="O422" s="258"/>
      <c r="P422" s="258"/>
      <c r="Q422" s="258"/>
      <c r="R422" s="258"/>
      <c r="S422" s="258"/>
      <c r="T422" s="25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0" t="s">
        <v>150</v>
      </c>
      <c r="AU422" s="260" t="s">
        <v>86</v>
      </c>
      <c r="AV422" s="14" t="s">
        <v>146</v>
      </c>
      <c r="AW422" s="14" t="s">
        <v>32</v>
      </c>
      <c r="AX422" s="14" t="s">
        <v>84</v>
      </c>
      <c r="AY422" s="260" t="s">
        <v>139</v>
      </c>
    </row>
    <row r="423" s="2" customFormat="1" ht="16.5" customHeight="1">
      <c r="A423" s="38"/>
      <c r="B423" s="39"/>
      <c r="C423" s="219" t="s">
        <v>598</v>
      </c>
      <c r="D423" s="219" t="s">
        <v>142</v>
      </c>
      <c r="E423" s="221" t="s">
        <v>599</v>
      </c>
      <c r="F423" s="222" t="s">
        <v>600</v>
      </c>
      <c r="G423" s="223" t="s">
        <v>155</v>
      </c>
      <c r="H423" s="224">
        <v>61.502</v>
      </c>
      <c r="I423" s="225"/>
      <c r="J423" s="226">
        <f>ROUND(I423*H423,2)</f>
        <v>0</v>
      </c>
      <c r="K423" s="227"/>
      <c r="L423" s="44"/>
      <c r="M423" s="228" t="s">
        <v>1</v>
      </c>
      <c r="N423" s="229" t="s">
        <v>41</v>
      </c>
      <c r="O423" s="91"/>
      <c r="P423" s="230">
        <f>O423*H423</f>
        <v>0</v>
      </c>
      <c r="Q423" s="230">
        <v>0.013860000000000002</v>
      </c>
      <c r="R423" s="230">
        <f>Q423*H423</f>
        <v>0.85241772</v>
      </c>
      <c r="S423" s="230">
        <v>0</v>
      </c>
      <c r="T423" s="231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2" t="s">
        <v>238</v>
      </c>
      <c r="AT423" s="232" t="s">
        <v>142</v>
      </c>
      <c r="AU423" s="232" t="s">
        <v>86</v>
      </c>
      <c r="AY423" s="17" t="s">
        <v>139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7" t="s">
        <v>84</v>
      </c>
      <c r="BK423" s="233">
        <f>ROUND(I423*H423,2)</f>
        <v>0</v>
      </c>
      <c r="BL423" s="17" t="s">
        <v>238</v>
      </c>
      <c r="BM423" s="232" t="s">
        <v>601</v>
      </c>
    </row>
    <row r="424" s="2" customFormat="1">
      <c r="A424" s="38"/>
      <c r="B424" s="39"/>
      <c r="C424" s="40"/>
      <c r="D424" s="234" t="s">
        <v>148</v>
      </c>
      <c r="E424" s="40"/>
      <c r="F424" s="235" t="s">
        <v>602</v>
      </c>
      <c r="G424" s="40"/>
      <c r="H424" s="40"/>
      <c r="I424" s="236"/>
      <c r="J424" s="40"/>
      <c r="K424" s="40"/>
      <c r="L424" s="44"/>
      <c r="M424" s="237"/>
      <c r="N424" s="238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148</v>
      </c>
      <c r="AU424" s="17" t="s">
        <v>86</v>
      </c>
    </row>
    <row r="425" s="13" customFormat="1">
      <c r="A425" s="13"/>
      <c r="B425" s="239"/>
      <c r="C425" s="240"/>
      <c r="D425" s="234" t="s">
        <v>150</v>
      </c>
      <c r="E425" s="241" t="s">
        <v>1</v>
      </c>
      <c r="F425" s="242" t="s">
        <v>603</v>
      </c>
      <c r="G425" s="240"/>
      <c r="H425" s="243">
        <v>61.502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9" t="s">
        <v>150</v>
      </c>
      <c r="AU425" s="249" t="s">
        <v>86</v>
      </c>
      <c r="AV425" s="13" t="s">
        <v>86</v>
      </c>
      <c r="AW425" s="13" t="s">
        <v>32</v>
      </c>
      <c r="AX425" s="13" t="s">
        <v>76</v>
      </c>
      <c r="AY425" s="249" t="s">
        <v>139</v>
      </c>
    </row>
    <row r="426" s="14" customFormat="1">
      <c r="A426" s="14"/>
      <c r="B426" s="250"/>
      <c r="C426" s="251"/>
      <c r="D426" s="234" t="s">
        <v>150</v>
      </c>
      <c r="E426" s="252" t="s">
        <v>1</v>
      </c>
      <c r="F426" s="253" t="s">
        <v>152</v>
      </c>
      <c r="G426" s="251"/>
      <c r="H426" s="254">
        <v>61.502</v>
      </c>
      <c r="I426" s="255"/>
      <c r="J426" s="251"/>
      <c r="K426" s="251"/>
      <c r="L426" s="256"/>
      <c r="M426" s="257"/>
      <c r="N426" s="258"/>
      <c r="O426" s="258"/>
      <c r="P426" s="258"/>
      <c r="Q426" s="258"/>
      <c r="R426" s="258"/>
      <c r="S426" s="258"/>
      <c r="T426" s="25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0" t="s">
        <v>150</v>
      </c>
      <c r="AU426" s="260" t="s">
        <v>86</v>
      </c>
      <c r="AV426" s="14" t="s">
        <v>146</v>
      </c>
      <c r="AW426" s="14" t="s">
        <v>32</v>
      </c>
      <c r="AX426" s="14" t="s">
        <v>84</v>
      </c>
      <c r="AY426" s="260" t="s">
        <v>139</v>
      </c>
    </row>
    <row r="427" s="2" customFormat="1" ht="16.5" customHeight="1">
      <c r="A427" s="38"/>
      <c r="B427" s="39"/>
      <c r="C427" s="219" t="s">
        <v>455</v>
      </c>
      <c r="D427" s="219" t="s">
        <v>142</v>
      </c>
      <c r="E427" s="221" t="s">
        <v>604</v>
      </c>
      <c r="F427" s="222" t="s">
        <v>605</v>
      </c>
      <c r="G427" s="223" t="s">
        <v>155</v>
      </c>
      <c r="H427" s="224">
        <v>11.460000000000002</v>
      </c>
      <c r="I427" s="225"/>
      <c r="J427" s="226">
        <f>ROUND(I427*H427,2)</f>
        <v>0</v>
      </c>
      <c r="K427" s="227"/>
      <c r="L427" s="44"/>
      <c r="M427" s="228" t="s">
        <v>1</v>
      </c>
      <c r="N427" s="229" t="s">
        <v>41</v>
      </c>
      <c r="O427" s="91"/>
      <c r="P427" s="230">
        <f>O427*H427</f>
        <v>0</v>
      </c>
      <c r="Q427" s="230">
        <v>0.0126</v>
      </c>
      <c r="R427" s="230">
        <f>Q427*H427</f>
        <v>0.14439600000000003</v>
      </c>
      <c r="S427" s="230">
        <v>0</v>
      </c>
      <c r="T427" s="231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2" t="s">
        <v>238</v>
      </c>
      <c r="AT427" s="232" t="s">
        <v>142</v>
      </c>
      <c r="AU427" s="232" t="s">
        <v>86</v>
      </c>
      <c r="AY427" s="17" t="s">
        <v>139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7" t="s">
        <v>84</v>
      </c>
      <c r="BK427" s="233">
        <f>ROUND(I427*H427,2)</f>
        <v>0</v>
      </c>
      <c r="BL427" s="17" t="s">
        <v>238</v>
      </c>
      <c r="BM427" s="232" t="s">
        <v>606</v>
      </c>
    </row>
    <row r="428" s="2" customFormat="1">
      <c r="A428" s="38"/>
      <c r="B428" s="39"/>
      <c r="C428" s="40"/>
      <c r="D428" s="234" t="s">
        <v>148</v>
      </c>
      <c r="E428" s="40"/>
      <c r="F428" s="235" t="s">
        <v>607</v>
      </c>
      <c r="G428" s="40"/>
      <c r="H428" s="40"/>
      <c r="I428" s="236"/>
      <c r="J428" s="40"/>
      <c r="K428" s="40"/>
      <c r="L428" s="44"/>
      <c r="M428" s="237"/>
      <c r="N428" s="238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148</v>
      </c>
      <c r="AU428" s="17" t="s">
        <v>86</v>
      </c>
    </row>
    <row r="429" s="13" customFormat="1">
      <c r="A429" s="13"/>
      <c r="B429" s="239"/>
      <c r="C429" s="240"/>
      <c r="D429" s="234" t="s">
        <v>150</v>
      </c>
      <c r="E429" s="241" t="s">
        <v>1</v>
      </c>
      <c r="F429" s="242" t="s">
        <v>608</v>
      </c>
      <c r="G429" s="240"/>
      <c r="H429" s="243">
        <v>11.460000000000002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150</v>
      </c>
      <c r="AU429" s="249" t="s">
        <v>86</v>
      </c>
      <c r="AV429" s="13" t="s">
        <v>86</v>
      </c>
      <c r="AW429" s="13" t="s">
        <v>32</v>
      </c>
      <c r="AX429" s="13" t="s">
        <v>76</v>
      </c>
      <c r="AY429" s="249" t="s">
        <v>139</v>
      </c>
    </row>
    <row r="430" s="14" customFormat="1">
      <c r="A430" s="14"/>
      <c r="B430" s="250"/>
      <c r="C430" s="251"/>
      <c r="D430" s="234" t="s">
        <v>150</v>
      </c>
      <c r="E430" s="252" t="s">
        <v>1</v>
      </c>
      <c r="F430" s="253" t="s">
        <v>152</v>
      </c>
      <c r="G430" s="251"/>
      <c r="H430" s="254">
        <v>11.460000000000002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0" t="s">
        <v>150</v>
      </c>
      <c r="AU430" s="260" t="s">
        <v>86</v>
      </c>
      <c r="AV430" s="14" t="s">
        <v>146</v>
      </c>
      <c r="AW430" s="14" t="s">
        <v>32</v>
      </c>
      <c r="AX430" s="14" t="s">
        <v>84</v>
      </c>
      <c r="AY430" s="260" t="s">
        <v>139</v>
      </c>
    </row>
    <row r="431" s="2" customFormat="1" ht="16.5" customHeight="1">
      <c r="A431" s="38"/>
      <c r="B431" s="39"/>
      <c r="C431" s="219" t="s">
        <v>609</v>
      </c>
      <c r="D431" s="219" t="s">
        <v>142</v>
      </c>
      <c r="E431" s="221" t="s">
        <v>610</v>
      </c>
      <c r="F431" s="222" t="s">
        <v>611</v>
      </c>
      <c r="G431" s="223" t="s">
        <v>155</v>
      </c>
      <c r="H431" s="224">
        <v>124.712</v>
      </c>
      <c r="I431" s="225"/>
      <c r="J431" s="226">
        <f>ROUND(I431*H431,2)</f>
        <v>0</v>
      </c>
      <c r="K431" s="227"/>
      <c r="L431" s="44"/>
      <c r="M431" s="228" t="s">
        <v>1</v>
      </c>
      <c r="N431" s="229" t="s">
        <v>41</v>
      </c>
      <c r="O431" s="91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2" t="s">
        <v>238</v>
      </c>
      <c r="AT431" s="232" t="s">
        <v>142</v>
      </c>
      <c r="AU431" s="232" t="s">
        <v>86</v>
      </c>
      <c r="AY431" s="17" t="s">
        <v>139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7" t="s">
        <v>84</v>
      </c>
      <c r="BK431" s="233">
        <f>ROUND(I431*H431,2)</f>
        <v>0</v>
      </c>
      <c r="BL431" s="17" t="s">
        <v>238</v>
      </c>
      <c r="BM431" s="232" t="s">
        <v>612</v>
      </c>
    </row>
    <row r="432" s="2" customFormat="1">
      <c r="A432" s="38"/>
      <c r="B432" s="39"/>
      <c r="C432" s="40"/>
      <c r="D432" s="234" t="s">
        <v>148</v>
      </c>
      <c r="E432" s="40"/>
      <c r="F432" s="235" t="s">
        <v>613</v>
      </c>
      <c r="G432" s="40"/>
      <c r="H432" s="40"/>
      <c r="I432" s="236"/>
      <c r="J432" s="40"/>
      <c r="K432" s="40"/>
      <c r="L432" s="44"/>
      <c r="M432" s="237"/>
      <c r="N432" s="238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148</v>
      </c>
      <c r="AU432" s="17" t="s">
        <v>86</v>
      </c>
    </row>
    <row r="433" s="13" customFormat="1">
      <c r="A433" s="13"/>
      <c r="B433" s="239"/>
      <c r="C433" s="240"/>
      <c r="D433" s="234" t="s">
        <v>150</v>
      </c>
      <c r="E433" s="241" t="s">
        <v>1</v>
      </c>
      <c r="F433" s="242" t="s">
        <v>614</v>
      </c>
      <c r="G433" s="240"/>
      <c r="H433" s="243">
        <v>124.712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9" t="s">
        <v>150</v>
      </c>
      <c r="AU433" s="249" t="s">
        <v>86</v>
      </c>
      <c r="AV433" s="13" t="s">
        <v>86</v>
      </c>
      <c r="AW433" s="13" t="s">
        <v>32</v>
      </c>
      <c r="AX433" s="13" t="s">
        <v>76</v>
      </c>
      <c r="AY433" s="249" t="s">
        <v>139</v>
      </c>
    </row>
    <row r="434" s="14" customFormat="1">
      <c r="A434" s="14"/>
      <c r="B434" s="250"/>
      <c r="C434" s="251"/>
      <c r="D434" s="234" t="s">
        <v>150</v>
      </c>
      <c r="E434" s="252" t="s">
        <v>1</v>
      </c>
      <c r="F434" s="253" t="s">
        <v>152</v>
      </c>
      <c r="G434" s="251"/>
      <c r="H434" s="254">
        <v>124.712</v>
      </c>
      <c r="I434" s="255"/>
      <c r="J434" s="251"/>
      <c r="K434" s="251"/>
      <c r="L434" s="256"/>
      <c r="M434" s="257"/>
      <c r="N434" s="258"/>
      <c r="O434" s="258"/>
      <c r="P434" s="258"/>
      <c r="Q434" s="258"/>
      <c r="R434" s="258"/>
      <c r="S434" s="258"/>
      <c r="T434" s="25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0" t="s">
        <v>150</v>
      </c>
      <c r="AU434" s="260" t="s">
        <v>86</v>
      </c>
      <c r="AV434" s="14" t="s">
        <v>146</v>
      </c>
      <c r="AW434" s="14" t="s">
        <v>32</v>
      </c>
      <c r="AX434" s="14" t="s">
        <v>84</v>
      </c>
      <c r="AY434" s="260" t="s">
        <v>139</v>
      </c>
    </row>
    <row r="435" s="2" customFormat="1" ht="16.5" customHeight="1">
      <c r="A435" s="38"/>
      <c r="B435" s="39"/>
      <c r="C435" s="271" t="s">
        <v>459</v>
      </c>
      <c r="D435" s="271" t="s">
        <v>307</v>
      </c>
      <c r="E435" s="273" t="s">
        <v>615</v>
      </c>
      <c r="F435" s="274" t="s">
        <v>616</v>
      </c>
      <c r="G435" s="275" t="s">
        <v>155</v>
      </c>
      <c r="H435" s="276">
        <v>127.206</v>
      </c>
      <c r="I435" s="277"/>
      <c r="J435" s="278">
        <f>ROUND(I435*H435,2)</f>
        <v>0</v>
      </c>
      <c r="K435" s="279"/>
      <c r="L435" s="280"/>
      <c r="M435" s="281" t="s">
        <v>1</v>
      </c>
      <c r="N435" s="282" t="s">
        <v>41</v>
      </c>
      <c r="O435" s="91"/>
      <c r="P435" s="230">
        <f>O435*H435</f>
        <v>0</v>
      </c>
      <c r="Q435" s="230">
        <v>0.0048</v>
      </c>
      <c r="R435" s="230">
        <f>Q435*H435</f>
        <v>0.61058879999999992</v>
      </c>
      <c r="S435" s="230">
        <v>0</v>
      </c>
      <c r="T435" s="231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2" t="s">
        <v>311</v>
      </c>
      <c r="AT435" s="232" t="s">
        <v>307</v>
      </c>
      <c r="AU435" s="232" t="s">
        <v>86</v>
      </c>
      <c r="AY435" s="17" t="s">
        <v>139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7" t="s">
        <v>84</v>
      </c>
      <c r="BK435" s="233">
        <f>ROUND(I435*H435,2)</f>
        <v>0</v>
      </c>
      <c r="BL435" s="17" t="s">
        <v>238</v>
      </c>
      <c r="BM435" s="232" t="s">
        <v>617</v>
      </c>
    </row>
    <row r="436" s="2" customFormat="1">
      <c r="A436" s="38"/>
      <c r="B436" s="39"/>
      <c r="C436" s="40"/>
      <c r="D436" s="234" t="s">
        <v>148</v>
      </c>
      <c r="E436" s="40"/>
      <c r="F436" s="235" t="s">
        <v>616</v>
      </c>
      <c r="G436" s="40"/>
      <c r="H436" s="40"/>
      <c r="I436" s="236"/>
      <c r="J436" s="40"/>
      <c r="K436" s="40"/>
      <c r="L436" s="44"/>
      <c r="M436" s="237"/>
      <c r="N436" s="238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148</v>
      </c>
      <c r="AU436" s="17" t="s">
        <v>86</v>
      </c>
    </row>
    <row r="437" s="13" customFormat="1">
      <c r="A437" s="13"/>
      <c r="B437" s="239"/>
      <c r="C437" s="240"/>
      <c r="D437" s="234" t="s">
        <v>150</v>
      </c>
      <c r="E437" s="240"/>
      <c r="F437" s="242" t="s">
        <v>618</v>
      </c>
      <c r="G437" s="240"/>
      <c r="H437" s="243">
        <v>127.206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9" t="s">
        <v>150</v>
      </c>
      <c r="AU437" s="249" t="s">
        <v>86</v>
      </c>
      <c r="AV437" s="13" t="s">
        <v>86</v>
      </c>
      <c r="AW437" s="13" t="s">
        <v>4</v>
      </c>
      <c r="AX437" s="13" t="s">
        <v>84</v>
      </c>
      <c r="AY437" s="249" t="s">
        <v>139</v>
      </c>
    </row>
    <row r="438" s="2" customFormat="1" ht="21.75" customHeight="1">
      <c r="A438" s="38"/>
      <c r="B438" s="39"/>
      <c r="C438" s="219" t="s">
        <v>619</v>
      </c>
      <c r="D438" s="220" t="s">
        <v>142</v>
      </c>
      <c r="E438" s="221" t="s">
        <v>620</v>
      </c>
      <c r="F438" s="222" t="s">
        <v>621</v>
      </c>
      <c r="G438" s="223" t="s">
        <v>155</v>
      </c>
      <c r="H438" s="224">
        <v>255.292</v>
      </c>
      <c r="I438" s="225"/>
      <c r="J438" s="226">
        <f>ROUND(I438*H438,2)</f>
        <v>0</v>
      </c>
      <c r="K438" s="227"/>
      <c r="L438" s="44"/>
      <c r="M438" s="228" t="s">
        <v>1</v>
      </c>
      <c r="N438" s="229" t="s">
        <v>41</v>
      </c>
      <c r="O438" s="91"/>
      <c r="P438" s="230">
        <f>O438*H438</f>
        <v>0</v>
      </c>
      <c r="Q438" s="230">
        <v>0.00125</v>
      </c>
      <c r="R438" s="230">
        <f>Q438*H438</f>
        <v>0.319115</v>
      </c>
      <c r="S438" s="230">
        <v>0</v>
      </c>
      <c r="T438" s="231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2" t="s">
        <v>238</v>
      </c>
      <c r="AT438" s="232" t="s">
        <v>142</v>
      </c>
      <c r="AU438" s="232" t="s">
        <v>86</v>
      </c>
      <c r="AY438" s="17" t="s">
        <v>139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7" t="s">
        <v>84</v>
      </c>
      <c r="BK438" s="233">
        <f>ROUND(I438*H438,2)</f>
        <v>0</v>
      </c>
      <c r="BL438" s="17" t="s">
        <v>238</v>
      </c>
      <c r="BM438" s="232" t="s">
        <v>622</v>
      </c>
    </row>
    <row r="439" s="2" customFormat="1">
      <c r="A439" s="38"/>
      <c r="B439" s="39"/>
      <c r="C439" s="40"/>
      <c r="D439" s="234" t="s">
        <v>148</v>
      </c>
      <c r="E439" s="40"/>
      <c r="F439" s="235" t="s">
        <v>623</v>
      </c>
      <c r="G439" s="40"/>
      <c r="H439" s="40"/>
      <c r="I439" s="236"/>
      <c r="J439" s="40"/>
      <c r="K439" s="40"/>
      <c r="L439" s="44"/>
      <c r="M439" s="237"/>
      <c r="N439" s="238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148</v>
      </c>
      <c r="AU439" s="17" t="s">
        <v>86</v>
      </c>
    </row>
    <row r="440" s="15" customFormat="1">
      <c r="A440" s="15"/>
      <c r="B440" s="261"/>
      <c r="C440" s="262"/>
      <c r="D440" s="234" t="s">
        <v>150</v>
      </c>
      <c r="E440" s="263" t="s">
        <v>1</v>
      </c>
      <c r="F440" s="264" t="s">
        <v>624</v>
      </c>
      <c r="G440" s="262"/>
      <c r="H440" s="263" t="s">
        <v>1</v>
      </c>
      <c r="I440" s="265"/>
      <c r="J440" s="262"/>
      <c r="K440" s="262"/>
      <c r="L440" s="266"/>
      <c r="M440" s="267"/>
      <c r="N440" s="268"/>
      <c r="O440" s="268"/>
      <c r="P440" s="268"/>
      <c r="Q440" s="268"/>
      <c r="R440" s="268"/>
      <c r="S440" s="268"/>
      <c r="T440" s="269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0" t="s">
        <v>150</v>
      </c>
      <c r="AU440" s="270" t="s">
        <v>86</v>
      </c>
      <c r="AV440" s="15" t="s">
        <v>84</v>
      </c>
      <c r="AW440" s="15" t="s">
        <v>32</v>
      </c>
      <c r="AX440" s="15" t="s">
        <v>76</v>
      </c>
      <c r="AY440" s="270" t="s">
        <v>139</v>
      </c>
    </row>
    <row r="441" s="13" customFormat="1">
      <c r="A441" s="13"/>
      <c r="B441" s="239"/>
      <c r="C441" s="240"/>
      <c r="D441" s="234" t="s">
        <v>150</v>
      </c>
      <c r="E441" s="241" t="s">
        <v>1</v>
      </c>
      <c r="F441" s="242" t="s">
        <v>625</v>
      </c>
      <c r="G441" s="240"/>
      <c r="H441" s="243">
        <v>43.65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9" t="s">
        <v>150</v>
      </c>
      <c r="AU441" s="249" t="s">
        <v>86</v>
      </c>
      <c r="AV441" s="13" t="s">
        <v>86</v>
      </c>
      <c r="AW441" s="13" t="s">
        <v>32</v>
      </c>
      <c r="AX441" s="13" t="s">
        <v>76</v>
      </c>
      <c r="AY441" s="249" t="s">
        <v>139</v>
      </c>
    </row>
    <row r="442" s="15" customFormat="1">
      <c r="A442" s="15"/>
      <c r="B442" s="261"/>
      <c r="C442" s="262"/>
      <c r="D442" s="234" t="s">
        <v>150</v>
      </c>
      <c r="E442" s="263" t="s">
        <v>1</v>
      </c>
      <c r="F442" s="264" t="s">
        <v>626</v>
      </c>
      <c r="G442" s="262"/>
      <c r="H442" s="263" t="s">
        <v>1</v>
      </c>
      <c r="I442" s="265"/>
      <c r="J442" s="262"/>
      <c r="K442" s="262"/>
      <c r="L442" s="266"/>
      <c r="M442" s="267"/>
      <c r="N442" s="268"/>
      <c r="O442" s="268"/>
      <c r="P442" s="268"/>
      <c r="Q442" s="268"/>
      <c r="R442" s="268"/>
      <c r="S442" s="268"/>
      <c r="T442" s="26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0" t="s">
        <v>150</v>
      </c>
      <c r="AU442" s="270" t="s">
        <v>86</v>
      </c>
      <c r="AV442" s="15" t="s">
        <v>84</v>
      </c>
      <c r="AW442" s="15" t="s">
        <v>32</v>
      </c>
      <c r="AX442" s="15" t="s">
        <v>76</v>
      </c>
      <c r="AY442" s="270" t="s">
        <v>139</v>
      </c>
    </row>
    <row r="443" s="13" customFormat="1">
      <c r="A443" s="13"/>
      <c r="B443" s="239"/>
      <c r="C443" s="240"/>
      <c r="D443" s="234" t="s">
        <v>150</v>
      </c>
      <c r="E443" s="241" t="s">
        <v>1</v>
      </c>
      <c r="F443" s="242" t="s">
        <v>627</v>
      </c>
      <c r="G443" s="240"/>
      <c r="H443" s="243">
        <v>211.642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9" t="s">
        <v>150</v>
      </c>
      <c r="AU443" s="249" t="s">
        <v>86</v>
      </c>
      <c r="AV443" s="13" t="s">
        <v>86</v>
      </c>
      <c r="AW443" s="13" t="s">
        <v>32</v>
      </c>
      <c r="AX443" s="13" t="s">
        <v>76</v>
      </c>
      <c r="AY443" s="249" t="s">
        <v>139</v>
      </c>
    </row>
    <row r="444" s="14" customFormat="1">
      <c r="A444" s="14"/>
      <c r="B444" s="250"/>
      <c r="C444" s="251"/>
      <c r="D444" s="234" t="s">
        <v>150</v>
      </c>
      <c r="E444" s="252" t="s">
        <v>1</v>
      </c>
      <c r="F444" s="253" t="s">
        <v>152</v>
      </c>
      <c r="G444" s="251"/>
      <c r="H444" s="254">
        <v>255.292</v>
      </c>
      <c r="I444" s="255"/>
      <c r="J444" s="251"/>
      <c r="K444" s="251"/>
      <c r="L444" s="256"/>
      <c r="M444" s="257"/>
      <c r="N444" s="258"/>
      <c r="O444" s="258"/>
      <c r="P444" s="258"/>
      <c r="Q444" s="258"/>
      <c r="R444" s="258"/>
      <c r="S444" s="258"/>
      <c r="T444" s="25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0" t="s">
        <v>150</v>
      </c>
      <c r="AU444" s="260" t="s">
        <v>86</v>
      </c>
      <c r="AV444" s="14" t="s">
        <v>146</v>
      </c>
      <c r="AW444" s="14" t="s">
        <v>32</v>
      </c>
      <c r="AX444" s="14" t="s">
        <v>84</v>
      </c>
      <c r="AY444" s="260" t="s">
        <v>139</v>
      </c>
    </row>
    <row r="445" s="2" customFormat="1" ht="16.5" customHeight="1">
      <c r="A445" s="38"/>
      <c r="B445" s="39"/>
      <c r="C445" s="271" t="s">
        <v>463</v>
      </c>
      <c r="D445" s="272" t="s">
        <v>307</v>
      </c>
      <c r="E445" s="273" t="s">
        <v>628</v>
      </c>
      <c r="F445" s="274" t="s">
        <v>629</v>
      </c>
      <c r="G445" s="275" t="s">
        <v>155</v>
      </c>
      <c r="H445" s="276">
        <v>221.72</v>
      </c>
      <c r="I445" s="277"/>
      <c r="J445" s="278">
        <f>ROUND(I445*H445,2)</f>
        <v>0</v>
      </c>
      <c r="K445" s="279"/>
      <c r="L445" s="280"/>
      <c r="M445" s="281" t="s">
        <v>1</v>
      </c>
      <c r="N445" s="282" t="s">
        <v>41</v>
      </c>
      <c r="O445" s="91"/>
      <c r="P445" s="230">
        <f>O445*H445</f>
        <v>0</v>
      </c>
      <c r="Q445" s="230">
        <v>0.007</v>
      </c>
      <c r="R445" s="230">
        <f>Q445*H445</f>
        <v>1.55204</v>
      </c>
      <c r="S445" s="230">
        <v>0</v>
      </c>
      <c r="T445" s="231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2" t="s">
        <v>311</v>
      </c>
      <c r="AT445" s="232" t="s">
        <v>307</v>
      </c>
      <c r="AU445" s="232" t="s">
        <v>86</v>
      </c>
      <c r="AY445" s="17" t="s">
        <v>139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7" t="s">
        <v>84</v>
      </c>
      <c r="BK445" s="233">
        <f>ROUND(I445*H445,2)</f>
        <v>0</v>
      </c>
      <c r="BL445" s="17" t="s">
        <v>238</v>
      </c>
      <c r="BM445" s="232" t="s">
        <v>630</v>
      </c>
    </row>
    <row r="446" s="2" customFormat="1">
      <c r="A446" s="38"/>
      <c r="B446" s="39"/>
      <c r="C446" s="40"/>
      <c r="D446" s="234" t="s">
        <v>148</v>
      </c>
      <c r="E446" s="40"/>
      <c r="F446" s="235" t="s">
        <v>629</v>
      </c>
      <c r="G446" s="40"/>
      <c r="H446" s="40"/>
      <c r="I446" s="236"/>
      <c r="J446" s="40"/>
      <c r="K446" s="40"/>
      <c r="L446" s="44"/>
      <c r="M446" s="237"/>
      <c r="N446" s="238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148</v>
      </c>
      <c r="AU446" s="17" t="s">
        <v>86</v>
      </c>
    </row>
    <row r="447" s="13" customFormat="1">
      <c r="A447" s="13"/>
      <c r="B447" s="239"/>
      <c r="C447" s="240"/>
      <c r="D447" s="234" t="s">
        <v>150</v>
      </c>
      <c r="E447" s="240"/>
      <c r="F447" s="242" t="s">
        <v>631</v>
      </c>
      <c r="G447" s="240"/>
      <c r="H447" s="243">
        <v>221.72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9" t="s">
        <v>150</v>
      </c>
      <c r="AU447" s="249" t="s">
        <v>86</v>
      </c>
      <c r="AV447" s="13" t="s">
        <v>86</v>
      </c>
      <c r="AW447" s="13" t="s">
        <v>4</v>
      </c>
      <c r="AX447" s="13" t="s">
        <v>84</v>
      </c>
      <c r="AY447" s="249" t="s">
        <v>139</v>
      </c>
    </row>
    <row r="448" s="2" customFormat="1" ht="16.5" customHeight="1">
      <c r="A448" s="38"/>
      <c r="B448" s="39"/>
      <c r="C448" s="271" t="s">
        <v>632</v>
      </c>
      <c r="D448" s="272" t="s">
        <v>307</v>
      </c>
      <c r="E448" s="273" t="s">
        <v>633</v>
      </c>
      <c r="F448" s="274" t="s">
        <v>634</v>
      </c>
      <c r="G448" s="275" t="s">
        <v>155</v>
      </c>
      <c r="H448" s="276">
        <v>45.728</v>
      </c>
      <c r="I448" s="277"/>
      <c r="J448" s="278">
        <f>ROUND(I448*H448,2)</f>
        <v>0</v>
      </c>
      <c r="K448" s="279"/>
      <c r="L448" s="280"/>
      <c r="M448" s="281" t="s">
        <v>1</v>
      </c>
      <c r="N448" s="282" t="s">
        <v>41</v>
      </c>
      <c r="O448" s="91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2" t="s">
        <v>311</v>
      </c>
      <c r="AT448" s="232" t="s">
        <v>307</v>
      </c>
      <c r="AU448" s="232" t="s">
        <v>86</v>
      </c>
      <c r="AY448" s="17" t="s">
        <v>139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7" t="s">
        <v>84</v>
      </c>
      <c r="BK448" s="233">
        <f>ROUND(I448*H448,2)</f>
        <v>0</v>
      </c>
      <c r="BL448" s="17" t="s">
        <v>238</v>
      </c>
      <c r="BM448" s="232" t="s">
        <v>635</v>
      </c>
    </row>
    <row r="449" s="2" customFormat="1">
      <c r="A449" s="38"/>
      <c r="B449" s="39"/>
      <c r="C449" s="40"/>
      <c r="D449" s="234" t="s">
        <v>148</v>
      </c>
      <c r="E449" s="40"/>
      <c r="F449" s="235" t="s">
        <v>634</v>
      </c>
      <c r="G449" s="40"/>
      <c r="H449" s="40"/>
      <c r="I449" s="236"/>
      <c r="J449" s="40"/>
      <c r="K449" s="40"/>
      <c r="L449" s="44"/>
      <c r="M449" s="237"/>
      <c r="N449" s="238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148</v>
      </c>
      <c r="AU449" s="17" t="s">
        <v>86</v>
      </c>
    </row>
    <row r="450" s="13" customFormat="1">
      <c r="A450" s="13"/>
      <c r="B450" s="239"/>
      <c r="C450" s="240"/>
      <c r="D450" s="234" t="s">
        <v>150</v>
      </c>
      <c r="E450" s="240"/>
      <c r="F450" s="242" t="s">
        <v>636</v>
      </c>
      <c r="G450" s="240"/>
      <c r="H450" s="243">
        <v>45.728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9" t="s">
        <v>150</v>
      </c>
      <c r="AU450" s="249" t="s">
        <v>86</v>
      </c>
      <c r="AV450" s="13" t="s">
        <v>86</v>
      </c>
      <c r="AW450" s="13" t="s">
        <v>4</v>
      </c>
      <c r="AX450" s="13" t="s">
        <v>84</v>
      </c>
      <c r="AY450" s="249" t="s">
        <v>139</v>
      </c>
    </row>
    <row r="451" s="2" customFormat="1" ht="16.5" customHeight="1">
      <c r="A451" s="38"/>
      <c r="B451" s="39"/>
      <c r="C451" s="219" t="s">
        <v>637</v>
      </c>
      <c r="D451" s="219" t="s">
        <v>142</v>
      </c>
      <c r="E451" s="221" t="s">
        <v>638</v>
      </c>
      <c r="F451" s="222" t="s">
        <v>639</v>
      </c>
      <c r="G451" s="223" t="s">
        <v>155</v>
      </c>
      <c r="H451" s="224">
        <v>53.75</v>
      </c>
      <c r="I451" s="225"/>
      <c r="J451" s="226">
        <f>ROUND(I451*H451,2)</f>
        <v>0</v>
      </c>
      <c r="K451" s="227"/>
      <c r="L451" s="44"/>
      <c r="M451" s="228" t="s">
        <v>1</v>
      </c>
      <c r="N451" s="229" t="s">
        <v>41</v>
      </c>
      <c r="O451" s="91"/>
      <c r="P451" s="230">
        <f>O451*H451</f>
        <v>0</v>
      </c>
      <c r="Q451" s="230">
        <v>0</v>
      </c>
      <c r="R451" s="230">
        <f>Q451*H451</f>
        <v>0</v>
      </c>
      <c r="S451" s="230">
        <v>0.015</v>
      </c>
      <c r="T451" s="231">
        <f>S451*H451</f>
        <v>0.80625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2" t="s">
        <v>238</v>
      </c>
      <c r="AT451" s="232" t="s">
        <v>142</v>
      </c>
      <c r="AU451" s="232" t="s">
        <v>86</v>
      </c>
      <c r="AY451" s="17" t="s">
        <v>139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7" t="s">
        <v>84</v>
      </c>
      <c r="BK451" s="233">
        <f>ROUND(I451*H451,2)</f>
        <v>0</v>
      </c>
      <c r="BL451" s="17" t="s">
        <v>238</v>
      </c>
      <c r="BM451" s="232" t="s">
        <v>640</v>
      </c>
    </row>
    <row r="452" s="2" customFormat="1">
      <c r="A452" s="38"/>
      <c r="B452" s="39"/>
      <c r="C452" s="40"/>
      <c r="D452" s="234" t="s">
        <v>148</v>
      </c>
      <c r="E452" s="40"/>
      <c r="F452" s="235" t="s">
        <v>639</v>
      </c>
      <c r="G452" s="40"/>
      <c r="H452" s="40"/>
      <c r="I452" s="236"/>
      <c r="J452" s="40"/>
      <c r="K452" s="40"/>
      <c r="L452" s="44"/>
      <c r="M452" s="237"/>
      <c r="N452" s="238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148</v>
      </c>
      <c r="AU452" s="17" t="s">
        <v>86</v>
      </c>
    </row>
    <row r="453" s="13" customFormat="1">
      <c r="A453" s="13"/>
      <c r="B453" s="239"/>
      <c r="C453" s="240"/>
      <c r="D453" s="234" t="s">
        <v>150</v>
      </c>
      <c r="E453" s="241" t="s">
        <v>1</v>
      </c>
      <c r="F453" s="242" t="s">
        <v>641</v>
      </c>
      <c r="G453" s="240"/>
      <c r="H453" s="243">
        <v>53.75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9" t="s">
        <v>150</v>
      </c>
      <c r="AU453" s="249" t="s">
        <v>86</v>
      </c>
      <c r="AV453" s="13" t="s">
        <v>86</v>
      </c>
      <c r="AW453" s="13" t="s">
        <v>32</v>
      </c>
      <c r="AX453" s="13" t="s">
        <v>76</v>
      </c>
      <c r="AY453" s="249" t="s">
        <v>139</v>
      </c>
    </row>
    <row r="454" s="14" customFormat="1">
      <c r="A454" s="14"/>
      <c r="B454" s="250"/>
      <c r="C454" s="251"/>
      <c r="D454" s="234" t="s">
        <v>150</v>
      </c>
      <c r="E454" s="252" t="s">
        <v>1</v>
      </c>
      <c r="F454" s="253" t="s">
        <v>152</v>
      </c>
      <c r="G454" s="251"/>
      <c r="H454" s="254">
        <v>53.75</v>
      </c>
      <c r="I454" s="255"/>
      <c r="J454" s="251"/>
      <c r="K454" s="251"/>
      <c r="L454" s="256"/>
      <c r="M454" s="257"/>
      <c r="N454" s="258"/>
      <c r="O454" s="258"/>
      <c r="P454" s="258"/>
      <c r="Q454" s="258"/>
      <c r="R454" s="258"/>
      <c r="S454" s="258"/>
      <c r="T454" s="25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0" t="s">
        <v>150</v>
      </c>
      <c r="AU454" s="260" t="s">
        <v>86</v>
      </c>
      <c r="AV454" s="14" t="s">
        <v>146</v>
      </c>
      <c r="AW454" s="14" t="s">
        <v>32</v>
      </c>
      <c r="AX454" s="14" t="s">
        <v>84</v>
      </c>
      <c r="AY454" s="260" t="s">
        <v>139</v>
      </c>
    </row>
    <row r="455" s="2" customFormat="1" ht="16.5" customHeight="1">
      <c r="A455" s="38"/>
      <c r="B455" s="39"/>
      <c r="C455" s="219" t="s">
        <v>642</v>
      </c>
      <c r="D455" s="219" t="s">
        <v>142</v>
      </c>
      <c r="E455" s="221" t="s">
        <v>643</v>
      </c>
      <c r="F455" s="222" t="s">
        <v>644</v>
      </c>
      <c r="G455" s="223" t="s">
        <v>155</v>
      </c>
      <c r="H455" s="224">
        <v>255.292</v>
      </c>
      <c r="I455" s="225"/>
      <c r="J455" s="226">
        <f>ROUND(I455*H455,2)</f>
        <v>0</v>
      </c>
      <c r="K455" s="227"/>
      <c r="L455" s="44"/>
      <c r="M455" s="228" t="s">
        <v>1</v>
      </c>
      <c r="N455" s="229" t="s">
        <v>41</v>
      </c>
      <c r="O455" s="91"/>
      <c r="P455" s="230">
        <f>O455*H455</f>
        <v>0</v>
      </c>
      <c r="Q455" s="230">
        <v>0</v>
      </c>
      <c r="R455" s="230">
        <f>Q455*H455</f>
        <v>0</v>
      </c>
      <c r="S455" s="230">
        <v>0.010489999999999998</v>
      </c>
      <c r="T455" s="231">
        <f>S455*H455</f>
        <v>2.67801308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2" t="s">
        <v>238</v>
      </c>
      <c r="AT455" s="232" t="s">
        <v>142</v>
      </c>
      <c r="AU455" s="232" t="s">
        <v>86</v>
      </c>
      <c r="AY455" s="17" t="s">
        <v>139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7" t="s">
        <v>84</v>
      </c>
      <c r="BK455" s="233">
        <f>ROUND(I455*H455,2)</f>
        <v>0</v>
      </c>
      <c r="BL455" s="17" t="s">
        <v>238</v>
      </c>
      <c r="BM455" s="232" t="s">
        <v>645</v>
      </c>
    </row>
    <row r="456" s="2" customFormat="1">
      <c r="A456" s="38"/>
      <c r="B456" s="39"/>
      <c r="C456" s="40"/>
      <c r="D456" s="234" t="s">
        <v>148</v>
      </c>
      <c r="E456" s="40"/>
      <c r="F456" s="235" t="s">
        <v>646</v>
      </c>
      <c r="G456" s="40"/>
      <c r="H456" s="40"/>
      <c r="I456" s="236"/>
      <c r="J456" s="40"/>
      <c r="K456" s="40"/>
      <c r="L456" s="44"/>
      <c r="M456" s="237"/>
      <c r="N456" s="238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148</v>
      </c>
      <c r="AU456" s="17" t="s">
        <v>86</v>
      </c>
    </row>
    <row r="457" s="13" customFormat="1">
      <c r="A457" s="13"/>
      <c r="B457" s="239"/>
      <c r="C457" s="240"/>
      <c r="D457" s="234" t="s">
        <v>150</v>
      </c>
      <c r="E457" s="241" t="s">
        <v>1</v>
      </c>
      <c r="F457" s="242" t="s">
        <v>647</v>
      </c>
      <c r="G457" s="240"/>
      <c r="H457" s="243">
        <v>255.292</v>
      </c>
      <c r="I457" s="244"/>
      <c r="J457" s="240"/>
      <c r="K457" s="240"/>
      <c r="L457" s="245"/>
      <c r="M457" s="246"/>
      <c r="N457" s="247"/>
      <c r="O457" s="247"/>
      <c r="P457" s="247"/>
      <c r="Q457" s="247"/>
      <c r="R457" s="247"/>
      <c r="S457" s="247"/>
      <c r="T457" s="24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9" t="s">
        <v>150</v>
      </c>
      <c r="AU457" s="249" t="s">
        <v>86</v>
      </c>
      <c r="AV457" s="13" t="s">
        <v>86</v>
      </c>
      <c r="AW457" s="13" t="s">
        <v>32</v>
      </c>
      <c r="AX457" s="13" t="s">
        <v>76</v>
      </c>
      <c r="AY457" s="249" t="s">
        <v>139</v>
      </c>
    </row>
    <row r="458" s="14" customFormat="1">
      <c r="A458" s="14"/>
      <c r="B458" s="250"/>
      <c r="C458" s="251"/>
      <c r="D458" s="234" t="s">
        <v>150</v>
      </c>
      <c r="E458" s="252" t="s">
        <v>1</v>
      </c>
      <c r="F458" s="253" t="s">
        <v>152</v>
      </c>
      <c r="G458" s="251"/>
      <c r="H458" s="254">
        <v>255.292</v>
      </c>
      <c r="I458" s="255"/>
      <c r="J458" s="251"/>
      <c r="K458" s="251"/>
      <c r="L458" s="256"/>
      <c r="M458" s="257"/>
      <c r="N458" s="258"/>
      <c r="O458" s="258"/>
      <c r="P458" s="258"/>
      <c r="Q458" s="258"/>
      <c r="R458" s="258"/>
      <c r="S458" s="258"/>
      <c r="T458" s="25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0" t="s">
        <v>150</v>
      </c>
      <c r="AU458" s="260" t="s">
        <v>86</v>
      </c>
      <c r="AV458" s="14" t="s">
        <v>146</v>
      </c>
      <c r="AW458" s="14" t="s">
        <v>32</v>
      </c>
      <c r="AX458" s="14" t="s">
        <v>84</v>
      </c>
      <c r="AY458" s="260" t="s">
        <v>139</v>
      </c>
    </row>
    <row r="459" s="2" customFormat="1" ht="16.5" customHeight="1">
      <c r="A459" s="38"/>
      <c r="B459" s="39"/>
      <c r="C459" s="219" t="s">
        <v>648</v>
      </c>
      <c r="D459" s="219" t="s">
        <v>142</v>
      </c>
      <c r="E459" s="221" t="s">
        <v>649</v>
      </c>
      <c r="F459" s="222" t="s">
        <v>650</v>
      </c>
      <c r="G459" s="223" t="s">
        <v>155</v>
      </c>
      <c r="H459" s="224">
        <v>25.74</v>
      </c>
      <c r="I459" s="225"/>
      <c r="J459" s="226">
        <f>ROUND(I459*H459,2)</f>
        <v>0</v>
      </c>
      <c r="K459" s="227"/>
      <c r="L459" s="44"/>
      <c r="M459" s="228" t="s">
        <v>1</v>
      </c>
      <c r="N459" s="229" t="s">
        <v>41</v>
      </c>
      <c r="O459" s="91"/>
      <c r="P459" s="230">
        <f>O459*H459</f>
        <v>0</v>
      </c>
      <c r="Q459" s="230">
        <v>0.012210000000000002</v>
      </c>
      <c r="R459" s="230">
        <f>Q459*H459</f>
        <v>0.3142854</v>
      </c>
      <c r="S459" s="230">
        <v>0</v>
      </c>
      <c r="T459" s="231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2" t="s">
        <v>238</v>
      </c>
      <c r="AT459" s="232" t="s">
        <v>142</v>
      </c>
      <c r="AU459" s="232" t="s">
        <v>86</v>
      </c>
      <c r="AY459" s="17" t="s">
        <v>139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7" t="s">
        <v>84</v>
      </c>
      <c r="BK459" s="233">
        <f>ROUND(I459*H459,2)</f>
        <v>0</v>
      </c>
      <c r="BL459" s="17" t="s">
        <v>238</v>
      </c>
      <c r="BM459" s="232" t="s">
        <v>651</v>
      </c>
    </row>
    <row r="460" s="2" customFormat="1">
      <c r="A460" s="38"/>
      <c r="B460" s="39"/>
      <c r="C460" s="40"/>
      <c r="D460" s="234" t="s">
        <v>148</v>
      </c>
      <c r="E460" s="40"/>
      <c r="F460" s="235" t="s">
        <v>652</v>
      </c>
      <c r="G460" s="40"/>
      <c r="H460" s="40"/>
      <c r="I460" s="236"/>
      <c r="J460" s="40"/>
      <c r="K460" s="40"/>
      <c r="L460" s="44"/>
      <c r="M460" s="237"/>
      <c r="N460" s="238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148</v>
      </c>
      <c r="AU460" s="17" t="s">
        <v>86</v>
      </c>
    </row>
    <row r="461" s="15" customFormat="1">
      <c r="A461" s="15"/>
      <c r="B461" s="261"/>
      <c r="C461" s="262"/>
      <c r="D461" s="234" t="s">
        <v>150</v>
      </c>
      <c r="E461" s="263" t="s">
        <v>1</v>
      </c>
      <c r="F461" s="264" t="s">
        <v>653</v>
      </c>
      <c r="G461" s="262"/>
      <c r="H461" s="263" t="s">
        <v>1</v>
      </c>
      <c r="I461" s="265"/>
      <c r="J461" s="262"/>
      <c r="K461" s="262"/>
      <c r="L461" s="266"/>
      <c r="M461" s="267"/>
      <c r="N461" s="268"/>
      <c r="O461" s="268"/>
      <c r="P461" s="268"/>
      <c r="Q461" s="268"/>
      <c r="R461" s="268"/>
      <c r="S461" s="268"/>
      <c r="T461" s="26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0" t="s">
        <v>150</v>
      </c>
      <c r="AU461" s="270" t="s">
        <v>86</v>
      </c>
      <c r="AV461" s="15" t="s">
        <v>84</v>
      </c>
      <c r="AW461" s="15" t="s">
        <v>32</v>
      </c>
      <c r="AX461" s="15" t="s">
        <v>76</v>
      </c>
      <c r="AY461" s="270" t="s">
        <v>139</v>
      </c>
    </row>
    <row r="462" s="13" customFormat="1">
      <c r="A462" s="13"/>
      <c r="B462" s="239"/>
      <c r="C462" s="240"/>
      <c r="D462" s="234" t="s">
        <v>150</v>
      </c>
      <c r="E462" s="241" t="s">
        <v>1</v>
      </c>
      <c r="F462" s="242" t="s">
        <v>591</v>
      </c>
      <c r="G462" s="240"/>
      <c r="H462" s="243">
        <v>25.74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9" t="s">
        <v>150</v>
      </c>
      <c r="AU462" s="249" t="s">
        <v>86</v>
      </c>
      <c r="AV462" s="13" t="s">
        <v>86</v>
      </c>
      <c r="AW462" s="13" t="s">
        <v>32</v>
      </c>
      <c r="AX462" s="13" t="s">
        <v>76</v>
      </c>
      <c r="AY462" s="249" t="s">
        <v>139</v>
      </c>
    </row>
    <row r="463" s="14" customFormat="1">
      <c r="A463" s="14"/>
      <c r="B463" s="250"/>
      <c r="C463" s="251"/>
      <c r="D463" s="234" t="s">
        <v>150</v>
      </c>
      <c r="E463" s="252" t="s">
        <v>1</v>
      </c>
      <c r="F463" s="253" t="s">
        <v>152</v>
      </c>
      <c r="G463" s="251"/>
      <c r="H463" s="254">
        <v>25.74</v>
      </c>
      <c r="I463" s="255"/>
      <c r="J463" s="251"/>
      <c r="K463" s="251"/>
      <c r="L463" s="256"/>
      <c r="M463" s="257"/>
      <c r="N463" s="258"/>
      <c r="O463" s="258"/>
      <c r="P463" s="258"/>
      <c r="Q463" s="258"/>
      <c r="R463" s="258"/>
      <c r="S463" s="258"/>
      <c r="T463" s="25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0" t="s">
        <v>150</v>
      </c>
      <c r="AU463" s="260" t="s">
        <v>86</v>
      </c>
      <c r="AV463" s="14" t="s">
        <v>146</v>
      </c>
      <c r="AW463" s="14" t="s">
        <v>32</v>
      </c>
      <c r="AX463" s="14" t="s">
        <v>84</v>
      </c>
      <c r="AY463" s="260" t="s">
        <v>139</v>
      </c>
    </row>
    <row r="464" s="2" customFormat="1" ht="16.5" customHeight="1">
      <c r="A464" s="38"/>
      <c r="B464" s="39"/>
      <c r="C464" s="219" t="s">
        <v>654</v>
      </c>
      <c r="D464" s="219" t="s">
        <v>142</v>
      </c>
      <c r="E464" s="221" t="s">
        <v>655</v>
      </c>
      <c r="F464" s="222" t="s">
        <v>656</v>
      </c>
      <c r="G464" s="223" t="s">
        <v>155</v>
      </c>
      <c r="H464" s="224">
        <v>5.775</v>
      </c>
      <c r="I464" s="225"/>
      <c r="J464" s="226">
        <f>ROUND(I464*H464,2)</f>
        <v>0</v>
      </c>
      <c r="K464" s="227"/>
      <c r="L464" s="44"/>
      <c r="M464" s="228" t="s">
        <v>1</v>
      </c>
      <c r="N464" s="229" t="s">
        <v>41</v>
      </c>
      <c r="O464" s="91"/>
      <c r="P464" s="230">
        <f>O464*H464</f>
        <v>0</v>
      </c>
      <c r="Q464" s="230">
        <v>0.01384</v>
      </c>
      <c r="R464" s="230">
        <f>Q464*H464</f>
        <v>0.079926000000000016</v>
      </c>
      <c r="S464" s="230">
        <v>0</v>
      </c>
      <c r="T464" s="231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2" t="s">
        <v>238</v>
      </c>
      <c r="AT464" s="232" t="s">
        <v>142</v>
      </c>
      <c r="AU464" s="232" t="s">
        <v>86</v>
      </c>
      <c r="AY464" s="17" t="s">
        <v>139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7" t="s">
        <v>84</v>
      </c>
      <c r="BK464" s="233">
        <f>ROUND(I464*H464,2)</f>
        <v>0</v>
      </c>
      <c r="BL464" s="17" t="s">
        <v>238</v>
      </c>
      <c r="BM464" s="232" t="s">
        <v>657</v>
      </c>
    </row>
    <row r="465" s="2" customFormat="1">
      <c r="A465" s="38"/>
      <c r="B465" s="39"/>
      <c r="C465" s="40"/>
      <c r="D465" s="234" t="s">
        <v>148</v>
      </c>
      <c r="E465" s="40"/>
      <c r="F465" s="235" t="s">
        <v>658</v>
      </c>
      <c r="G465" s="40"/>
      <c r="H465" s="40"/>
      <c r="I465" s="236"/>
      <c r="J465" s="40"/>
      <c r="K465" s="40"/>
      <c r="L465" s="44"/>
      <c r="M465" s="237"/>
      <c r="N465" s="238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148</v>
      </c>
      <c r="AU465" s="17" t="s">
        <v>86</v>
      </c>
    </row>
    <row r="466" s="15" customFormat="1">
      <c r="A466" s="15"/>
      <c r="B466" s="261"/>
      <c r="C466" s="262"/>
      <c r="D466" s="234" t="s">
        <v>150</v>
      </c>
      <c r="E466" s="263" t="s">
        <v>1</v>
      </c>
      <c r="F466" s="264" t="s">
        <v>659</v>
      </c>
      <c r="G466" s="262"/>
      <c r="H466" s="263" t="s">
        <v>1</v>
      </c>
      <c r="I466" s="265"/>
      <c r="J466" s="262"/>
      <c r="K466" s="262"/>
      <c r="L466" s="266"/>
      <c r="M466" s="267"/>
      <c r="N466" s="268"/>
      <c r="O466" s="268"/>
      <c r="P466" s="268"/>
      <c r="Q466" s="268"/>
      <c r="R466" s="268"/>
      <c r="S466" s="268"/>
      <c r="T466" s="26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0" t="s">
        <v>150</v>
      </c>
      <c r="AU466" s="270" t="s">
        <v>86</v>
      </c>
      <c r="AV466" s="15" t="s">
        <v>84</v>
      </c>
      <c r="AW466" s="15" t="s">
        <v>32</v>
      </c>
      <c r="AX466" s="15" t="s">
        <v>76</v>
      </c>
      <c r="AY466" s="270" t="s">
        <v>139</v>
      </c>
    </row>
    <row r="467" s="13" customFormat="1">
      <c r="A467" s="13"/>
      <c r="B467" s="239"/>
      <c r="C467" s="240"/>
      <c r="D467" s="234" t="s">
        <v>150</v>
      </c>
      <c r="E467" s="241" t="s">
        <v>1</v>
      </c>
      <c r="F467" s="242" t="s">
        <v>660</v>
      </c>
      <c r="G467" s="240"/>
      <c r="H467" s="243">
        <v>5.775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150</v>
      </c>
      <c r="AU467" s="249" t="s">
        <v>86</v>
      </c>
      <c r="AV467" s="13" t="s">
        <v>86</v>
      </c>
      <c r="AW467" s="13" t="s">
        <v>32</v>
      </c>
      <c r="AX467" s="13" t="s">
        <v>76</v>
      </c>
      <c r="AY467" s="249" t="s">
        <v>139</v>
      </c>
    </row>
    <row r="468" s="14" customFormat="1">
      <c r="A468" s="14"/>
      <c r="B468" s="250"/>
      <c r="C468" s="251"/>
      <c r="D468" s="234" t="s">
        <v>150</v>
      </c>
      <c r="E468" s="252" t="s">
        <v>1</v>
      </c>
      <c r="F468" s="253" t="s">
        <v>152</v>
      </c>
      <c r="G468" s="251"/>
      <c r="H468" s="254">
        <v>5.775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0" t="s">
        <v>150</v>
      </c>
      <c r="AU468" s="260" t="s">
        <v>86</v>
      </c>
      <c r="AV468" s="14" t="s">
        <v>146</v>
      </c>
      <c r="AW468" s="14" t="s">
        <v>32</v>
      </c>
      <c r="AX468" s="14" t="s">
        <v>84</v>
      </c>
      <c r="AY468" s="260" t="s">
        <v>139</v>
      </c>
    </row>
    <row r="469" s="2" customFormat="1" ht="16.5" customHeight="1">
      <c r="A469" s="38"/>
      <c r="B469" s="39"/>
      <c r="C469" s="219" t="s">
        <v>467</v>
      </c>
      <c r="D469" s="219" t="s">
        <v>142</v>
      </c>
      <c r="E469" s="221" t="s">
        <v>661</v>
      </c>
      <c r="F469" s="222" t="s">
        <v>662</v>
      </c>
      <c r="G469" s="223" t="s">
        <v>155</v>
      </c>
      <c r="H469" s="224">
        <v>5.775</v>
      </c>
      <c r="I469" s="225"/>
      <c r="J469" s="226">
        <f>ROUND(I469*H469,2)</f>
        <v>0</v>
      </c>
      <c r="K469" s="227"/>
      <c r="L469" s="44"/>
      <c r="M469" s="228" t="s">
        <v>1</v>
      </c>
      <c r="N469" s="229" t="s">
        <v>41</v>
      </c>
      <c r="O469" s="91"/>
      <c r="P469" s="230">
        <f>O469*H469</f>
        <v>0</v>
      </c>
      <c r="Q469" s="230">
        <v>0.026429999999999996</v>
      </c>
      <c r="R469" s="230">
        <f>Q469*H469</f>
        <v>0.15263325</v>
      </c>
      <c r="S469" s="230">
        <v>0</v>
      </c>
      <c r="T469" s="231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2" t="s">
        <v>238</v>
      </c>
      <c r="AT469" s="232" t="s">
        <v>142</v>
      </c>
      <c r="AU469" s="232" t="s">
        <v>86</v>
      </c>
      <c r="AY469" s="17" t="s">
        <v>139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7" t="s">
        <v>84</v>
      </c>
      <c r="BK469" s="233">
        <f>ROUND(I469*H469,2)</f>
        <v>0</v>
      </c>
      <c r="BL469" s="17" t="s">
        <v>238</v>
      </c>
      <c r="BM469" s="232" t="s">
        <v>663</v>
      </c>
    </row>
    <row r="470" s="2" customFormat="1">
      <c r="A470" s="38"/>
      <c r="B470" s="39"/>
      <c r="C470" s="40"/>
      <c r="D470" s="234" t="s">
        <v>148</v>
      </c>
      <c r="E470" s="40"/>
      <c r="F470" s="235" t="s">
        <v>664</v>
      </c>
      <c r="G470" s="40"/>
      <c r="H470" s="40"/>
      <c r="I470" s="236"/>
      <c r="J470" s="40"/>
      <c r="K470" s="40"/>
      <c r="L470" s="44"/>
      <c r="M470" s="237"/>
      <c r="N470" s="238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148</v>
      </c>
      <c r="AU470" s="17" t="s">
        <v>86</v>
      </c>
    </row>
    <row r="471" s="15" customFormat="1">
      <c r="A471" s="15"/>
      <c r="B471" s="261"/>
      <c r="C471" s="262"/>
      <c r="D471" s="234" t="s">
        <v>150</v>
      </c>
      <c r="E471" s="263" t="s">
        <v>1</v>
      </c>
      <c r="F471" s="264" t="s">
        <v>659</v>
      </c>
      <c r="G471" s="262"/>
      <c r="H471" s="263" t="s">
        <v>1</v>
      </c>
      <c r="I471" s="265"/>
      <c r="J471" s="262"/>
      <c r="K471" s="262"/>
      <c r="L471" s="266"/>
      <c r="M471" s="267"/>
      <c r="N471" s="268"/>
      <c r="O471" s="268"/>
      <c r="P471" s="268"/>
      <c r="Q471" s="268"/>
      <c r="R471" s="268"/>
      <c r="S471" s="268"/>
      <c r="T471" s="26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0" t="s">
        <v>150</v>
      </c>
      <c r="AU471" s="270" t="s">
        <v>86</v>
      </c>
      <c r="AV471" s="15" t="s">
        <v>84</v>
      </c>
      <c r="AW471" s="15" t="s">
        <v>32</v>
      </c>
      <c r="AX471" s="15" t="s">
        <v>76</v>
      </c>
      <c r="AY471" s="270" t="s">
        <v>139</v>
      </c>
    </row>
    <row r="472" s="13" customFormat="1">
      <c r="A472" s="13"/>
      <c r="B472" s="239"/>
      <c r="C472" s="240"/>
      <c r="D472" s="234" t="s">
        <v>150</v>
      </c>
      <c r="E472" s="241" t="s">
        <v>1</v>
      </c>
      <c r="F472" s="242" t="s">
        <v>660</v>
      </c>
      <c r="G472" s="240"/>
      <c r="H472" s="243">
        <v>5.775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9" t="s">
        <v>150</v>
      </c>
      <c r="AU472" s="249" t="s">
        <v>86</v>
      </c>
      <c r="AV472" s="13" t="s">
        <v>86</v>
      </c>
      <c r="AW472" s="13" t="s">
        <v>32</v>
      </c>
      <c r="AX472" s="13" t="s">
        <v>76</v>
      </c>
      <c r="AY472" s="249" t="s">
        <v>139</v>
      </c>
    </row>
    <row r="473" s="14" customFormat="1">
      <c r="A473" s="14"/>
      <c r="B473" s="250"/>
      <c r="C473" s="251"/>
      <c r="D473" s="234" t="s">
        <v>150</v>
      </c>
      <c r="E473" s="252" t="s">
        <v>1</v>
      </c>
      <c r="F473" s="253" t="s">
        <v>152</v>
      </c>
      <c r="G473" s="251"/>
      <c r="H473" s="254">
        <v>5.775</v>
      </c>
      <c r="I473" s="255"/>
      <c r="J473" s="251"/>
      <c r="K473" s="251"/>
      <c r="L473" s="256"/>
      <c r="M473" s="257"/>
      <c r="N473" s="258"/>
      <c r="O473" s="258"/>
      <c r="P473" s="258"/>
      <c r="Q473" s="258"/>
      <c r="R473" s="258"/>
      <c r="S473" s="258"/>
      <c r="T473" s="25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0" t="s">
        <v>150</v>
      </c>
      <c r="AU473" s="260" t="s">
        <v>86</v>
      </c>
      <c r="AV473" s="14" t="s">
        <v>146</v>
      </c>
      <c r="AW473" s="14" t="s">
        <v>32</v>
      </c>
      <c r="AX473" s="14" t="s">
        <v>84</v>
      </c>
      <c r="AY473" s="260" t="s">
        <v>139</v>
      </c>
    </row>
    <row r="474" s="2" customFormat="1" ht="16.5" customHeight="1">
      <c r="A474" s="38"/>
      <c r="B474" s="39"/>
      <c r="C474" s="219" t="s">
        <v>665</v>
      </c>
      <c r="D474" s="219" t="s">
        <v>142</v>
      </c>
      <c r="E474" s="221" t="s">
        <v>666</v>
      </c>
      <c r="F474" s="222" t="s">
        <v>667</v>
      </c>
      <c r="G474" s="223" t="s">
        <v>362</v>
      </c>
      <c r="H474" s="224">
        <v>33</v>
      </c>
      <c r="I474" s="225"/>
      <c r="J474" s="226">
        <f>ROUND(I474*H474,2)</f>
        <v>0</v>
      </c>
      <c r="K474" s="227"/>
      <c r="L474" s="44"/>
      <c r="M474" s="228" t="s">
        <v>1</v>
      </c>
      <c r="N474" s="229" t="s">
        <v>41</v>
      </c>
      <c r="O474" s="91"/>
      <c r="P474" s="230">
        <f>O474*H474</f>
        <v>0</v>
      </c>
      <c r="Q474" s="230">
        <v>0.01055</v>
      </c>
      <c r="R474" s="230">
        <f>Q474*H474</f>
        <v>0.34815</v>
      </c>
      <c r="S474" s="230">
        <v>0</v>
      </c>
      <c r="T474" s="231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2" t="s">
        <v>238</v>
      </c>
      <c r="AT474" s="232" t="s">
        <v>142</v>
      </c>
      <c r="AU474" s="232" t="s">
        <v>86</v>
      </c>
      <c r="AY474" s="17" t="s">
        <v>139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7" t="s">
        <v>84</v>
      </c>
      <c r="BK474" s="233">
        <f>ROUND(I474*H474,2)</f>
        <v>0</v>
      </c>
      <c r="BL474" s="17" t="s">
        <v>238</v>
      </c>
      <c r="BM474" s="232" t="s">
        <v>668</v>
      </c>
    </row>
    <row r="475" s="2" customFormat="1">
      <c r="A475" s="38"/>
      <c r="B475" s="39"/>
      <c r="C475" s="40"/>
      <c r="D475" s="234" t="s">
        <v>148</v>
      </c>
      <c r="E475" s="40"/>
      <c r="F475" s="235" t="s">
        <v>669</v>
      </c>
      <c r="G475" s="40"/>
      <c r="H475" s="40"/>
      <c r="I475" s="236"/>
      <c r="J475" s="40"/>
      <c r="K475" s="40"/>
      <c r="L475" s="44"/>
      <c r="M475" s="237"/>
      <c r="N475" s="238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148</v>
      </c>
      <c r="AU475" s="17" t="s">
        <v>86</v>
      </c>
    </row>
    <row r="476" s="15" customFormat="1">
      <c r="A476" s="15"/>
      <c r="B476" s="261"/>
      <c r="C476" s="262"/>
      <c r="D476" s="234" t="s">
        <v>150</v>
      </c>
      <c r="E476" s="263" t="s">
        <v>1</v>
      </c>
      <c r="F476" s="264" t="s">
        <v>653</v>
      </c>
      <c r="G476" s="262"/>
      <c r="H476" s="263" t="s">
        <v>1</v>
      </c>
      <c r="I476" s="265"/>
      <c r="J476" s="262"/>
      <c r="K476" s="262"/>
      <c r="L476" s="266"/>
      <c r="M476" s="267"/>
      <c r="N476" s="268"/>
      <c r="O476" s="268"/>
      <c r="P476" s="268"/>
      <c r="Q476" s="268"/>
      <c r="R476" s="268"/>
      <c r="S476" s="268"/>
      <c r="T476" s="269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0" t="s">
        <v>150</v>
      </c>
      <c r="AU476" s="270" t="s">
        <v>86</v>
      </c>
      <c r="AV476" s="15" t="s">
        <v>84</v>
      </c>
      <c r="AW476" s="15" t="s">
        <v>32</v>
      </c>
      <c r="AX476" s="15" t="s">
        <v>76</v>
      </c>
      <c r="AY476" s="270" t="s">
        <v>139</v>
      </c>
    </row>
    <row r="477" s="13" customFormat="1">
      <c r="A477" s="13"/>
      <c r="B477" s="239"/>
      <c r="C477" s="240"/>
      <c r="D477" s="234" t="s">
        <v>150</v>
      </c>
      <c r="E477" s="241" t="s">
        <v>1</v>
      </c>
      <c r="F477" s="242" t="s">
        <v>670</v>
      </c>
      <c r="G477" s="240"/>
      <c r="H477" s="243">
        <v>33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150</v>
      </c>
      <c r="AU477" s="249" t="s">
        <v>86</v>
      </c>
      <c r="AV477" s="13" t="s">
        <v>86</v>
      </c>
      <c r="AW477" s="13" t="s">
        <v>32</v>
      </c>
      <c r="AX477" s="13" t="s">
        <v>76</v>
      </c>
      <c r="AY477" s="249" t="s">
        <v>139</v>
      </c>
    </row>
    <row r="478" s="14" customFormat="1">
      <c r="A478" s="14"/>
      <c r="B478" s="250"/>
      <c r="C478" s="251"/>
      <c r="D478" s="234" t="s">
        <v>150</v>
      </c>
      <c r="E478" s="252" t="s">
        <v>1</v>
      </c>
      <c r="F478" s="253" t="s">
        <v>152</v>
      </c>
      <c r="G478" s="251"/>
      <c r="H478" s="254">
        <v>33</v>
      </c>
      <c r="I478" s="255"/>
      <c r="J478" s="251"/>
      <c r="K478" s="251"/>
      <c r="L478" s="256"/>
      <c r="M478" s="257"/>
      <c r="N478" s="258"/>
      <c r="O478" s="258"/>
      <c r="P478" s="258"/>
      <c r="Q478" s="258"/>
      <c r="R478" s="258"/>
      <c r="S478" s="258"/>
      <c r="T478" s="25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0" t="s">
        <v>150</v>
      </c>
      <c r="AU478" s="260" t="s">
        <v>86</v>
      </c>
      <c r="AV478" s="14" t="s">
        <v>146</v>
      </c>
      <c r="AW478" s="14" t="s">
        <v>32</v>
      </c>
      <c r="AX478" s="14" t="s">
        <v>84</v>
      </c>
      <c r="AY478" s="260" t="s">
        <v>139</v>
      </c>
    </row>
    <row r="479" s="2" customFormat="1" ht="16.5" customHeight="1">
      <c r="A479" s="38"/>
      <c r="B479" s="39"/>
      <c r="C479" s="219" t="s">
        <v>471</v>
      </c>
      <c r="D479" s="219" t="s">
        <v>142</v>
      </c>
      <c r="E479" s="221" t="s">
        <v>671</v>
      </c>
      <c r="F479" s="222" t="s">
        <v>672</v>
      </c>
      <c r="G479" s="223" t="s">
        <v>362</v>
      </c>
      <c r="H479" s="224">
        <v>33</v>
      </c>
      <c r="I479" s="225"/>
      <c r="J479" s="226">
        <f>ROUND(I479*H479,2)</f>
        <v>0</v>
      </c>
      <c r="K479" s="227"/>
      <c r="L479" s="44"/>
      <c r="M479" s="228" t="s">
        <v>1</v>
      </c>
      <c r="N479" s="229" t="s">
        <v>41</v>
      </c>
      <c r="O479" s="91"/>
      <c r="P479" s="230">
        <f>O479*H479</f>
        <v>0</v>
      </c>
      <c r="Q479" s="230">
        <v>0.01931</v>
      </c>
      <c r="R479" s="230">
        <f>Q479*H479</f>
        <v>0.63723000000000008</v>
      </c>
      <c r="S479" s="230">
        <v>0</v>
      </c>
      <c r="T479" s="231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2" t="s">
        <v>238</v>
      </c>
      <c r="AT479" s="232" t="s">
        <v>142</v>
      </c>
      <c r="AU479" s="232" t="s">
        <v>86</v>
      </c>
      <c r="AY479" s="17" t="s">
        <v>139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7" t="s">
        <v>84</v>
      </c>
      <c r="BK479" s="233">
        <f>ROUND(I479*H479,2)</f>
        <v>0</v>
      </c>
      <c r="BL479" s="17" t="s">
        <v>238</v>
      </c>
      <c r="BM479" s="232" t="s">
        <v>673</v>
      </c>
    </row>
    <row r="480" s="2" customFormat="1">
      <c r="A480" s="38"/>
      <c r="B480" s="39"/>
      <c r="C480" s="40"/>
      <c r="D480" s="234" t="s">
        <v>148</v>
      </c>
      <c r="E480" s="40"/>
      <c r="F480" s="235" t="s">
        <v>674</v>
      </c>
      <c r="G480" s="40"/>
      <c r="H480" s="40"/>
      <c r="I480" s="236"/>
      <c r="J480" s="40"/>
      <c r="K480" s="40"/>
      <c r="L480" s="44"/>
      <c r="M480" s="237"/>
      <c r="N480" s="238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148</v>
      </c>
      <c r="AU480" s="17" t="s">
        <v>86</v>
      </c>
    </row>
    <row r="481" s="15" customFormat="1">
      <c r="A481" s="15"/>
      <c r="B481" s="261"/>
      <c r="C481" s="262"/>
      <c r="D481" s="234" t="s">
        <v>150</v>
      </c>
      <c r="E481" s="263" t="s">
        <v>1</v>
      </c>
      <c r="F481" s="264" t="s">
        <v>653</v>
      </c>
      <c r="G481" s="262"/>
      <c r="H481" s="263" t="s">
        <v>1</v>
      </c>
      <c r="I481" s="265"/>
      <c r="J481" s="262"/>
      <c r="K481" s="262"/>
      <c r="L481" s="266"/>
      <c r="M481" s="267"/>
      <c r="N481" s="268"/>
      <c r="O481" s="268"/>
      <c r="P481" s="268"/>
      <c r="Q481" s="268"/>
      <c r="R481" s="268"/>
      <c r="S481" s="268"/>
      <c r="T481" s="269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0" t="s">
        <v>150</v>
      </c>
      <c r="AU481" s="270" t="s">
        <v>86</v>
      </c>
      <c r="AV481" s="15" t="s">
        <v>84</v>
      </c>
      <c r="AW481" s="15" t="s">
        <v>32</v>
      </c>
      <c r="AX481" s="15" t="s">
        <v>76</v>
      </c>
      <c r="AY481" s="270" t="s">
        <v>139</v>
      </c>
    </row>
    <row r="482" s="13" customFormat="1">
      <c r="A482" s="13"/>
      <c r="B482" s="239"/>
      <c r="C482" s="240"/>
      <c r="D482" s="234" t="s">
        <v>150</v>
      </c>
      <c r="E482" s="241" t="s">
        <v>1</v>
      </c>
      <c r="F482" s="242" t="s">
        <v>670</v>
      </c>
      <c r="G482" s="240"/>
      <c r="H482" s="243">
        <v>33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9" t="s">
        <v>150</v>
      </c>
      <c r="AU482" s="249" t="s">
        <v>86</v>
      </c>
      <c r="AV482" s="13" t="s">
        <v>86</v>
      </c>
      <c r="AW482" s="13" t="s">
        <v>32</v>
      </c>
      <c r="AX482" s="13" t="s">
        <v>76</v>
      </c>
      <c r="AY482" s="249" t="s">
        <v>139</v>
      </c>
    </row>
    <row r="483" s="14" customFormat="1">
      <c r="A483" s="14"/>
      <c r="B483" s="250"/>
      <c r="C483" s="251"/>
      <c r="D483" s="234" t="s">
        <v>150</v>
      </c>
      <c r="E483" s="252" t="s">
        <v>1</v>
      </c>
      <c r="F483" s="253" t="s">
        <v>152</v>
      </c>
      <c r="G483" s="251"/>
      <c r="H483" s="254">
        <v>33</v>
      </c>
      <c r="I483" s="255"/>
      <c r="J483" s="251"/>
      <c r="K483" s="251"/>
      <c r="L483" s="256"/>
      <c r="M483" s="257"/>
      <c r="N483" s="258"/>
      <c r="O483" s="258"/>
      <c r="P483" s="258"/>
      <c r="Q483" s="258"/>
      <c r="R483" s="258"/>
      <c r="S483" s="258"/>
      <c r="T483" s="25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0" t="s">
        <v>150</v>
      </c>
      <c r="AU483" s="260" t="s">
        <v>86</v>
      </c>
      <c r="AV483" s="14" t="s">
        <v>146</v>
      </c>
      <c r="AW483" s="14" t="s">
        <v>32</v>
      </c>
      <c r="AX483" s="14" t="s">
        <v>84</v>
      </c>
      <c r="AY483" s="260" t="s">
        <v>139</v>
      </c>
    </row>
    <row r="484" s="2" customFormat="1" ht="16.5" customHeight="1">
      <c r="A484" s="38"/>
      <c r="B484" s="39"/>
      <c r="C484" s="219" t="s">
        <v>675</v>
      </c>
      <c r="D484" s="219" t="s">
        <v>142</v>
      </c>
      <c r="E484" s="221" t="s">
        <v>676</v>
      </c>
      <c r="F484" s="222" t="s">
        <v>677</v>
      </c>
      <c r="G484" s="223" t="s">
        <v>332</v>
      </c>
      <c r="H484" s="283"/>
      <c r="I484" s="225"/>
      <c r="J484" s="226">
        <f>ROUND(I484*H484,2)</f>
        <v>0</v>
      </c>
      <c r="K484" s="227"/>
      <c r="L484" s="44"/>
      <c r="M484" s="228" t="s">
        <v>1</v>
      </c>
      <c r="N484" s="229" t="s">
        <v>41</v>
      </c>
      <c r="O484" s="91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2" t="s">
        <v>238</v>
      </c>
      <c r="AT484" s="232" t="s">
        <v>142</v>
      </c>
      <c r="AU484" s="232" t="s">
        <v>86</v>
      </c>
      <c r="AY484" s="17" t="s">
        <v>139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7" t="s">
        <v>84</v>
      </c>
      <c r="BK484" s="233">
        <f>ROUND(I484*H484,2)</f>
        <v>0</v>
      </c>
      <c r="BL484" s="17" t="s">
        <v>238</v>
      </c>
      <c r="BM484" s="232" t="s">
        <v>678</v>
      </c>
    </row>
    <row r="485" s="2" customFormat="1">
      <c r="A485" s="38"/>
      <c r="B485" s="39"/>
      <c r="C485" s="40"/>
      <c r="D485" s="234" t="s">
        <v>148</v>
      </c>
      <c r="E485" s="40"/>
      <c r="F485" s="235" t="s">
        <v>679</v>
      </c>
      <c r="G485" s="40"/>
      <c r="H485" s="40"/>
      <c r="I485" s="236"/>
      <c r="J485" s="40"/>
      <c r="K485" s="40"/>
      <c r="L485" s="44"/>
      <c r="M485" s="237"/>
      <c r="N485" s="238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148</v>
      </c>
      <c r="AU485" s="17" t="s">
        <v>86</v>
      </c>
    </row>
    <row r="486" s="12" customFormat="1" ht="22.8" customHeight="1">
      <c r="A486" s="12"/>
      <c r="B486" s="203"/>
      <c r="C486" s="204"/>
      <c r="D486" s="205" t="s">
        <v>75</v>
      </c>
      <c r="E486" s="217" t="s">
        <v>680</v>
      </c>
      <c r="F486" s="217" t="s">
        <v>681</v>
      </c>
      <c r="G486" s="204"/>
      <c r="H486" s="204"/>
      <c r="I486" s="207"/>
      <c r="J486" s="218">
        <f>BK486</f>
        <v>0</v>
      </c>
      <c r="K486" s="204"/>
      <c r="L486" s="209"/>
      <c r="M486" s="210"/>
      <c r="N486" s="211"/>
      <c r="O486" s="211"/>
      <c r="P486" s="212">
        <f>SUM(P487:P558)</f>
        <v>0</v>
      </c>
      <c r="Q486" s="211"/>
      <c r="R486" s="212">
        <f>SUM(R487:R558)</f>
        <v>0.24708000000000003</v>
      </c>
      <c r="S486" s="211"/>
      <c r="T486" s="213">
        <f>SUM(T487:T558)</f>
        <v>0.203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4" t="s">
        <v>86</v>
      </c>
      <c r="AT486" s="215" t="s">
        <v>75</v>
      </c>
      <c r="AU486" s="215" t="s">
        <v>84</v>
      </c>
      <c r="AY486" s="214" t="s">
        <v>139</v>
      </c>
      <c r="BK486" s="216">
        <f>SUM(BK487:BK558)</f>
        <v>0</v>
      </c>
    </row>
    <row r="487" s="2" customFormat="1" ht="37.8" customHeight="1">
      <c r="A487" s="38"/>
      <c r="B487" s="39"/>
      <c r="C487" s="219" t="s">
        <v>475</v>
      </c>
      <c r="D487" s="219" t="s">
        <v>142</v>
      </c>
      <c r="E487" s="221" t="s">
        <v>682</v>
      </c>
      <c r="F487" s="222" t="s">
        <v>683</v>
      </c>
      <c r="G487" s="223" t="s">
        <v>216</v>
      </c>
      <c r="H487" s="224">
        <v>1</v>
      </c>
      <c r="I487" s="225"/>
      <c r="J487" s="226">
        <f>ROUND(I487*H487,2)</f>
        <v>0</v>
      </c>
      <c r="K487" s="227"/>
      <c r="L487" s="44"/>
      <c r="M487" s="228" t="s">
        <v>1</v>
      </c>
      <c r="N487" s="229" t="s">
        <v>41</v>
      </c>
      <c r="O487" s="91"/>
      <c r="P487" s="230">
        <f>O487*H487</f>
        <v>0</v>
      </c>
      <c r="Q487" s="230">
        <v>0</v>
      </c>
      <c r="R487" s="230">
        <f>Q487*H487</f>
        <v>0</v>
      </c>
      <c r="S487" s="230">
        <v>0</v>
      </c>
      <c r="T487" s="231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2" t="s">
        <v>146</v>
      </c>
      <c r="AT487" s="232" t="s">
        <v>142</v>
      </c>
      <c r="AU487" s="232" t="s">
        <v>86</v>
      </c>
      <c r="AY487" s="17" t="s">
        <v>139</v>
      </c>
      <c r="BE487" s="233">
        <f>IF(N487="základní",J487,0)</f>
        <v>0</v>
      </c>
      <c r="BF487" s="233">
        <f>IF(N487="snížená",J487,0)</f>
        <v>0</v>
      </c>
      <c r="BG487" s="233">
        <f>IF(N487="zákl. přenesená",J487,0)</f>
        <v>0</v>
      </c>
      <c r="BH487" s="233">
        <f>IF(N487="sníž. přenesená",J487,0)</f>
        <v>0</v>
      </c>
      <c r="BI487" s="233">
        <f>IF(N487="nulová",J487,0)</f>
        <v>0</v>
      </c>
      <c r="BJ487" s="17" t="s">
        <v>84</v>
      </c>
      <c r="BK487" s="233">
        <f>ROUND(I487*H487,2)</f>
        <v>0</v>
      </c>
      <c r="BL487" s="17" t="s">
        <v>146</v>
      </c>
      <c r="BM487" s="232" t="s">
        <v>86</v>
      </c>
    </row>
    <row r="488" s="2" customFormat="1">
      <c r="A488" s="38"/>
      <c r="B488" s="39"/>
      <c r="C488" s="40"/>
      <c r="D488" s="234" t="s">
        <v>148</v>
      </c>
      <c r="E488" s="40"/>
      <c r="F488" s="235" t="s">
        <v>683</v>
      </c>
      <c r="G488" s="40"/>
      <c r="H488" s="40"/>
      <c r="I488" s="236"/>
      <c r="J488" s="40"/>
      <c r="K488" s="40"/>
      <c r="L488" s="44"/>
      <c r="M488" s="237"/>
      <c r="N488" s="238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148</v>
      </c>
      <c r="AU488" s="17" t="s">
        <v>86</v>
      </c>
    </row>
    <row r="489" s="2" customFormat="1" ht="44.25" customHeight="1">
      <c r="A489" s="38"/>
      <c r="B489" s="39"/>
      <c r="C489" s="219" t="s">
        <v>684</v>
      </c>
      <c r="D489" s="219" t="s">
        <v>142</v>
      </c>
      <c r="E489" s="221" t="s">
        <v>685</v>
      </c>
      <c r="F489" s="222" t="s">
        <v>686</v>
      </c>
      <c r="G489" s="223" t="s">
        <v>216</v>
      </c>
      <c r="H489" s="224">
        <v>1</v>
      </c>
      <c r="I489" s="225"/>
      <c r="J489" s="226">
        <f>ROUND(I489*H489,2)</f>
        <v>0</v>
      </c>
      <c r="K489" s="227"/>
      <c r="L489" s="44"/>
      <c r="M489" s="228" t="s">
        <v>1</v>
      </c>
      <c r="N489" s="229" t="s">
        <v>41</v>
      </c>
      <c r="O489" s="91"/>
      <c r="P489" s="230">
        <f>O489*H489</f>
        <v>0</v>
      </c>
      <c r="Q489" s="230">
        <v>0</v>
      </c>
      <c r="R489" s="230">
        <f>Q489*H489</f>
        <v>0</v>
      </c>
      <c r="S489" s="230">
        <v>0</v>
      </c>
      <c r="T489" s="231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32" t="s">
        <v>146</v>
      </c>
      <c r="AT489" s="232" t="s">
        <v>142</v>
      </c>
      <c r="AU489" s="232" t="s">
        <v>86</v>
      </c>
      <c r="AY489" s="17" t="s">
        <v>139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7" t="s">
        <v>84</v>
      </c>
      <c r="BK489" s="233">
        <f>ROUND(I489*H489,2)</f>
        <v>0</v>
      </c>
      <c r="BL489" s="17" t="s">
        <v>146</v>
      </c>
      <c r="BM489" s="232" t="s">
        <v>146</v>
      </c>
    </row>
    <row r="490" s="2" customFormat="1">
      <c r="A490" s="38"/>
      <c r="B490" s="39"/>
      <c r="C490" s="40"/>
      <c r="D490" s="234" t="s">
        <v>148</v>
      </c>
      <c r="E490" s="40"/>
      <c r="F490" s="235" t="s">
        <v>687</v>
      </c>
      <c r="G490" s="40"/>
      <c r="H490" s="40"/>
      <c r="I490" s="236"/>
      <c r="J490" s="40"/>
      <c r="K490" s="40"/>
      <c r="L490" s="44"/>
      <c r="M490" s="237"/>
      <c r="N490" s="238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148</v>
      </c>
      <c r="AU490" s="17" t="s">
        <v>86</v>
      </c>
    </row>
    <row r="491" s="2" customFormat="1" ht="44.25" customHeight="1">
      <c r="A491" s="38"/>
      <c r="B491" s="39"/>
      <c r="C491" s="219" t="s">
        <v>479</v>
      </c>
      <c r="D491" s="219" t="s">
        <v>142</v>
      </c>
      <c r="E491" s="221" t="s">
        <v>688</v>
      </c>
      <c r="F491" s="222" t="s">
        <v>689</v>
      </c>
      <c r="G491" s="223" t="s">
        <v>216</v>
      </c>
      <c r="H491" s="224">
        <v>7</v>
      </c>
      <c r="I491" s="225"/>
      <c r="J491" s="226">
        <f>ROUND(I491*H491,2)</f>
        <v>0</v>
      </c>
      <c r="K491" s="227"/>
      <c r="L491" s="44"/>
      <c r="M491" s="228" t="s">
        <v>1</v>
      </c>
      <c r="N491" s="229" t="s">
        <v>41</v>
      </c>
      <c r="O491" s="91"/>
      <c r="P491" s="230">
        <f>O491*H491</f>
        <v>0</v>
      </c>
      <c r="Q491" s="230">
        <v>0</v>
      </c>
      <c r="R491" s="230">
        <f>Q491*H491</f>
        <v>0</v>
      </c>
      <c r="S491" s="230">
        <v>0</v>
      </c>
      <c r="T491" s="231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2" t="s">
        <v>146</v>
      </c>
      <c r="AT491" s="232" t="s">
        <v>142</v>
      </c>
      <c r="AU491" s="232" t="s">
        <v>86</v>
      </c>
      <c r="AY491" s="17" t="s">
        <v>139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7" t="s">
        <v>84</v>
      </c>
      <c r="BK491" s="233">
        <f>ROUND(I491*H491,2)</f>
        <v>0</v>
      </c>
      <c r="BL491" s="17" t="s">
        <v>146</v>
      </c>
      <c r="BM491" s="232" t="s">
        <v>163</v>
      </c>
    </row>
    <row r="492" s="2" customFormat="1">
      <c r="A492" s="38"/>
      <c r="B492" s="39"/>
      <c r="C492" s="40"/>
      <c r="D492" s="234" t="s">
        <v>148</v>
      </c>
      <c r="E492" s="40"/>
      <c r="F492" s="235" t="s">
        <v>690</v>
      </c>
      <c r="G492" s="40"/>
      <c r="H492" s="40"/>
      <c r="I492" s="236"/>
      <c r="J492" s="40"/>
      <c r="K492" s="40"/>
      <c r="L492" s="44"/>
      <c r="M492" s="237"/>
      <c r="N492" s="238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148</v>
      </c>
      <c r="AU492" s="17" t="s">
        <v>86</v>
      </c>
    </row>
    <row r="493" s="2" customFormat="1" ht="37.8" customHeight="1">
      <c r="A493" s="38"/>
      <c r="B493" s="39"/>
      <c r="C493" s="219" t="s">
        <v>691</v>
      </c>
      <c r="D493" s="219" t="s">
        <v>142</v>
      </c>
      <c r="E493" s="221" t="s">
        <v>692</v>
      </c>
      <c r="F493" s="222" t="s">
        <v>693</v>
      </c>
      <c r="G493" s="223" t="s">
        <v>216</v>
      </c>
      <c r="H493" s="224">
        <v>14</v>
      </c>
      <c r="I493" s="225"/>
      <c r="J493" s="226">
        <f>ROUND(I493*H493,2)</f>
        <v>0</v>
      </c>
      <c r="K493" s="227"/>
      <c r="L493" s="44"/>
      <c r="M493" s="228" t="s">
        <v>1</v>
      </c>
      <c r="N493" s="229" t="s">
        <v>41</v>
      </c>
      <c r="O493" s="91"/>
      <c r="P493" s="230">
        <f>O493*H493</f>
        <v>0</v>
      </c>
      <c r="Q493" s="230">
        <v>0</v>
      </c>
      <c r="R493" s="230">
        <f>Q493*H493</f>
        <v>0</v>
      </c>
      <c r="S493" s="230">
        <v>0</v>
      </c>
      <c r="T493" s="231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2" t="s">
        <v>146</v>
      </c>
      <c r="AT493" s="232" t="s">
        <v>142</v>
      </c>
      <c r="AU493" s="232" t="s">
        <v>86</v>
      </c>
      <c r="AY493" s="17" t="s">
        <v>139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7" t="s">
        <v>84</v>
      </c>
      <c r="BK493" s="233">
        <f>ROUND(I493*H493,2)</f>
        <v>0</v>
      </c>
      <c r="BL493" s="17" t="s">
        <v>146</v>
      </c>
      <c r="BM493" s="232" t="s">
        <v>192</v>
      </c>
    </row>
    <row r="494" s="2" customFormat="1">
      <c r="A494" s="38"/>
      <c r="B494" s="39"/>
      <c r="C494" s="40"/>
      <c r="D494" s="234" t="s">
        <v>148</v>
      </c>
      <c r="E494" s="40"/>
      <c r="F494" s="235" t="s">
        <v>693</v>
      </c>
      <c r="G494" s="40"/>
      <c r="H494" s="40"/>
      <c r="I494" s="236"/>
      <c r="J494" s="40"/>
      <c r="K494" s="40"/>
      <c r="L494" s="44"/>
      <c r="M494" s="237"/>
      <c r="N494" s="238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148</v>
      </c>
      <c r="AU494" s="17" t="s">
        <v>86</v>
      </c>
    </row>
    <row r="495" s="2" customFormat="1" ht="44.25" customHeight="1">
      <c r="A495" s="38"/>
      <c r="B495" s="39"/>
      <c r="C495" s="219" t="s">
        <v>483</v>
      </c>
      <c r="D495" s="219" t="s">
        <v>142</v>
      </c>
      <c r="E495" s="221" t="s">
        <v>694</v>
      </c>
      <c r="F495" s="222" t="s">
        <v>695</v>
      </c>
      <c r="G495" s="223" t="s">
        <v>216</v>
      </c>
      <c r="H495" s="224">
        <v>11</v>
      </c>
      <c r="I495" s="225"/>
      <c r="J495" s="226">
        <f>ROUND(I495*H495,2)</f>
        <v>0</v>
      </c>
      <c r="K495" s="227"/>
      <c r="L495" s="44"/>
      <c r="M495" s="228" t="s">
        <v>1</v>
      </c>
      <c r="N495" s="229" t="s">
        <v>41</v>
      </c>
      <c r="O495" s="91"/>
      <c r="P495" s="230">
        <f>O495*H495</f>
        <v>0</v>
      </c>
      <c r="Q495" s="230">
        <v>0</v>
      </c>
      <c r="R495" s="230">
        <f>Q495*H495</f>
        <v>0</v>
      </c>
      <c r="S495" s="230">
        <v>0</v>
      </c>
      <c r="T495" s="231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2" t="s">
        <v>146</v>
      </c>
      <c r="AT495" s="232" t="s">
        <v>142</v>
      </c>
      <c r="AU495" s="232" t="s">
        <v>86</v>
      </c>
      <c r="AY495" s="17" t="s">
        <v>139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7" t="s">
        <v>84</v>
      </c>
      <c r="BK495" s="233">
        <f>ROUND(I495*H495,2)</f>
        <v>0</v>
      </c>
      <c r="BL495" s="17" t="s">
        <v>146</v>
      </c>
      <c r="BM495" s="232" t="s">
        <v>203</v>
      </c>
    </row>
    <row r="496" s="2" customFormat="1">
      <c r="A496" s="38"/>
      <c r="B496" s="39"/>
      <c r="C496" s="40"/>
      <c r="D496" s="234" t="s">
        <v>148</v>
      </c>
      <c r="E496" s="40"/>
      <c r="F496" s="235" t="s">
        <v>696</v>
      </c>
      <c r="G496" s="40"/>
      <c r="H496" s="40"/>
      <c r="I496" s="236"/>
      <c r="J496" s="40"/>
      <c r="K496" s="40"/>
      <c r="L496" s="44"/>
      <c r="M496" s="237"/>
      <c r="N496" s="238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148</v>
      </c>
      <c r="AU496" s="17" t="s">
        <v>86</v>
      </c>
    </row>
    <row r="497" s="2" customFormat="1" ht="37.8" customHeight="1">
      <c r="A497" s="38"/>
      <c r="B497" s="39"/>
      <c r="C497" s="219" t="s">
        <v>697</v>
      </c>
      <c r="D497" s="219" t="s">
        <v>142</v>
      </c>
      <c r="E497" s="221" t="s">
        <v>698</v>
      </c>
      <c r="F497" s="222" t="s">
        <v>699</v>
      </c>
      <c r="G497" s="223" t="s">
        <v>216</v>
      </c>
      <c r="H497" s="224">
        <v>7</v>
      </c>
      <c r="I497" s="225"/>
      <c r="J497" s="226">
        <f>ROUND(I497*H497,2)</f>
        <v>0</v>
      </c>
      <c r="K497" s="227"/>
      <c r="L497" s="44"/>
      <c r="M497" s="228" t="s">
        <v>1</v>
      </c>
      <c r="N497" s="229" t="s">
        <v>41</v>
      </c>
      <c r="O497" s="91"/>
      <c r="P497" s="230">
        <f>O497*H497</f>
        <v>0</v>
      </c>
      <c r="Q497" s="230">
        <v>0</v>
      </c>
      <c r="R497" s="230">
        <f>Q497*H497</f>
        <v>0</v>
      </c>
      <c r="S497" s="230">
        <v>0</v>
      </c>
      <c r="T497" s="231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2" t="s">
        <v>146</v>
      </c>
      <c r="AT497" s="232" t="s">
        <v>142</v>
      </c>
      <c r="AU497" s="232" t="s">
        <v>86</v>
      </c>
      <c r="AY497" s="17" t="s">
        <v>139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7" t="s">
        <v>84</v>
      </c>
      <c r="BK497" s="233">
        <f>ROUND(I497*H497,2)</f>
        <v>0</v>
      </c>
      <c r="BL497" s="17" t="s">
        <v>146</v>
      </c>
      <c r="BM497" s="232" t="s">
        <v>8</v>
      </c>
    </row>
    <row r="498" s="2" customFormat="1">
      <c r="A498" s="38"/>
      <c r="B498" s="39"/>
      <c r="C498" s="40"/>
      <c r="D498" s="234" t="s">
        <v>148</v>
      </c>
      <c r="E498" s="40"/>
      <c r="F498" s="235" t="s">
        <v>699</v>
      </c>
      <c r="G498" s="40"/>
      <c r="H498" s="40"/>
      <c r="I498" s="236"/>
      <c r="J498" s="40"/>
      <c r="K498" s="40"/>
      <c r="L498" s="44"/>
      <c r="M498" s="237"/>
      <c r="N498" s="238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148</v>
      </c>
      <c r="AU498" s="17" t="s">
        <v>86</v>
      </c>
    </row>
    <row r="499" s="2" customFormat="1" ht="44.25" customHeight="1">
      <c r="A499" s="38"/>
      <c r="B499" s="39"/>
      <c r="C499" s="219" t="s">
        <v>700</v>
      </c>
      <c r="D499" s="219" t="s">
        <v>142</v>
      </c>
      <c r="E499" s="221" t="s">
        <v>701</v>
      </c>
      <c r="F499" s="222" t="s">
        <v>695</v>
      </c>
      <c r="G499" s="223" t="s">
        <v>216</v>
      </c>
      <c r="H499" s="224">
        <v>6</v>
      </c>
      <c r="I499" s="225"/>
      <c r="J499" s="226">
        <f>ROUND(I499*H499,2)</f>
        <v>0</v>
      </c>
      <c r="K499" s="227"/>
      <c r="L499" s="44"/>
      <c r="M499" s="228" t="s">
        <v>1</v>
      </c>
      <c r="N499" s="229" t="s">
        <v>41</v>
      </c>
      <c r="O499" s="91"/>
      <c r="P499" s="230">
        <f>O499*H499</f>
        <v>0</v>
      </c>
      <c r="Q499" s="230">
        <v>0</v>
      </c>
      <c r="R499" s="230">
        <f>Q499*H499</f>
        <v>0</v>
      </c>
      <c r="S499" s="230">
        <v>0</v>
      </c>
      <c r="T499" s="231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2" t="s">
        <v>146</v>
      </c>
      <c r="AT499" s="232" t="s">
        <v>142</v>
      </c>
      <c r="AU499" s="232" t="s">
        <v>86</v>
      </c>
      <c r="AY499" s="17" t="s">
        <v>139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7" t="s">
        <v>84</v>
      </c>
      <c r="BK499" s="233">
        <f>ROUND(I499*H499,2)</f>
        <v>0</v>
      </c>
      <c r="BL499" s="17" t="s">
        <v>146</v>
      </c>
      <c r="BM499" s="232" t="s">
        <v>227</v>
      </c>
    </row>
    <row r="500" s="2" customFormat="1">
      <c r="A500" s="38"/>
      <c r="B500" s="39"/>
      <c r="C500" s="40"/>
      <c r="D500" s="234" t="s">
        <v>148</v>
      </c>
      <c r="E500" s="40"/>
      <c r="F500" s="235" t="s">
        <v>702</v>
      </c>
      <c r="G500" s="40"/>
      <c r="H500" s="40"/>
      <c r="I500" s="236"/>
      <c r="J500" s="40"/>
      <c r="K500" s="40"/>
      <c r="L500" s="44"/>
      <c r="M500" s="237"/>
      <c r="N500" s="238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148</v>
      </c>
      <c r="AU500" s="17" t="s">
        <v>86</v>
      </c>
    </row>
    <row r="501" s="2" customFormat="1" ht="37.8" customHeight="1">
      <c r="A501" s="38"/>
      <c r="B501" s="39"/>
      <c r="C501" s="219" t="s">
        <v>703</v>
      </c>
      <c r="D501" s="219" t="s">
        <v>142</v>
      </c>
      <c r="E501" s="221" t="s">
        <v>704</v>
      </c>
      <c r="F501" s="222" t="s">
        <v>705</v>
      </c>
      <c r="G501" s="223" t="s">
        <v>216</v>
      </c>
      <c r="H501" s="224">
        <v>10</v>
      </c>
      <c r="I501" s="225"/>
      <c r="J501" s="226">
        <f>ROUND(I501*H501,2)</f>
        <v>0</v>
      </c>
      <c r="K501" s="227"/>
      <c r="L501" s="44"/>
      <c r="M501" s="228" t="s">
        <v>1</v>
      </c>
      <c r="N501" s="229" t="s">
        <v>41</v>
      </c>
      <c r="O501" s="91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2" t="s">
        <v>146</v>
      </c>
      <c r="AT501" s="232" t="s">
        <v>142</v>
      </c>
      <c r="AU501" s="232" t="s">
        <v>86</v>
      </c>
      <c r="AY501" s="17" t="s">
        <v>139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7" t="s">
        <v>84</v>
      </c>
      <c r="BK501" s="233">
        <f>ROUND(I501*H501,2)</f>
        <v>0</v>
      </c>
      <c r="BL501" s="17" t="s">
        <v>146</v>
      </c>
      <c r="BM501" s="232" t="s">
        <v>238</v>
      </c>
    </row>
    <row r="502" s="2" customFormat="1">
      <c r="A502" s="38"/>
      <c r="B502" s="39"/>
      <c r="C502" s="40"/>
      <c r="D502" s="234" t="s">
        <v>148</v>
      </c>
      <c r="E502" s="40"/>
      <c r="F502" s="235" t="s">
        <v>705</v>
      </c>
      <c r="G502" s="40"/>
      <c r="H502" s="40"/>
      <c r="I502" s="236"/>
      <c r="J502" s="40"/>
      <c r="K502" s="40"/>
      <c r="L502" s="44"/>
      <c r="M502" s="237"/>
      <c r="N502" s="238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148</v>
      </c>
      <c r="AU502" s="17" t="s">
        <v>86</v>
      </c>
    </row>
    <row r="503" s="2" customFormat="1" ht="44.25" customHeight="1">
      <c r="A503" s="38"/>
      <c r="B503" s="39"/>
      <c r="C503" s="219" t="s">
        <v>706</v>
      </c>
      <c r="D503" s="219" t="s">
        <v>142</v>
      </c>
      <c r="E503" s="221" t="s">
        <v>707</v>
      </c>
      <c r="F503" s="222" t="s">
        <v>708</v>
      </c>
      <c r="G503" s="223" t="s">
        <v>216</v>
      </c>
      <c r="H503" s="224">
        <v>8</v>
      </c>
      <c r="I503" s="225"/>
      <c r="J503" s="226">
        <f>ROUND(I503*H503,2)</f>
        <v>0</v>
      </c>
      <c r="K503" s="227"/>
      <c r="L503" s="44"/>
      <c r="M503" s="228" t="s">
        <v>1</v>
      </c>
      <c r="N503" s="229" t="s">
        <v>41</v>
      </c>
      <c r="O503" s="91"/>
      <c r="P503" s="230">
        <f>O503*H503</f>
        <v>0</v>
      </c>
      <c r="Q503" s="230">
        <v>0</v>
      </c>
      <c r="R503" s="230">
        <f>Q503*H503</f>
        <v>0</v>
      </c>
      <c r="S503" s="230">
        <v>0</v>
      </c>
      <c r="T503" s="231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2" t="s">
        <v>146</v>
      </c>
      <c r="AT503" s="232" t="s">
        <v>142</v>
      </c>
      <c r="AU503" s="232" t="s">
        <v>86</v>
      </c>
      <c r="AY503" s="17" t="s">
        <v>139</v>
      </c>
      <c r="BE503" s="233">
        <f>IF(N503="základní",J503,0)</f>
        <v>0</v>
      </c>
      <c r="BF503" s="233">
        <f>IF(N503="snížená",J503,0)</f>
        <v>0</v>
      </c>
      <c r="BG503" s="233">
        <f>IF(N503="zákl. přenesená",J503,0)</f>
        <v>0</v>
      </c>
      <c r="BH503" s="233">
        <f>IF(N503="sníž. přenesená",J503,0)</f>
        <v>0</v>
      </c>
      <c r="BI503" s="233">
        <f>IF(N503="nulová",J503,0)</f>
        <v>0</v>
      </c>
      <c r="BJ503" s="17" t="s">
        <v>84</v>
      </c>
      <c r="BK503" s="233">
        <f>ROUND(I503*H503,2)</f>
        <v>0</v>
      </c>
      <c r="BL503" s="17" t="s">
        <v>146</v>
      </c>
      <c r="BM503" s="232" t="s">
        <v>250</v>
      </c>
    </row>
    <row r="504" s="2" customFormat="1">
      <c r="A504" s="38"/>
      <c r="B504" s="39"/>
      <c r="C504" s="40"/>
      <c r="D504" s="234" t="s">
        <v>148</v>
      </c>
      <c r="E504" s="40"/>
      <c r="F504" s="235" t="s">
        <v>709</v>
      </c>
      <c r="G504" s="40"/>
      <c r="H504" s="40"/>
      <c r="I504" s="236"/>
      <c r="J504" s="40"/>
      <c r="K504" s="40"/>
      <c r="L504" s="44"/>
      <c r="M504" s="237"/>
      <c r="N504" s="238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148</v>
      </c>
      <c r="AU504" s="17" t="s">
        <v>86</v>
      </c>
    </row>
    <row r="505" s="2" customFormat="1" ht="37.8" customHeight="1">
      <c r="A505" s="38"/>
      <c r="B505" s="39"/>
      <c r="C505" s="219" t="s">
        <v>710</v>
      </c>
      <c r="D505" s="219" t="s">
        <v>142</v>
      </c>
      <c r="E505" s="221" t="s">
        <v>711</v>
      </c>
      <c r="F505" s="222" t="s">
        <v>712</v>
      </c>
      <c r="G505" s="223" t="s">
        <v>216</v>
      </c>
      <c r="H505" s="224">
        <v>4</v>
      </c>
      <c r="I505" s="225"/>
      <c r="J505" s="226">
        <f>ROUND(I505*H505,2)</f>
        <v>0</v>
      </c>
      <c r="K505" s="227"/>
      <c r="L505" s="44"/>
      <c r="M505" s="228" t="s">
        <v>1</v>
      </c>
      <c r="N505" s="229" t="s">
        <v>41</v>
      </c>
      <c r="O505" s="91"/>
      <c r="P505" s="230">
        <f>O505*H505</f>
        <v>0</v>
      </c>
      <c r="Q505" s="230">
        <v>0</v>
      </c>
      <c r="R505" s="230">
        <f>Q505*H505</f>
        <v>0</v>
      </c>
      <c r="S505" s="230">
        <v>0</v>
      </c>
      <c r="T505" s="231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2" t="s">
        <v>146</v>
      </c>
      <c r="AT505" s="232" t="s">
        <v>142</v>
      </c>
      <c r="AU505" s="232" t="s">
        <v>86</v>
      </c>
      <c r="AY505" s="17" t="s">
        <v>139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7" t="s">
        <v>84</v>
      </c>
      <c r="BK505" s="233">
        <f>ROUND(I505*H505,2)</f>
        <v>0</v>
      </c>
      <c r="BL505" s="17" t="s">
        <v>146</v>
      </c>
      <c r="BM505" s="232" t="s">
        <v>262</v>
      </c>
    </row>
    <row r="506" s="2" customFormat="1">
      <c r="A506" s="38"/>
      <c r="B506" s="39"/>
      <c r="C506" s="40"/>
      <c r="D506" s="234" t="s">
        <v>148</v>
      </c>
      <c r="E506" s="40"/>
      <c r="F506" s="235" t="s">
        <v>712</v>
      </c>
      <c r="G506" s="40"/>
      <c r="H506" s="40"/>
      <c r="I506" s="236"/>
      <c r="J506" s="40"/>
      <c r="K506" s="40"/>
      <c r="L506" s="44"/>
      <c r="M506" s="237"/>
      <c r="N506" s="238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148</v>
      </c>
      <c r="AU506" s="17" t="s">
        <v>86</v>
      </c>
    </row>
    <row r="507" s="2" customFormat="1" ht="44.25" customHeight="1">
      <c r="A507" s="38"/>
      <c r="B507" s="39"/>
      <c r="C507" s="219" t="s">
        <v>713</v>
      </c>
      <c r="D507" s="219" t="s">
        <v>142</v>
      </c>
      <c r="E507" s="221" t="s">
        <v>714</v>
      </c>
      <c r="F507" s="222" t="s">
        <v>708</v>
      </c>
      <c r="G507" s="223" t="s">
        <v>216</v>
      </c>
      <c r="H507" s="224">
        <v>1</v>
      </c>
      <c r="I507" s="225"/>
      <c r="J507" s="226">
        <f>ROUND(I507*H507,2)</f>
        <v>0</v>
      </c>
      <c r="K507" s="227"/>
      <c r="L507" s="44"/>
      <c r="M507" s="228" t="s">
        <v>1</v>
      </c>
      <c r="N507" s="229" t="s">
        <v>41</v>
      </c>
      <c r="O507" s="91"/>
      <c r="P507" s="230">
        <f>O507*H507</f>
        <v>0</v>
      </c>
      <c r="Q507" s="230">
        <v>0</v>
      </c>
      <c r="R507" s="230">
        <f>Q507*H507</f>
        <v>0</v>
      </c>
      <c r="S507" s="230">
        <v>0</v>
      </c>
      <c r="T507" s="231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2" t="s">
        <v>146</v>
      </c>
      <c r="AT507" s="232" t="s">
        <v>142</v>
      </c>
      <c r="AU507" s="232" t="s">
        <v>86</v>
      </c>
      <c r="AY507" s="17" t="s">
        <v>139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7" t="s">
        <v>84</v>
      </c>
      <c r="BK507" s="233">
        <f>ROUND(I507*H507,2)</f>
        <v>0</v>
      </c>
      <c r="BL507" s="17" t="s">
        <v>146</v>
      </c>
      <c r="BM507" s="232" t="s">
        <v>274</v>
      </c>
    </row>
    <row r="508" s="2" customFormat="1">
      <c r="A508" s="38"/>
      <c r="B508" s="39"/>
      <c r="C508" s="40"/>
      <c r="D508" s="234" t="s">
        <v>148</v>
      </c>
      <c r="E508" s="40"/>
      <c r="F508" s="235" t="s">
        <v>715</v>
      </c>
      <c r="G508" s="40"/>
      <c r="H508" s="40"/>
      <c r="I508" s="236"/>
      <c r="J508" s="40"/>
      <c r="K508" s="40"/>
      <c r="L508" s="44"/>
      <c r="M508" s="237"/>
      <c r="N508" s="238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148</v>
      </c>
      <c r="AU508" s="17" t="s">
        <v>86</v>
      </c>
    </row>
    <row r="509" s="2" customFormat="1" ht="37.8" customHeight="1">
      <c r="A509" s="38"/>
      <c r="B509" s="39"/>
      <c r="C509" s="219" t="s">
        <v>716</v>
      </c>
      <c r="D509" s="219" t="s">
        <v>142</v>
      </c>
      <c r="E509" s="221" t="s">
        <v>717</v>
      </c>
      <c r="F509" s="222" t="s">
        <v>718</v>
      </c>
      <c r="G509" s="223" t="s">
        <v>216</v>
      </c>
      <c r="H509" s="224">
        <v>2</v>
      </c>
      <c r="I509" s="225"/>
      <c r="J509" s="226">
        <f>ROUND(I509*H509,2)</f>
        <v>0</v>
      </c>
      <c r="K509" s="227"/>
      <c r="L509" s="44"/>
      <c r="M509" s="228" t="s">
        <v>1</v>
      </c>
      <c r="N509" s="229" t="s">
        <v>41</v>
      </c>
      <c r="O509" s="91"/>
      <c r="P509" s="230">
        <f>O509*H509</f>
        <v>0</v>
      </c>
      <c r="Q509" s="230">
        <v>0</v>
      </c>
      <c r="R509" s="230">
        <f>Q509*H509</f>
        <v>0</v>
      </c>
      <c r="S509" s="230">
        <v>0</v>
      </c>
      <c r="T509" s="231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2" t="s">
        <v>146</v>
      </c>
      <c r="AT509" s="232" t="s">
        <v>142</v>
      </c>
      <c r="AU509" s="232" t="s">
        <v>86</v>
      </c>
      <c r="AY509" s="17" t="s">
        <v>139</v>
      </c>
      <c r="BE509" s="233">
        <f>IF(N509="základní",J509,0)</f>
        <v>0</v>
      </c>
      <c r="BF509" s="233">
        <f>IF(N509="snížená",J509,0)</f>
        <v>0</v>
      </c>
      <c r="BG509" s="233">
        <f>IF(N509="zákl. přenesená",J509,0)</f>
        <v>0</v>
      </c>
      <c r="BH509" s="233">
        <f>IF(N509="sníž. přenesená",J509,0)</f>
        <v>0</v>
      </c>
      <c r="BI509" s="233">
        <f>IF(N509="nulová",J509,0)</f>
        <v>0</v>
      </c>
      <c r="BJ509" s="17" t="s">
        <v>84</v>
      </c>
      <c r="BK509" s="233">
        <f>ROUND(I509*H509,2)</f>
        <v>0</v>
      </c>
      <c r="BL509" s="17" t="s">
        <v>146</v>
      </c>
      <c r="BM509" s="232" t="s">
        <v>286</v>
      </c>
    </row>
    <row r="510" s="2" customFormat="1">
      <c r="A510" s="38"/>
      <c r="B510" s="39"/>
      <c r="C510" s="40"/>
      <c r="D510" s="234" t="s">
        <v>148</v>
      </c>
      <c r="E510" s="40"/>
      <c r="F510" s="235" t="s">
        <v>718</v>
      </c>
      <c r="G510" s="40"/>
      <c r="H510" s="40"/>
      <c r="I510" s="236"/>
      <c r="J510" s="40"/>
      <c r="K510" s="40"/>
      <c r="L510" s="44"/>
      <c r="M510" s="237"/>
      <c r="N510" s="238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148</v>
      </c>
      <c r="AU510" s="17" t="s">
        <v>86</v>
      </c>
    </row>
    <row r="511" s="2" customFormat="1" ht="44.25" customHeight="1">
      <c r="A511" s="38"/>
      <c r="B511" s="39"/>
      <c r="C511" s="219" t="s">
        <v>719</v>
      </c>
      <c r="D511" s="219" t="s">
        <v>142</v>
      </c>
      <c r="E511" s="221" t="s">
        <v>720</v>
      </c>
      <c r="F511" s="222" t="s">
        <v>721</v>
      </c>
      <c r="G511" s="223" t="s">
        <v>216</v>
      </c>
      <c r="H511" s="224">
        <v>1</v>
      </c>
      <c r="I511" s="225"/>
      <c r="J511" s="226">
        <f>ROUND(I511*H511,2)</f>
        <v>0</v>
      </c>
      <c r="K511" s="227"/>
      <c r="L511" s="44"/>
      <c r="M511" s="228" t="s">
        <v>1</v>
      </c>
      <c r="N511" s="229" t="s">
        <v>41</v>
      </c>
      <c r="O511" s="91"/>
      <c r="P511" s="230">
        <f>O511*H511</f>
        <v>0</v>
      </c>
      <c r="Q511" s="230">
        <v>0</v>
      </c>
      <c r="R511" s="230">
        <f>Q511*H511</f>
        <v>0</v>
      </c>
      <c r="S511" s="230">
        <v>0</v>
      </c>
      <c r="T511" s="231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2" t="s">
        <v>146</v>
      </c>
      <c r="AT511" s="232" t="s">
        <v>142</v>
      </c>
      <c r="AU511" s="232" t="s">
        <v>86</v>
      </c>
      <c r="AY511" s="17" t="s">
        <v>139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17" t="s">
        <v>84</v>
      </c>
      <c r="BK511" s="233">
        <f>ROUND(I511*H511,2)</f>
        <v>0</v>
      </c>
      <c r="BL511" s="17" t="s">
        <v>146</v>
      </c>
      <c r="BM511" s="232" t="s">
        <v>301</v>
      </c>
    </row>
    <row r="512" s="2" customFormat="1">
      <c r="A512" s="38"/>
      <c r="B512" s="39"/>
      <c r="C512" s="40"/>
      <c r="D512" s="234" t="s">
        <v>148</v>
      </c>
      <c r="E512" s="40"/>
      <c r="F512" s="235" t="s">
        <v>722</v>
      </c>
      <c r="G512" s="40"/>
      <c r="H512" s="40"/>
      <c r="I512" s="236"/>
      <c r="J512" s="40"/>
      <c r="K512" s="40"/>
      <c r="L512" s="44"/>
      <c r="M512" s="237"/>
      <c r="N512" s="238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148</v>
      </c>
      <c r="AU512" s="17" t="s">
        <v>86</v>
      </c>
    </row>
    <row r="513" s="2" customFormat="1" ht="44.25" customHeight="1">
      <c r="A513" s="38"/>
      <c r="B513" s="39"/>
      <c r="C513" s="219" t="s">
        <v>723</v>
      </c>
      <c r="D513" s="219" t="s">
        <v>142</v>
      </c>
      <c r="E513" s="221" t="s">
        <v>724</v>
      </c>
      <c r="F513" s="222" t="s">
        <v>725</v>
      </c>
      <c r="G513" s="223" t="s">
        <v>216</v>
      </c>
      <c r="H513" s="224">
        <v>2</v>
      </c>
      <c r="I513" s="225"/>
      <c r="J513" s="226">
        <f>ROUND(I513*H513,2)</f>
        <v>0</v>
      </c>
      <c r="K513" s="227"/>
      <c r="L513" s="44"/>
      <c r="M513" s="228" t="s">
        <v>1</v>
      </c>
      <c r="N513" s="229" t="s">
        <v>41</v>
      </c>
      <c r="O513" s="91"/>
      <c r="P513" s="230">
        <f>O513*H513</f>
        <v>0</v>
      </c>
      <c r="Q513" s="230">
        <v>0</v>
      </c>
      <c r="R513" s="230">
        <f>Q513*H513</f>
        <v>0</v>
      </c>
      <c r="S513" s="230">
        <v>0</v>
      </c>
      <c r="T513" s="231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2" t="s">
        <v>146</v>
      </c>
      <c r="AT513" s="232" t="s">
        <v>142</v>
      </c>
      <c r="AU513" s="232" t="s">
        <v>86</v>
      </c>
      <c r="AY513" s="17" t="s">
        <v>139</v>
      </c>
      <c r="BE513" s="233">
        <f>IF(N513="základní",J513,0)</f>
        <v>0</v>
      </c>
      <c r="BF513" s="233">
        <f>IF(N513="snížená",J513,0)</f>
        <v>0</v>
      </c>
      <c r="BG513" s="233">
        <f>IF(N513="zákl. přenesená",J513,0)</f>
        <v>0</v>
      </c>
      <c r="BH513" s="233">
        <f>IF(N513="sníž. přenesená",J513,0)</f>
        <v>0</v>
      </c>
      <c r="BI513" s="233">
        <f>IF(N513="nulová",J513,0)</f>
        <v>0</v>
      </c>
      <c r="BJ513" s="17" t="s">
        <v>84</v>
      </c>
      <c r="BK513" s="233">
        <f>ROUND(I513*H513,2)</f>
        <v>0</v>
      </c>
      <c r="BL513" s="17" t="s">
        <v>146</v>
      </c>
      <c r="BM513" s="232" t="s">
        <v>314</v>
      </c>
    </row>
    <row r="514" s="2" customFormat="1">
      <c r="A514" s="38"/>
      <c r="B514" s="39"/>
      <c r="C514" s="40"/>
      <c r="D514" s="234" t="s">
        <v>148</v>
      </c>
      <c r="E514" s="40"/>
      <c r="F514" s="235" t="s">
        <v>726</v>
      </c>
      <c r="G514" s="40"/>
      <c r="H514" s="40"/>
      <c r="I514" s="236"/>
      <c r="J514" s="40"/>
      <c r="K514" s="40"/>
      <c r="L514" s="44"/>
      <c r="M514" s="237"/>
      <c r="N514" s="238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148</v>
      </c>
      <c r="AU514" s="17" t="s">
        <v>86</v>
      </c>
    </row>
    <row r="515" s="2" customFormat="1" ht="16.5" customHeight="1">
      <c r="A515" s="38"/>
      <c r="B515" s="39"/>
      <c r="C515" s="219" t="s">
        <v>727</v>
      </c>
      <c r="D515" s="220" t="s">
        <v>142</v>
      </c>
      <c r="E515" s="221" t="s">
        <v>728</v>
      </c>
      <c r="F515" s="222" t="s">
        <v>729</v>
      </c>
      <c r="G515" s="223" t="s">
        <v>362</v>
      </c>
      <c r="H515" s="224">
        <v>40.6</v>
      </c>
      <c r="I515" s="225"/>
      <c r="J515" s="226">
        <f>ROUND(I515*H515,2)</f>
        <v>0</v>
      </c>
      <c r="K515" s="227"/>
      <c r="L515" s="44"/>
      <c r="M515" s="228" t="s">
        <v>1</v>
      </c>
      <c r="N515" s="229" t="s">
        <v>41</v>
      </c>
      <c r="O515" s="91"/>
      <c r="P515" s="230">
        <f>O515*H515</f>
        <v>0</v>
      </c>
      <c r="Q515" s="230">
        <v>0</v>
      </c>
      <c r="R515" s="230">
        <f>Q515*H515</f>
        <v>0</v>
      </c>
      <c r="S515" s="230">
        <v>0.005</v>
      </c>
      <c r="T515" s="231">
        <f>S515*H515</f>
        <v>0.203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2" t="s">
        <v>238</v>
      </c>
      <c r="AT515" s="232" t="s">
        <v>142</v>
      </c>
      <c r="AU515" s="232" t="s">
        <v>86</v>
      </c>
      <c r="AY515" s="17" t="s">
        <v>139</v>
      </c>
      <c r="BE515" s="233">
        <f>IF(N515="základní",J515,0)</f>
        <v>0</v>
      </c>
      <c r="BF515" s="233">
        <f>IF(N515="snížená",J515,0)</f>
        <v>0</v>
      </c>
      <c r="BG515" s="233">
        <f>IF(N515="zákl. přenesená",J515,0)</f>
        <v>0</v>
      </c>
      <c r="BH515" s="233">
        <f>IF(N515="sníž. přenesená",J515,0)</f>
        <v>0</v>
      </c>
      <c r="BI515" s="233">
        <f>IF(N515="nulová",J515,0)</f>
        <v>0</v>
      </c>
      <c r="BJ515" s="17" t="s">
        <v>84</v>
      </c>
      <c r="BK515" s="233">
        <f>ROUND(I515*H515,2)</f>
        <v>0</v>
      </c>
      <c r="BL515" s="17" t="s">
        <v>238</v>
      </c>
      <c r="BM515" s="232" t="s">
        <v>730</v>
      </c>
    </row>
    <row r="516" s="2" customFormat="1">
      <c r="A516" s="38"/>
      <c r="B516" s="39"/>
      <c r="C516" s="40"/>
      <c r="D516" s="234" t="s">
        <v>148</v>
      </c>
      <c r="E516" s="40"/>
      <c r="F516" s="235" t="s">
        <v>731</v>
      </c>
      <c r="G516" s="40"/>
      <c r="H516" s="40"/>
      <c r="I516" s="236"/>
      <c r="J516" s="40"/>
      <c r="K516" s="40"/>
      <c r="L516" s="44"/>
      <c r="M516" s="237"/>
      <c r="N516" s="238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148</v>
      </c>
      <c r="AU516" s="17" t="s">
        <v>86</v>
      </c>
    </row>
    <row r="517" s="13" customFormat="1">
      <c r="A517" s="13"/>
      <c r="B517" s="239"/>
      <c r="C517" s="240"/>
      <c r="D517" s="234" t="s">
        <v>150</v>
      </c>
      <c r="E517" s="241" t="s">
        <v>1</v>
      </c>
      <c r="F517" s="242" t="s">
        <v>732</v>
      </c>
      <c r="G517" s="240"/>
      <c r="H517" s="243">
        <v>40.6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9" t="s">
        <v>150</v>
      </c>
      <c r="AU517" s="249" t="s">
        <v>86</v>
      </c>
      <c r="AV517" s="13" t="s">
        <v>86</v>
      </c>
      <c r="AW517" s="13" t="s">
        <v>32</v>
      </c>
      <c r="AX517" s="13" t="s">
        <v>76</v>
      </c>
      <c r="AY517" s="249" t="s">
        <v>139</v>
      </c>
    </row>
    <row r="518" s="14" customFormat="1">
      <c r="A518" s="14"/>
      <c r="B518" s="250"/>
      <c r="C518" s="251"/>
      <c r="D518" s="234" t="s">
        <v>150</v>
      </c>
      <c r="E518" s="252" t="s">
        <v>1</v>
      </c>
      <c r="F518" s="253" t="s">
        <v>152</v>
      </c>
      <c r="G518" s="251"/>
      <c r="H518" s="254">
        <v>40.6</v>
      </c>
      <c r="I518" s="255"/>
      <c r="J518" s="251"/>
      <c r="K518" s="251"/>
      <c r="L518" s="256"/>
      <c r="M518" s="257"/>
      <c r="N518" s="258"/>
      <c r="O518" s="258"/>
      <c r="P518" s="258"/>
      <c r="Q518" s="258"/>
      <c r="R518" s="258"/>
      <c r="S518" s="258"/>
      <c r="T518" s="25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0" t="s">
        <v>150</v>
      </c>
      <c r="AU518" s="260" t="s">
        <v>86</v>
      </c>
      <c r="AV518" s="14" t="s">
        <v>146</v>
      </c>
      <c r="AW518" s="14" t="s">
        <v>32</v>
      </c>
      <c r="AX518" s="14" t="s">
        <v>84</v>
      </c>
      <c r="AY518" s="260" t="s">
        <v>139</v>
      </c>
    </row>
    <row r="519" s="2" customFormat="1" ht="16.5" customHeight="1">
      <c r="A519" s="38"/>
      <c r="B519" s="39"/>
      <c r="C519" s="219" t="s">
        <v>733</v>
      </c>
      <c r="D519" s="220" t="s">
        <v>142</v>
      </c>
      <c r="E519" s="221" t="s">
        <v>734</v>
      </c>
      <c r="F519" s="222" t="s">
        <v>735</v>
      </c>
      <c r="G519" s="223" t="s">
        <v>362</v>
      </c>
      <c r="H519" s="224">
        <v>40.6</v>
      </c>
      <c r="I519" s="225"/>
      <c r="J519" s="226">
        <f>ROUND(I519*H519,2)</f>
        <v>0</v>
      </c>
      <c r="K519" s="227"/>
      <c r="L519" s="44"/>
      <c r="M519" s="228" t="s">
        <v>1</v>
      </c>
      <c r="N519" s="229" t="s">
        <v>41</v>
      </c>
      <c r="O519" s="91"/>
      <c r="P519" s="230">
        <f>O519*H519</f>
        <v>0</v>
      </c>
      <c r="Q519" s="230">
        <v>0</v>
      </c>
      <c r="R519" s="230">
        <f>Q519*H519</f>
        <v>0</v>
      </c>
      <c r="S519" s="230">
        <v>0</v>
      </c>
      <c r="T519" s="231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32" t="s">
        <v>238</v>
      </c>
      <c r="AT519" s="232" t="s">
        <v>142</v>
      </c>
      <c r="AU519" s="232" t="s">
        <v>86</v>
      </c>
      <c r="AY519" s="17" t="s">
        <v>139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7" t="s">
        <v>84</v>
      </c>
      <c r="BK519" s="233">
        <f>ROUND(I519*H519,2)</f>
        <v>0</v>
      </c>
      <c r="BL519" s="17" t="s">
        <v>238</v>
      </c>
      <c r="BM519" s="232" t="s">
        <v>736</v>
      </c>
    </row>
    <row r="520" s="2" customFormat="1">
      <c r="A520" s="38"/>
      <c r="B520" s="39"/>
      <c r="C520" s="40"/>
      <c r="D520" s="234" t="s">
        <v>148</v>
      </c>
      <c r="E520" s="40"/>
      <c r="F520" s="235" t="s">
        <v>737</v>
      </c>
      <c r="G520" s="40"/>
      <c r="H520" s="40"/>
      <c r="I520" s="236"/>
      <c r="J520" s="40"/>
      <c r="K520" s="40"/>
      <c r="L520" s="44"/>
      <c r="M520" s="237"/>
      <c r="N520" s="238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148</v>
      </c>
      <c r="AU520" s="17" t="s">
        <v>86</v>
      </c>
    </row>
    <row r="521" s="13" customFormat="1">
      <c r="A521" s="13"/>
      <c r="B521" s="239"/>
      <c r="C521" s="240"/>
      <c r="D521" s="234" t="s">
        <v>150</v>
      </c>
      <c r="E521" s="241" t="s">
        <v>1</v>
      </c>
      <c r="F521" s="242" t="s">
        <v>732</v>
      </c>
      <c r="G521" s="240"/>
      <c r="H521" s="243">
        <v>40.6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9" t="s">
        <v>150</v>
      </c>
      <c r="AU521" s="249" t="s">
        <v>86</v>
      </c>
      <c r="AV521" s="13" t="s">
        <v>86</v>
      </c>
      <c r="AW521" s="13" t="s">
        <v>32</v>
      </c>
      <c r="AX521" s="13" t="s">
        <v>76</v>
      </c>
      <c r="AY521" s="249" t="s">
        <v>139</v>
      </c>
    </row>
    <row r="522" s="14" customFormat="1">
      <c r="A522" s="14"/>
      <c r="B522" s="250"/>
      <c r="C522" s="251"/>
      <c r="D522" s="234" t="s">
        <v>150</v>
      </c>
      <c r="E522" s="252" t="s">
        <v>1</v>
      </c>
      <c r="F522" s="253" t="s">
        <v>152</v>
      </c>
      <c r="G522" s="251"/>
      <c r="H522" s="254">
        <v>40.6</v>
      </c>
      <c r="I522" s="255"/>
      <c r="J522" s="251"/>
      <c r="K522" s="251"/>
      <c r="L522" s="256"/>
      <c r="M522" s="257"/>
      <c r="N522" s="258"/>
      <c r="O522" s="258"/>
      <c r="P522" s="258"/>
      <c r="Q522" s="258"/>
      <c r="R522" s="258"/>
      <c r="S522" s="258"/>
      <c r="T522" s="25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0" t="s">
        <v>150</v>
      </c>
      <c r="AU522" s="260" t="s">
        <v>86</v>
      </c>
      <c r="AV522" s="14" t="s">
        <v>146</v>
      </c>
      <c r="AW522" s="14" t="s">
        <v>32</v>
      </c>
      <c r="AX522" s="14" t="s">
        <v>84</v>
      </c>
      <c r="AY522" s="260" t="s">
        <v>139</v>
      </c>
    </row>
    <row r="523" s="2" customFormat="1" ht="16.5" customHeight="1">
      <c r="A523" s="38"/>
      <c r="B523" s="39"/>
      <c r="C523" s="271" t="s">
        <v>738</v>
      </c>
      <c r="D523" s="272" t="s">
        <v>307</v>
      </c>
      <c r="E523" s="273" t="s">
        <v>739</v>
      </c>
      <c r="F523" s="274" t="s">
        <v>740</v>
      </c>
      <c r="G523" s="275" t="s">
        <v>362</v>
      </c>
      <c r="H523" s="276">
        <v>40.6</v>
      </c>
      <c r="I523" s="277"/>
      <c r="J523" s="278">
        <f>ROUND(I523*H523,2)</f>
        <v>0</v>
      </c>
      <c r="K523" s="279"/>
      <c r="L523" s="280"/>
      <c r="M523" s="281" t="s">
        <v>1</v>
      </c>
      <c r="N523" s="282" t="s">
        <v>41</v>
      </c>
      <c r="O523" s="91"/>
      <c r="P523" s="230">
        <f>O523*H523</f>
        <v>0</v>
      </c>
      <c r="Q523" s="230">
        <v>0.006</v>
      </c>
      <c r="R523" s="230">
        <f>Q523*H523</f>
        <v>0.2436</v>
      </c>
      <c r="S523" s="230">
        <v>0</v>
      </c>
      <c r="T523" s="231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2" t="s">
        <v>311</v>
      </c>
      <c r="AT523" s="232" t="s">
        <v>307</v>
      </c>
      <c r="AU523" s="232" t="s">
        <v>86</v>
      </c>
      <c r="AY523" s="17" t="s">
        <v>139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7" t="s">
        <v>84</v>
      </c>
      <c r="BK523" s="233">
        <f>ROUND(I523*H523,2)</f>
        <v>0</v>
      </c>
      <c r="BL523" s="17" t="s">
        <v>238</v>
      </c>
      <c r="BM523" s="232" t="s">
        <v>741</v>
      </c>
    </row>
    <row r="524" s="2" customFormat="1">
      <c r="A524" s="38"/>
      <c r="B524" s="39"/>
      <c r="C524" s="40"/>
      <c r="D524" s="234" t="s">
        <v>148</v>
      </c>
      <c r="E524" s="40"/>
      <c r="F524" s="235" t="s">
        <v>740</v>
      </c>
      <c r="G524" s="40"/>
      <c r="H524" s="40"/>
      <c r="I524" s="236"/>
      <c r="J524" s="40"/>
      <c r="K524" s="40"/>
      <c r="L524" s="44"/>
      <c r="M524" s="237"/>
      <c r="N524" s="238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148</v>
      </c>
      <c r="AU524" s="17" t="s">
        <v>86</v>
      </c>
    </row>
    <row r="525" s="2" customFormat="1" ht="16.5" customHeight="1">
      <c r="A525" s="38"/>
      <c r="B525" s="39"/>
      <c r="C525" s="271" t="s">
        <v>742</v>
      </c>
      <c r="D525" s="272" t="s">
        <v>307</v>
      </c>
      <c r="E525" s="273" t="s">
        <v>743</v>
      </c>
      <c r="F525" s="274" t="s">
        <v>744</v>
      </c>
      <c r="G525" s="275" t="s">
        <v>216</v>
      </c>
      <c r="H525" s="276">
        <v>58</v>
      </c>
      <c r="I525" s="277"/>
      <c r="J525" s="278">
        <f>ROUND(I525*H525,2)</f>
        <v>0</v>
      </c>
      <c r="K525" s="279"/>
      <c r="L525" s="280"/>
      <c r="M525" s="281" t="s">
        <v>1</v>
      </c>
      <c r="N525" s="282" t="s">
        <v>41</v>
      </c>
      <c r="O525" s="91"/>
      <c r="P525" s="230">
        <f>O525*H525</f>
        <v>0</v>
      </c>
      <c r="Q525" s="230">
        <v>6E-05</v>
      </c>
      <c r="R525" s="230">
        <f>Q525*H525</f>
        <v>0.00348</v>
      </c>
      <c r="S525" s="230">
        <v>0</v>
      </c>
      <c r="T525" s="231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2" t="s">
        <v>311</v>
      </c>
      <c r="AT525" s="232" t="s">
        <v>307</v>
      </c>
      <c r="AU525" s="232" t="s">
        <v>86</v>
      </c>
      <c r="AY525" s="17" t="s">
        <v>139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7" t="s">
        <v>84</v>
      </c>
      <c r="BK525" s="233">
        <f>ROUND(I525*H525,2)</f>
        <v>0</v>
      </c>
      <c r="BL525" s="17" t="s">
        <v>238</v>
      </c>
      <c r="BM525" s="232" t="s">
        <v>745</v>
      </c>
    </row>
    <row r="526" s="2" customFormat="1">
      <c r="A526" s="38"/>
      <c r="B526" s="39"/>
      <c r="C526" s="40"/>
      <c r="D526" s="234" t="s">
        <v>148</v>
      </c>
      <c r="E526" s="40"/>
      <c r="F526" s="235" t="s">
        <v>744</v>
      </c>
      <c r="G526" s="40"/>
      <c r="H526" s="40"/>
      <c r="I526" s="236"/>
      <c r="J526" s="40"/>
      <c r="K526" s="40"/>
      <c r="L526" s="44"/>
      <c r="M526" s="237"/>
      <c r="N526" s="238"/>
      <c r="O526" s="91"/>
      <c r="P526" s="91"/>
      <c r="Q526" s="91"/>
      <c r="R526" s="91"/>
      <c r="S526" s="91"/>
      <c r="T526" s="92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148</v>
      </c>
      <c r="AU526" s="17" t="s">
        <v>86</v>
      </c>
    </row>
    <row r="527" s="2" customFormat="1" ht="37.8" customHeight="1">
      <c r="A527" s="38"/>
      <c r="B527" s="39"/>
      <c r="C527" s="219" t="s">
        <v>746</v>
      </c>
      <c r="D527" s="219" t="s">
        <v>142</v>
      </c>
      <c r="E527" s="221" t="s">
        <v>747</v>
      </c>
      <c r="F527" s="222" t="s">
        <v>748</v>
      </c>
      <c r="G527" s="223" t="s">
        <v>216</v>
      </c>
      <c r="H527" s="224">
        <v>1</v>
      </c>
      <c r="I527" s="225"/>
      <c r="J527" s="226">
        <f>ROUND(I527*H527,2)</f>
        <v>0</v>
      </c>
      <c r="K527" s="227"/>
      <c r="L527" s="44"/>
      <c r="M527" s="228" t="s">
        <v>1</v>
      </c>
      <c r="N527" s="229" t="s">
        <v>41</v>
      </c>
      <c r="O527" s="91"/>
      <c r="P527" s="230">
        <f>O527*H527</f>
        <v>0</v>
      </c>
      <c r="Q527" s="230">
        <v>0</v>
      </c>
      <c r="R527" s="230">
        <f>Q527*H527</f>
        <v>0</v>
      </c>
      <c r="S527" s="230">
        <v>0</v>
      </c>
      <c r="T527" s="231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2" t="s">
        <v>146</v>
      </c>
      <c r="AT527" s="232" t="s">
        <v>142</v>
      </c>
      <c r="AU527" s="232" t="s">
        <v>86</v>
      </c>
      <c r="AY527" s="17" t="s">
        <v>139</v>
      </c>
      <c r="BE527" s="233">
        <f>IF(N527="základní",J527,0)</f>
        <v>0</v>
      </c>
      <c r="BF527" s="233">
        <f>IF(N527="snížená",J527,0)</f>
        <v>0</v>
      </c>
      <c r="BG527" s="233">
        <f>IF(N527="zákl. přenesená",J527,0)</f>
        <v>0</v>
      </c>
      <c r="BH527" s="233">
        <f>IF(N527="sníž. přenesená",J527,0)</f>
        <v>0</v>
      </c>
      <c r="BI527" s="233">
        <f>IF(N527="nulová",J527,0)</f>
        <v>0</v>
      </c>
      <c r="BJ527" s="17" t="s">
        <v>84</v>
      </c>
      <c r="BK527" s="233">
        <f>ROUND(I527*H527,2)</f>
        <v>0</v>
      </c>
      <c r="BL527" s="17" t="s">
        <v>146</v>
      </c>
      <c r="BM527" s="232" t="s">
        <v>325</v>
      </c>
    </row>
    <row r="528" s="2" customFormat="1">
      <c r="A528" s="38"/>
      <c r="B528" s="39"/>
      <c r="C528" s="40"/>
      <c r="D528" s="234" t="s">
        <v>148</v>
      </c>
      <c r="E528" s="40"/>
      <c r="F528" s="235" t="s">
        <v>748</v>
      </c>
      <c r="G528" s="40"/>
      <c r="H528" s="40"/>
      <c r="I528" s="236"/>
      <c r="J528" s="40"/>
      <c r="K528" s="40"/>
      <c r="L528" s="44"/>
      <c r="M528" s="237"/>
      <c r="N528" s="238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148</v>
      </c>
      <c r="AU528" s="17" t="s">
        <v>86</v>
      </c>
    </row>
    <row r="529" s="2" customFormat="1" ht="44.25" customHeight="1">
      <c r="A529" s="38"/>
      <c r="B529" s="39"/>
      <c r="C529" s="219" t="s">
        <v>749</v>
      </c>
      <c r="D529" s="219" t="s">
        <v>142</v>
      </c>
      <c r="E529" s="221" t="s">
        <v>750</v>
      </c>
      <c r="F529" s="222" t="s">
        <v>751</v>
      </c>
      <c r="G529" s="223" t="s">
        <v>216</v>
      </c>
      <c r="H529" s="224">
        <v>10</v>
      </c>
      <c r="I529" s="225"/>
      <c r="J529" s="226">
        <f>ROUND(I529*H529,2)</f>
        <v>0</v>
      </c>
      <c r="K529" s="227"/>
      <c r="L529" s="44"/>
      <c r="M529" s="228" t="s">
        <v>1</v>
      </c>
      <c r="N529" s="229" t="s">
        <v>41</v>
      </c>
      <c r="O529" s="91"/>
      <c r="P529" s="230">
        <f>O529*H529</f>
        <v>0</v>
      </c>
      <c r="Q529" s="230">
        <v>0</v>
      </c>
      <c r="R529" s="230">
        <f>Q529*H529</f>
        <v>0</v>
      </c>
      <c r="S529" s="230">
        <v>0</v>
      </c>
      <c r="T529" s="231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2" t="s">
        <v>146</v>
      </c>
      <c r="AT529" s="232" t="s">
        <v>142</v>
      </c>
      <c r="AU529" s="232" t="s">
        <v>86</v>
      </c>
      <c r="AY529" s="17" t="s">
        <v>139</v>
      </c>
      <c r="BE529" s="233">
        <f>IF(N529="základní",J529,0)</f>
        <v>0</v>
      </c>
      <c r="BF529" s="233">
        <f>IF(N529="snížená",J529,0)</f>
        <v>0</v>
      </c>
      <c r="BG529" s="233">
        <f>IF(N529="zákl. přenesená",J529,0)</f>
        <v>0</v>
      </c>
      <c r="BH529" s="233">
        <f>IF(N529="sníž. přenesená",J529,0)</f>
        <v>0</v>
      </c>
      <c r="BI529" s="233">
        <f>IF(N529="nulová",J529,0)</f>
        <v>0</v>
      </c>
      <c r="BJ529" s="17" t="s">
        <v>84</v>
      </c>
      <c r="BK529" s="233">
        <f>ROUND(I529*H529,2)</f>
        <v>0</v>
      </c>
      <c r="BL529" s="17" t="s">
        <v>146</v>
      </c>
      <c r="BM529" s="232" t="s">
        <v>311</v>
      </c>
    </row>
    <row r="530" s="2" customFormat="1">
      <c r="A530" s="38"/>
      <c r="B530" s="39"/>
      <c r="C530" s="40"/>
      <c r="D530" s="234" t="s">
        <v>148</v>
      </c>
      <c r="E530" s="40"/>
      <c r="F530" s="235" t="s">
        <v>752</v>
      </c>
      <c r="G530" s="40"/>
      <c r="H530" s="40"/>
      <c r="I530" s="236"/>
      <c r="J530" s="40"/>
      <c r="K530" s="40"/>
      <c r="L530" s="44"/>
      <c r="M530" s="237"/>
      <c r="N530" s="238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148</v>
      </c>
      <c r="AU530" s="17" t="s">
        <v>86</v>
      </c>
    </row>
    <row r="531" s="2" customFormat="1" ht="37.8" customHeight="1">
      <c r="A531" s="38"/>
      <c r="B531" s="39"/>
      <c r="C531" s="219" t="s">
        <v>753</v>
      </c>
      <c r="D531" s="219" t="s">
        <v>142</v>
      </c>
      <c r="E531" s="221" t="s">
        <v>754</v>
      </c>
      <c r="F531" s="222" t="s">
        <v>755</v>
      </c>
      <c r="G531" s="223" t="s">
        <v>216</v>
      </c>
      <c r="H531" s="224">
        <v>2</v>
      </c>
      <c r="I531" s="225"/>
      <c r="J531" s="226">
        <f>ROUND(I531*H531,2)</f>
        <v>0</v>
      </c>
      <c r="K531" s="227"/>
      <c r="L531" s="44"/>
      <c r="M531" s="228" t="s">
        <v>1</v>
      </c>
      <c r="N531" s="229" t="s">
        <v>41</v>
      </c>
      <c r="O531" s="91"/>
      <c r="P531" s="230">
        <f>O531*H531</f>
        <v>0</v>
      </c>
      <c r="Q531" s="230">
        <v>0</v>
      </c>
      <c r="R531" s="230">
        <f>Q531*H531</f>
        <v>0</v>
      </c>
      <c r="S531" s="230">
        <v>0</v>
      </c>
      <c r="T531" s="231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2" t="s">
        <v>146</v>
      </c>
      <c r="AT531" s="232" t="s">
        <v>142</v>
      </c>
      <c r="AU531" s="232" t="s">
        <v>86</v>
      </c>
      <c r="AY531" s="17" t="s">
        <v>139</v>
      </c>
      <c r="BE531" s="233">
        <f>IF(N531="základní",J531,0)</f>
        <v>0</v>
      </c>
      <c r="BF531" s="233">
        <f>IF(N531="snížená",J531,0)</f>
        <v>0</v>
      </c>
      <c r="BG531" s="233">
        <f>IF(N531="zákl. přenesená",J531,0)</f>
        <v>0</v>
      </c>
      <c r="BH531" s="233">
        <f>IF(N531="sníž. přenesená",J531,0)</f>
        <v>0</v>
      </c>
      <c r="BI531" s="233">
        <f>IF(N531="nulová",J531,0)</f>
        <v>0</v>
      </c>
      <c r="BJ531" s="17" t="s">
        <v>84</v>
      </c>
      <c r="BK531" s="233">
        <f>ROUND(I531*H531,2)</f>
        <v>0</v>
      </c>
      <c r="BL531" s="17" t="s">
        <v>146</v>
      </c>
      <c r="BM531" s="232" t="s">
        <v>347</v>
      </c>
    </row>
    <row r="532" s="2" customFormat="1">
      <c r="A532" s="38"/>
      <c r="B532" s="39"/>
      <c r="C532" s="40"/>
      <c r="D532" s="234" t="s">
        <v>148</v>
      </c>
      <c r="E532" s="40"/>
      <c r="F532" s="235" t="s">
        <v>755</v>
      </c>
      <c r="G532" s="40"/>
      <c r="H532" s="40"/>
      <c r="I532" s="236"/>
      <c r="J532" s="40"/>
      <c r="K532" s="40"/>
      <c r="L532" s="44"/>
      <c r="M532" s="237"/>
      <c r="N532" s="238"/>
      <c r="O532" s="91"/>
      <c r="P532" s="91"/>
      <c r="Q532" s="91"/>
      <c r="R532" s="91"/>
      <c r="S532" s="91"/>
      <c r="T532" s="92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148</v>
      </c>
      <c r="AU532" s="17" t="s">
        <v>86</v>
      </c>
    </row>
    <row r="533" s="2" customFormat="1" ht="44.25" customHeight="1">
      <c r="A533" s="38"/>
      <c r="B533" s="39"/>
      <c r="C533" s="219" t="s">
        <v>756</v>
      </c>
      <c r="D533" s="219" t="s">
        <v>142</v>
      </c>
      <c r="E533" s="221" t="s">
        <v>757</v>
      </c>
      <c r="F533" s="222" t="s">
        <v>751</v>
      </c>
      <c r="G533" s="223" t="s">
        <v>216</v>
      </c>
      <c r="H533" s="224">
        <v>11</v>
      </c>
      <c r="I533" s="225"/>
      <c r="J533" s="226">
        <f>ROUND(I533*H533,2)</f>
        <v>0</v>
      </c>
      <c r="K533" s="227"/>
      <c r="L533" s="44"/>
      <c r="M533" s="228" t="s">
        <v>1</v>
      </c>
      <c r="N533" s="229" t="s">
        <v>41</v>
      </c>
      <c r="O533" s="91"/>
      <c r="P533" s="230">
        <f>O533*H533</f>
        <v>0</v>
      </c>
      <c r="Q533" s="230">
        <v>0</v>
      </c>
      <c r="R533" s="230">
        <f>Q533*H533</f>
        <v>0</v>
      </c>
      <c r="S533" s="230">
        <v>0</v>
      </c>
      <c r="T533" s="231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2" t="s">
        <v>146</v>
      </c>
      <c r="AT533" s="232" t="s">
        <v>142</v>
      </c>
      <c r="AU533" s="232" t="s">
        <v>86</v>
      </c>
      <c r="AY533" s="17" t="s">
        <v>139</v>
      </c>
      <c r="BE533" s="233">
        <f>IF(N533="základní",J533,0)</f>
        <v>0</v>
      </c>
      <c r="BF533" s="233">
        <f>IF(N533="snížená",J533,0)</f>
        <v>0</v>
      </c>
      <c r="BG533" s="233">
        <f>IF(N533="zákl. přenesená",J533,0)</f>
        <v>0</v>
      </c>
      <c r="BH533" s="233">
        <f>IF(N533="sníž. přenesená",J533,0)</f>
        <v>0</v>
      </c>
      <c r="BI533" s="233">
        <f>IF(N533="nulová",J533,0)</f>
        <v>0</v>
      </c>
      <c r="BJ533" s="17" t="s">
        <v>84</v>
      </c>
      <c r="BK533" s="233">
        <f>ROUND(I533*H533,2)</f>
        <v>0</v>
      </c>
      <c r="BL533" s="17" t="s">
        <v>146</v>
      </c>
      <c r="BM533" s="232" t="s">
        <v>359</v>
      </c>
    </row>
    <row r="534" s="2" customFormat="1">
      <c r="A534" s="38"/>
      <c r="B534" s="39"/>
      <c r="C534" s="40"/>
      <c r="D534" s="234" t="s">
        <v>148</v>
      </c>
      <c r="E534" s="40"/>
      <c r="F534" s="235" t="s">
        <v>758</v>
      </c>
      <c r="G534" s="40"/>
      <c r="H534" s="40"/>
      <c r="I534" s="236"/>
      <c r="J534" s="40"/>
      <c r="K534" s="40"/>
      <c r="L534" s="44"/>
      <c r="M534" s="237"/>
      <c r="N534" s="238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148</v>
      </c>
      <c r="AU534" s="17" t="s">
        <v>86</v>
      </c>
    </row>
    <row r="535" s="2" customFormat="1" ht="37.8" customHeight="1">
      <c r="A535" s="38"/>
      <c r="B535" s="39"/>
      <c r="C535" s="219" t="s">
        <v>759</v>
      </c>
      <c r="D535" s="219" t="s">
        <v>142</v>
      </c>
      <c r="E535" s="221" t="s">
        <v>760</v>
      </c>
      <c r="F535" s="222" t="s">
        <v>761</v>
      </c>
      <c r="G535" s="223" t="s">
        <v>216</v>
      </c>
      <c r="H535" s="224">
        <v>1</v>
      </c>
      <c r="I535" s="225"/>
      <c r="J535" s="226">
        <f>ROUND(I535*H535,2)</f>
        <v>0</v>
      </c>
      <c r="K535" s="227"/>
      <c r="L535" s="44"/>
      <c r="M535" s="228" t="s">
        <v>1</v>
      </c>
      <c r="N535" s="229" t="s">
        <v>41</v>
      </c>
      <c r="O535" s="91"/>
      <c r="P535" s="230">
        <f>O535*H535</f>
        <v>0</v>
      </c>
      <c r="Q535" s="230">
        <v>0</v>
      </c>
      <c r="R535" s="230">
        <f>Q535*H535</f>
        <v>0</v>
      </c>
      <c r="S535" s="230">
        <v>0</v>
      </c>
      <c r="T535" s="231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2" t="s">
        <v>146</v>
      </c>
      <c r="AT535" s="232" t="s">
        <v>142</v>
      </c>
      <c r="AU535" s="232" t="s">
        <v>86</v>
      </c>
      <c r="AY535" s="17" t="s">
        <v>139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7" t="s">
        <v>84</v>
      </c>
      <c r="BK535" s="233">
        <f>ROUND(I535*H535,2)</f>
        <v>0</v>
      </c>
      <c r="BL535" s="17" t="s">
        <v>146</v>
      </c>
      <c r="BM535" s="232" t="s">
        <v>371</v>
      </c>
    </row>
    <row r="536" s="2" customFormat="1">
      <c r="A536" s="38"/>
      <c r="B536" s="39"/>
      <c r="C536" s="40"/>
      <c r="D536" s="234" t="s">
        <v>148</v>
      </c>
      <c r="E536" s="40"/>
      <c r="F536" s="235" t="s">
        <v>761</v>
      </c>
      <c r="G536" s="40"/>
      <c r="H536" s="40"/>
      <c r="I536" s="236"/>
      <c r="J536" s="40"/>
      <c r="K536" s="40"/>
      <c r="L536" s="44"/>
      <c r="M536" s="237"/>
      <c r="N536" s="238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148</v>
      </c>
      <c r="AU536" s="17" t="s">
        <v>86</v>
      </c>
    </row>
    <row r="537" s="2" customFormat="1" ht="44.25" customHeight="1">
      <c r="A537" s="38"/>
      <c r="B537" s="39"/>
      <c r="C537" s="219" t="s">
        <v>762</v>
      </c>
      <c r="D537" s="219" t="s">
        <v>142</v>
      </c>
      <c r="E537" s="221" t="s">
        <v>763</v>
      </c>
      <c r="F537" s="222" t="s">
        <v>764</v>
      </c>
      <c r="G537" s="223" t="s">
        <v>216</v>
      </c>
      <c r="H537" s="224">
        <v>2</v>
      </c>
      <c r="I537" s="225"/>
      <c r="J537" s="226">
        <f>ROUND(I537*H537,2)</f>
        <v>0</v>
      </c>
      <c r="K537" s="227"/>
      <c r="L537" s="44"/>
      <c r="M537" s="228" t="s">
        <v>1</v>
      </c>
      <c r="N537" s="229" t="s">
        <v>41</v>
      </c>
      <c r="O537" s="91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2" t="s">
        <v>146</v>
      </c>
      <c r="AT537" s="232" t="s">
        <v>142</v>
      </c>
      <c r="AU537" s="232" t="s">
        <v>86</v>
      </c>
      <c r="AY537" s="17" t="s">
        <v>139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7" t="s">
        <v>84</v>
      </c>
      <c r="BK537" s="233">
        <f>ROUND(I537*H537,2)</f>
        <v>0</v>
      </c>
      <c r="BL537" s="17" t="s">
        <v>146</v>
      </c>
      <c r="BM537" s="232" t="s">
        <v>382</v>
      </c>
    </row>
    <row r="538" s="2" customFormat="1">
      <c r="A538" s="38"/>
      <c r="B538" s="39"/>
      <c r="C538" s="40"/>
      <c r="D538" s="234" t="s">
        <v>148</v>
      </c>
      <c r="E538" s="40"/>
      <c r="F538" s="235" t="s">
        <v>765</v>
      </c>
      <c r="G538" s="40"/>
      <c r="H538" s="40"/>
      <c r="I538" s="236"/>
      <c r="J538" s="40"/>
      <c r="K538" s="40"/>
      <c r="L538" s="44"/>
      <c r="M538" s="237"/>
      <c r="N538" s="238"/>
      <c r="O538" s="91"/>
      <c r="P538" s="91"/>
      <c r="Q538" s="91"/>
      <c r="R538" s="91"/>
      <c r="S538" s="91"/>
      <c r="T538" s="92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148</v>
      </c>
      <c r="AU538" s="17" t="s">
        <v>86</v>
      </c>
    </row>
    <row r="539" s="2" customFormat="1" ht="37.8" customHeight="1">
      <c r="A539" s="38"/>
      <c r="B539" s="39"/>
      <c r="C539" s="219" t="s">
        <v>766</v>
      </c>
      <c r="D539" s="219" t="s">
        <v>142</v>
      </c>
      <c r="E539" s="221" t="s">
        <v>767</v>
      </c>
      <c r="F539" s="222" t="s">
        <v>768</v>
      </c>
      <c r="G539" s="223" t="s">
        <v>216</v>
      </c>
      <c r="H539" s="224">
        <v>1</v>
      </c>
      <c r="I539" s="225"/>
      <c r="J539" s="226">
        <f>ROUND(I539*H539,2)</f>
        <v>0</v>
      </c>
      <c r="K539" s="227"/>
      <c r="L539" s="44"/>
      <c r="M539" s="228" t="s">
        <v>1</v>
      </c>
      <c r="N539" s="229" t="s">
        <v>41</v>
      </c>
      <c r="O539" s="91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32" t="s">
        <v>146</v>
      </c>
      <c r="AT539" s="232" t="s">
        <v>142</v>
      </c>
      <c r="AU539" s="232" t="s">
        <v>86</v>
      </c>
      <c r="AY539" s="17" t="s">
        <v>139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7" t="s">
        <v>84</v>
      </c>
      <c r="BK539" s="233">
        <f>ROUND(I539*H539,2)</f>
        <v>0</v>
      </c>
      <c r="BL539" s="17" t="s">
        <v>146</v>
      </c>
      <c r="BM539" s="232" t="s">
        <v>392</v>
      </c>
    </row>
    <row r="540" s="2" customFormat="1">
      <c r="A540" s="38"/>
      <c r="B540" s="39"/>
      <c r="C540" s="40"/>
      <c r="D540" s="234" t="s">
        <v>148</v>
      </c>
      <c r="E540" s="40"/>
      <c r="F540" s="235" t="s">
        <v>768</v>
      </c>
      <c r="G540" s="40"/>
      <c r="H540" s="40"/>
      <c r="I540" s="236"/>
      <c r="J540" s="40"/>
      <c r="K540" s="40"/>
      <c r="L540" s="44"/>
      <c r="M540" s="237"/>
      <c r="N540" s="238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148</v>
      </c>
      <c r="AU540" s="17" t="s">
        <v>86</v>
      </c>
    </row>
    <row r="541" s="2" customFormat="1" ht="37.8" customHeight="1">
      <c r="A541" s="38"/>
      <c r="B541" s="39"/>
      <c r="C541" s="219" t="s">
        <v>769</v>
      </c>
      <c r="D541" s="219" t="s">
        <v>142</v>
      </c>
      <c r="E541" s="221" t="s">
        <v>770</v>
      </c>
      <c r="F541" s="222" t="s">
        <v>771</v>
      </c>
      <c r="G541" s="223" t="s">
        <v>216</v>
      </c>
      <c r="H541" s="224">
        <v>1</v>
      </c>
      <c r="I541" s="225"/>
      <c r="J541" s="226">
        <f>ROUND(I541*H541,2)</f>
        <v>0</v>
      </c>
      <c r="K541" s="227"/>
      <c r="L541" s="44"/>
      <c r="M541" s="228" t="s">
        <v>1</v>
      </c>
      <c r="N541" s="229" t="s">
        <v>41</v>
      </c>
      <c r="O541" s="91"/>
      <c r="P541" s="230">
        <f>O541*H541</f>
        <v>0</v>
      </c>
      <c r="Q541" s="230">
        <v>0</v>
      </c>
      <c r="R541" s="230">
        <f>Q541*H541</f>
        <v>0</v>
      </c>
      <c r="S541" s="230">
        <v>0</v>
      </c>
      <c r="T541" s="231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2" t="s">
        <v>146</v>
      </c>
      <c r="AT541" s="232" t="s">
        <v>142</v>
      </c>
      <c r="AU541" s="232" t="s">
        <v>86</v>
      </c>
      <c r="AY541" s="17" t="s">
        <v>139</v>
      </c>
      <c r="BE541" s="233">
        <f>IF(N541="základní",J541,0)</f>
        <v>0</v>
      </c>
      <c r="BF541" s="233">
        <f>IF(N541="snížená",J541,0)</f>
        <v>0</v>
      </c>
      <c r="BG541" s="233">
        <f>IF(N541="zákl. přenesená",J541,0)</f>
        <v>0</v>
      </c>
      <c r="BH541" s="233">
        <f>IF(N541="sníž. přenesená",J541,0)</f>
        <v>0</v>
      </c>
      <c r="BI541" s="233">
        <f>IF(N541="nulová",J541,0)</f>
        <v>0</v>
      </c>
      <c r="BJ541" s="17" t="s">
        <v>84</v>
      </c>
      <c r="BK541" s="233">
        <f>ROUND(I541*H541,2)</f>
        <v>0</v>
      </c>
      <c r="BL541" s="17" t="s">
        <v>146</v>
      </c>
      <c r="BM541" s="232" t="s">
        <v>402</v>
      </c>
    </row>
    <row r="542" s="2" customFormat="1">
      <c r="A542" s="38"/>
      <c r="B542" s="39"/>
      <c r="C542" s="40"/>
      <c r="D542" s="234" t="s">
        <v>148</v>
      </c>
      <c r="E542" s="40"/>
      <c r="F542" s="235" t="s">
        <v>771</v>
      </c>
      <c r="G542" s="40"/>
      <c r="H542" s="40"/>
      <c r="I542" s="236"/>
      <c r="J542" s="40"/>
      <c r="K542" s="40"/>
      <c r="L542" s="44"/>
      <c r="M542" s="237"/>
      <c r="N542" s="238"/>
      <c r="O542" s="91"/>
      <c r="P542" s="91"/>
      <c r="Q542" s="91"/>
      <c r="R542" s="91"/>
      <c r="S542" s="91"/>
      <c r="T542" s="92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148</v>
      </c>
      <c r="AU542" s="17" t="s">
        <v>86</v>
      </c>
    </row>
    <row r="543" s="2" customFormat="1" ht="44.25" customHeight="1">
      <c r="A543" s="38"/>
      <c r="B543" s="39"/>
      <c r="C543" s="219" t="s">
        <v>772</v>
      </c>
      <c r="D543" s="219" t="s">
        <v>142</v>
      </c>
      <c r="E543" s="221" t="s">
        <v>773</v>
      </c>
      <c r="F543" s="222" t="s">
        <v>774</v>
      </c>
      <c r="G543" s="223" t="s">
        <v>216</v>
      </c>
      <c r="H543" s="224">
        <v>1</v>
      </c>
      <c r="I543" s="225"/>
      <c r="J543" s="226">
        <f>ROUND(I543*H543,2)</f>
        <v>0</v>
      </c>
      <c r="K543" s="227"/>
      <c r="L543" s="44"/>
      <c r="M543" s="228" t="s">
        <v>1</v>
      </c>
      <c r="N543" s="229" t="s">
        <v>41</v>
      </c>
      <c r="O543" s="91"/>
      <c r="P543" s="230">
        <f>O543*H543</f>
        <v>0</v>
      </c>
      <c r="Q543" s="230">
        <v>0</v>
      </c>
      <c r="R543" s="230">
        <f>Q543*H543</f>
        <v>0</v>
      </c>
      <c r="S543" s="230">
        <v>0</v>
      </c>
      <c r="T543" s="231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32" t="s">
        <v>146</v>
      </c>
      <c r="AT543" s="232" t="s">
        <v>142</v>
      </c>
      <c r="AU543" s="232" t="s">
        <v>86</v>
      </c>
      <c r="AY543" s="17" t="s">
        <v>139</v>
      </c>
      <c r="BE543" s="233">
        <f>IF(N543="základní",J543,0)</f>
        <v>0</v>
      </c>
      <c r="BF543" s="233">
        <f>IF(N543="snížená",J543,0)</f>
        <v>0</v>
      </c>
      <c r="BG543" s="233">
        <f>IF(N543="zákl. přenesená",J543,0)</f>
        <v>0</v>
      </c>
      <c r="BH543" s="233">
        <f>IF(N543="sníž. přenesená",J543,0)</f>
        <v>0</v>
      </c>
      <c r="BI543" s="233">
        <f>IF(N543="nulová",J543,0)</f>
        <v>0</v>
      </c>
      <c r="BJ543" s="17" t="s">
        <v>84</v>
      </c>
      <c r="BK543" s="233">
        <f>ROUND(I543*H543,2)</f>
        <v>0</v>
      </c>
      <c r="BL543" s="17" t="s">
        <v>146</v>
      </c>
      <c r="BM543" s="232" t="s">
        <v>412</v>
      </c>
    </row>
    <row r="544" s="2" customFormat="1">
      <c r="A544" s="38"/>
      <c r="B544" s="39"/>
      <c r="C544" s="40"/>
      <c r="D544" s="234" t="s">
        <v>148</v>
      </c>
      <c r="E544" s="40"/>
      <c r="F544" s="235" t="s">
        <v>775</v>
      </c>
      <c r="G544" s="40"/>
      <c r="H544" s="40"/>
      <c r="I544" s="236"/>
      <c r="J544" s="40"/>
      <c r="K544" s="40"/>
      <c r="L544" s="44"/>
      <c r="M544" s="237"/>
      <c r="N544" s="238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148</v>
      </c>
      <c r="AU544" s="17" t="s">
        <v>86</v>
      </c>
    </row>
    <row r="545" s="2" customFormat="1" ht="44.25" customHeight="1">
      <c r="A545" s="38"/>
      <c r="B545" s="39"/>
      <c r="C545" s="219" t="s">
        <v>776</v>
      </c>
      <c r="D545" s="219" t="s">
        <v>142</v>
      </c>
      <c r="E545" s="221" t="s">
        <v>777</v>
      </c>
      <c r="F545" s="222" t="s">
        <v>778</v>
      </c>
      <c r="G545" s="223" t="s">
        <v>216</v>
      </c>
      <c r="H545" s="224">
        <v>1</v>
      </c>
      <c r="I545" s="225"/>
      <c r="J545" s="226">
        <f>ROUND(I545*H545,2)</f>
        <v>0</v>
      </c>
      <c r="K545" s="227"/>
      <c r="L545" s="44"/>
      <c r="M545" s="228" t="s">
        <v>1</v>
      </c>
      <c r="N545" s="229" t="s">
        <v>41</v>
      </c>
      <c r="O545" s="91"/>
      <c r="P545" s="230">
        <f>O545*H545</f>
        <v>0</v>
      </c>
      <c r="Q545" s="230">
        <v>0</v>
      </c>
      <c r="R545" s="230">
        <f>Q545*H545</f>
        <v>0</v>
      </c>
      <c r="S545" s="230">
        <v>0</v>
      </c>
      <c r="T545" s="231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32" t="s">
        <v>146</v>
      </c>
      <c r="AT545" s="232" t="s">
        <v>142</v>
      </c>
      <c r="AU545" s="232" t="s">
        <v>86</v>
      </c>
      <c r="AY545" s="17" t="s">
        <v>139</v>
      </c>
      <c r="BE545" s="233">
        <f>IF(N545="základní",J545,0)</f>
        <v>0</v>
      </c>
      <c r="BF545" s="233">
        <f>IF(N545="snížená",J545,0)</f>
        <v>0</v>
      </c>
      <c r="BG545" s="233">
        <f>IF(N545="zákl. přenesená",J545,0)</f>
        <v>0</v>
      </c>
      <c r="BH545" s="233">
        <f>IF(N545="sníž. přenesená",J545,0)</f>
        <v>0</v>
      </c>
      <c r="BI545" s="233">
        <f>IF(N545="nulová",J545,0)</f>
        <v>0</v>
      </c>
      <c r="BJ545" s="17" t="s">
        <v>84</v>
      </c>
      <c r="BK545" s="233">
        <f>ROUND(I545*H545,2)</f>
        <v>0</v>
      </c>
      <c r="BL545" s="17" t="s">
        <v>146</v>
      </c>
      <c r="BM545" s="232" t="s">
        <v>422</v>
      </c>
    </row>
    <row r="546" s="2" customFormat="1">
      <c r="A546" s="38"/>
      <c r="B546" s="39"/>
      <c r="C546" s="40"/>
      <c r="D546" s="234" t="s">
        <v>148</v>
      </c>
      <c r="E546" s="40"/>
      <c r="F546" s="235" t="s">
        <v>779</v>
      </c>
      <c r="G546" s="40"/>
      <c r="H546" s="40"/>
      <c r="I546" s="236"/>
      <c r="J546" s="40"/>
      <c r="K546" s="40"/>
      <c r="L546" s="44"/>
      <c r="M546" s="237"/>
      <c r="N546" s="238"/>
      <c r="O546" s="91"/>
      <c r="P546" s="91"/>
      <c r="Q546" s="91"/>
      <c r="R546" s="91"/>
      <c r="S546" s="91"/>
      <c r="T546" s="92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148</v>
      </c>
      <c r="AU546" s="17" t="s">
        <v>86</v>
      </c>
    </row>
    <row r="547" s="2" customFormat="1" ht="44.25" customHeight="1">
      <c r="A547" s="38"/>
      <c r="B547" s="39"/>
      <c r="C547" s="219" t="s">
        <v>780</v>
      </c>
      <c r="D547" s="219" t="s">
        <v>142</v>
      </c>
      <c r="E547" s="221" t="s">
        <v>781</v>
      </c>
      <c r="F547" s="222" t="s">
        <v>782</v>
      </c>
      <c r="G547" s="223" t="s">
        <v>216</v>
      </c>
      <c r="H547" s="224">
        <v>1</v>
      </c>
      <c r="I547" s="225"/>
      <c r="J547" s="226">
        <f>ROUND(I547*H547,2)</f>
        <v>0</v>
      </c>
      <c r="K547" s="227"/>
      <c r="L547" s="44"/>
      <c r="M547" s="228" t="s">
        <v>1</v>
      </c>
      <c r="N547" s="229" t="s">
        <v>41</v>
      </c>
      <c r="O547" s="91"/>
      <c r="P547" s="230">
        <f>O547*H547</f>
        <v>0</v>
      </c>
      <c r="Q547" s="230">
        <v>0</v>
      </c>
      <c r="R547" s="230">
        <f>Q547*H547</f>
        <v>0</v>
      </c>
      <c r="S547" s="230">
        <v>0</v>
      </c>
      <c r="T547" s="231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2" t="s">
        <v>146</v>
      </c>
      <c r="AT547" s="232" t="s">
        <v>142</v>
      </c>
      <c r="AU547" s="232" t="s">
        <v>86</v>
      </c>
      <c r="AY547" s="17" t="s">
        <v>139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7" t="s">
        <v>84</v>
      </c>
      <c r="BK547" s="233">
        <f>ROUND(I547*H547,2)</f>
        <v>0</v>
      </c>
      <c r="BL547" s="17" t="s">
        <v>146</v>
      </c>
      <c r="BM547" s="232" t="s">
        <v>432</v>
      </c>
    </row>
    <row r="548" s="2" customFormat="1">
      <c r="A548" s="38"/>
      <c r="B548" s="39"/>
      <c r="C548" s="40"/>
      <c r="D548" s="234" t="s">
        <v>148</v>
      </c>
      <c r="E548" s="40"/>
      <c r="F548" s="235" t="s">
        <v>783</v>
      </c>
      <c r="G548" s="40"/>
      <c r="H548" s="40"/>
      <c r="I548" s="236"/>
      <c r="J548" s="40"/>
      <c r="K548" s="40"/>
      <c r="L548" s="44"/>
      <c r="M548" s="237"/>
      <c r="N548" s="238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148</v>
      </c>
      <c r="AU548" s="17" t="s">
        <v>86</v>
      </c>
    </row>
    <row r="549" s="2" customFormat="1" ht="44.25" customHeight="1">
      <c r="A549" s="38"/>
      <c r="B549" s="39"/>
      <c r="C549" s="219" t="s">
        <v>784</v>
      </c>
      <c r="D549" s="219" t="s">
        <v>142</v>
      </c>
      <c r="E549" s="221" t="s">
        <v>785</v>
      </c>
      <c r="F549" s="222" t="s">
        <v>786</v>
      </c>
      <c r="G549" s="223" t="s">
        <v>216</v>
      </c>
      <c r="H549" s="224">
        <v>1</v>
      </c>
      <c r="I549" s="225"/>
      <c r="J549" s="226">
        <f>ROUND(I549*H549,2)</f>
        <v>0</v>
      </c>
      <c r="K549" s="227"/>
      <c r="L549" s="44"/>
      <c r="M549" s="228" t="s">
        <v>1</v>
      </c>
      <c r="N549" s="229" t="s">
        <v>41</v>
      </c>
      <c r="O549" s="91"/>
      <c r="P549" s="230">
        <f>O549*H549</f>
        <v>0</v>
      </c>
      <c r="Q549" s="230">
        <v>0</v>
      </c>
      <c r="R549" s="230">
        <f>Q549*H549</f>
        <v>0</v>
      </c>
      <c r="S549" s="230">
        <v>0</v>
      </c>
      <c r="T549" s="231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2" t="s">
        <v>146</v>
      </c>
      <c r="AT549" s="232" t="s">
        <v>142</v>
      </c>
      <c r="AU549" s="232" t="s">
        <v>86</v>
      </c>
      <c r="AY549" s="17" t="s">
        <v>139</v>
      </c>
      <c r="BE549" s="233">
        <f>IF(N549="základní",J549,0)</f>
        <v>0</v>
      </c>
      <c r="BF549" s="233">
        <f>IF(N549="snížená",J549,0)</f>
        <v>0</v>
      </c>
      <c r="BG549" s="233">
        <f>IF(N549="zákl. přenesená",J549,0)</f>
        <v>0</v>
      </c>
      <c r="BH549" s="233">
        <f>IF(N549="sníž. přenesená",J549,0)</f>
        <v>0</v>
      </c>
      <c r="BI549" s="233">
        <f>IF(N549="nulová",J549,0)</f>
        <v>0</v>
      </c>
      <c r="BJ549" s="17" t="s">
        <v>84</v>
      </c>
      <c r="BK549" s="233">
        <f>ROUND(I549*H549,2)</f>
        <v>0</v>
      </c>
      <c r="BL549" s="17" t="s">
        <v>146</v>
      </c>
      <c r="BM549" s="232" t="s">
        <v>442</v>
      </c>
    </row>
    <row r="550" s="2" customFormat="1">
      <c r="A550" s="38"/>
      <c r="B550" s="39"/>
      <c r="C550" s="40"/>
      <c r="D550" s="234" t="s">
        <v>148</v>
      </c>
      <c r="E550" s="40"/>
      <c r="F550" s="235" t="s">
        <v>787</v>
      </c>
      <c r="G550" s="40"/>
      <c r="H550" s="40"/>
      <c r="I550" s="236"/>
      <c r="J550" s="40"/>
      <c r="K550" s="40"/>
      <c r="L550" s="44"/>
      <c r="M550" s="237"/>
      <c r="N550" s="238"/>
      <c r="O550" s="91"/>
      <c r="P550" s="91"/>
      <c r="Q550" s="91"/>
      <c r="R550" s="91"/>
      <c r="S550" s="91"/>
      <c r="T550" s="92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148</v>
      </c>
      <c r="AU550" s="17" t="s">
        <v>86</v>
      </c>
    </row>
    <row r="551" s="2" customFormat="1" ht="44.25" customHeight="1">
      <c r="A551" s="38"/>
      <c r="B551" s="39"/>
      <c r="C551" s="219" t="s">
        <v>788</v>
      </c>
      <c r="D551" s="219" t="s">
        <v>142</v>
      </c>
      <c r="E551" s="221" t="s">
        <v>789</v>
      </c>
      <c r="F551" s="222" t="s">
        <v>790</v>
      </c>
      <c r="G551" s="223" t="s">
        <v>216</v>
      </c>
      <c r="H551" s="224">
        <v>1</v>
      </c>
      <c r="I551" s="225"/>
      <c r="J551" s="226">
        <f>ROUND(I551*H551,2)</f>
        <v>0</v>
      </c>
      <c r="K551" s="227"/>
      <c r="L551" s="44"/>
      <c r="M551" s="228" t="s">
        <v>1</v>
      </c>
      <c r="N551" s="229" t="s">
        <v>41</v>
      </c>
      <c r="O551" s="91"/>
      <c r="P551" s="230">
        <f>O551*H551</f>
        <v>0</v>
      </c>
      <c r="Q551" s="230">
        <v>0</v>
      </c>
      <c r="R551" s="230">
        <f>Q551*H551</f>
        <v>0</v>
      </c>
      <c r="S551" s="230">
        <v>0</v>
      </c>
      <c r="T551" s="231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2" t="s">
        <v>146</v>
      </c>
      <c r="AT551" s="232" t="s">
        <v>142</v>
      </c>
      <c r="AU551" s="232" t="s">
        <v>86</v>
      </c>
      <c r="AY551" s="17" t="s">
        <v>139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7" t="s">
        <v>84</v>
      </c>
      <c r="BK551" s="233">
        <f>ROUND(I551*H551,2)</f>
        <v>0</v>
      </c>
      <c r="BL551" s="17" t="s">
        <v>146</v>
      </c>
      <c r="BM551" s="232" t="s">
        <v>452</v>
      </c>
    </row>
    <row r="552" s="2" customFormat="1">
      <c r="A552" s="38"/>
      <c r="B552" s="39"/>
      <c r="C552" s="40"/>
      <c r="D552" s="234" t="s">
        <v>148</v>
      </c>
      <c r="E552" s="40"/>
      <c r="F552" s="235" t="s">
        <v>791</v>
      </c>
      <c r="G552" s="40"/>
      <c r="H552" s="40"/>
      <c r="I552" s="236"/>
      <c r="J552" s="40"/>
      <c r="K552" s="40"/>
      <c r="L552" s="44"/>
      <c r="M552" s="237"/>
      <c r="N552" s="238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148</v>
      </c>
      <c r="AU552" s="17" t="s">
        <v>86</v>
      </c>
    </row>
    <row r="553" s="2" customFormat="1" ht="44.25" customHeight="1">
      <c r="A553" s="38"/>
      <c r="B553" s="39"/>
      <c r="C553" s="219" t="s">
        <v>792</v>
      </c>
      <c r="D553" s="219" t="s">
        <v>142</v>
      </c>
      <c r="E553" s="221" t="s">
        <v>793</v>
      </c>
      <c r="F553" s="222" t="s">
        <v>794</v>
      </c>
      <c r="G553" s="223" t="s">
        <v>216</v>
      </c>
      <c r="H553" s="224">
        <v>1</v>
      </c>
      <c r="I553" s="225"/>
      <c r="J553" s="226">
        <f>ROUND(I553*H553,2)</f>
        <v>0</v>
      </c>
      <c r="K553" s="227"/>
      <c r="L553" s="44"/>
      <c r="M553" s="228" t="s">
        <v>1</v>
      </c>
      <c r="N553" s="229" t="s">
        <v>41</v>
      </c>
      <c r="O553" s="91"/>
      <c r="P553" s="230">
        <f>O553*H553</f>
        <v>0</v>
      </c>
      <c r="Q553" s="230">
        <v>0</v>
      </c>
      <c r="R553" s="230">
        <f>Q553*H553</f>
        <v>0</v>
      </c>
      <c r="S553" s="230">
        <v>0</v>
      </c>
      <c r="T553" s="231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2" t="s">
        <v>146</v>
      </c>
      <c r="AT553" s="232" t="s">
        <v>142</v>
      </c>
      <c r="AU553" s="232" t="s">
        <v>86</v>
      </c>
      <c r="AY553" s="17" t="s">
        <v>139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7" t="s">
        <v>84</v>
      </c>
      <c r="BK553" s="233">
        <f>ROUND(I553*H553,2)</f>
        <v>0</v>
      </c>
      <c r="BL553" s="17" t="s">
        <v>146</v>
      </c>
      <c r="BM553" s="232" t="s">
        <v>460</v>
      </c>
    </row>
    <row r="554" s="2" customFormat="1">
      <c r="A554" s="38"/>
      <c r="B554" s="39"/>
      <c r="C554" s="40"/>
      <c r="D554" s="234" t="s">
        <v>148</v>
      </c>
      <c r="E554" s="40"/>
      <c r="F554" s="235" t="s">
        <v>795</v>
      </c>
      <c r="G554" s="40"/>
      <c r="H554" s="40"/>
      <c r="I554" s="236"/>
      <c r="J554" s="40"/>
      <c r="K554" s="40"/>
      <c r="L554" s="44"/>
      <c r="M554" s="237"/>
      <c r="N554" s="238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148</v>
      </c>
      <c r="AU554" s="17" t="s">
        <v>86</v>
      </c>
    </row>
    <row r="555" s="2" customFormat="1" ht="44.25" customHeight="1">
      <c r="A555" s="38"/>
      <c r="B555" s="39"/>
      <c r="C555" s="219" t="s">
        <v>796</v>
      </c>
      <c r="D555" s="219" t="s">
        <v>142</v>
      </c>
      <c r="E555" s="221" t="s">
        <v>797</v>
      </c>
      <c r="F555" s="222" t="s">
        <v>798</v>
      </c>
      <c r="G555" s="223" t="s">
        <v>216</v>
      </c>
      <c r="H555" s="224">
        <v>1</v>
      </c>
      <c r="I555" s="225"/>
      <c r="J555" s="226">
        <f>ROUND(I555*H555,2)</f>
        <v>0</v>
      </c>
      <c r="K555" s="227"/>
      <c r="L555" s="44"/>
      <c r="M555" s="228" t="s">
        <v>1</v>
      </c>
      <c r="N555" s="229" t="s">
        <v>41</v>
      </c>
      <c r="O555" s="91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2" t="s">
        <v>146</v>
      </c>
      <c r="AT555" s="232" t="s">
        <v>142</v>
      </c>
      <c r="AU555" s="232" t="s">
        <v>86</v>
      </c>
      <c r="AY555" s="17" t="s">
        <v>139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7" t="s">
        <v>84</v>
      </c>
      <c r="BK555" s="233">
        <f>ROUND(I555*H555,2)</f>
        <v>0</v>
      </c>
      <c r="BL555" s="17" t="s">
        <v>146</v>
      </c>
      <c r="BM555" s="232" t="s">
        <v>468</v>
      </c>
    </row>
    <row r="556" s="2" customFormat="1">
      <c r="A556" s="38"/>
      <c r="B556" s="39"/>
      <c r="C556" s="40"/>
      <c r="D556" s="234" t="s">
        <v>148</v>
      </c>
      <c r="E556" s="40"/>
      <c r="F556" s="235" t="s">
        <v>799</v>
      </c>
      <c r="G556" s="40"/>
      <c r="H556" s="40"/>
      <c r="I556" s="236"/>
      <c r="J556" s="40"/>
      <c r="K556" s="40"/>
      <c r="L556" s="44"/>
      <c r="M556" s="237"/>
      <c r="N556" s="238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148</v>
      </c>
      <c r="AU556" s="17" t="s">
        <v>86</v>
      </c>
    </row>
    <row r="557" s="2" customFormat="1" ht="16.5" customHeight="1">
      <c r="A557" s="38"/>
      <c r="B557" s="39"/>
      <c r="C557" s="219" t="s">
        <v>800</v>
      </c>
      <c r="D557" s="219" t="s">
        <v>142</v>
      </c>
      <c r="E557" s="221" t="s">
        <v>801</v>
      </c>
      <c r="F557" s="222" t="s">
        <v>802</v>
      </c>
      <c r="G557" s="223" t="s">
        <v>332</v>
      </c>
      <c r="H557" s="283"/>
      <c r="I557" s="225"/>
      <c r="J557" s="226">
        <f>ROUND(I557*H557,2)</f>
        <v>0</v>
      </c>
      <c r="K557" s="227"/>
      <c r="L557" s="44"/>
      <c r="M557" s="228" t="s">
        <v>1</v>
      </c>
      <c r="N557" s="229" t="s">
        <v>41</v>
      </c>
      <c r="O557" s="91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2" t="s">
        <v>238</v>
      </c>
      <c r="AT557" s="232" t="s">
        <v>142</v>
      </c>
      <c r="AU557" s="232" t="s">
        <v>86</v>
      </c>
      <c r="AY557" s="17" t="s">
        <v>139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7" t="s">
        <v>84</v>
      </c>
      <c r="BK557" s="233">
        <f>ROUND(I557*H557,2)</f>
        <v>0</v>
      </c>
      <c r="BL557" s="17" t="s">
        <v>238</v>
      </c>
      <c r="BM557" s="232" t="s">
        <v>803</v>
      </c>
    </row>
    <row r="558" s="2" customFormat="1">
      <c r="A558" s="38"/>
      <c r="B558" s="39"/>
      <c r="C558" s="40"/>
      <c r="D558" s="234" t="s">
        <v>148</v>
      </c>
      <c r="E558" s="40"/>
      <c r="F558" s="235" t="s">
        <v>804</v>
      </c>
      <c r="G558" s="40"/>
      <c r="H558" s="40"/>
      <c r="I558" s="236"/>
      <c r="J558" s="40"/>
      <c r="K558" s="40"/>
      <c r="L558" s="44"/>
      <c r="M558" s="237"/>
      <c r="N558" s="238"/>
      <c r="O558" s="91"/>
      <c r="P558" s="91"/>
      <c r="Q558" s="91"/>
      <c r="R558" s="91"/>
      <c r="S558" s="91"/>
      <c r="T558" s="92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148</v>
      </c>
      <c r="AU558" s="17" t="s">
        <v>86</v>
      </c>
    </row>
    <row r="559" s="12" customFormat="1" ht="22.8" customHeight="1">
      <c r="A559" s="12"/>
      <c r="B559" s="203"/>
      <c r="C559" s="204"/>
      <c r="D559" s="205" t="s">
        <v>75</v>
      </c>
      <c r="E559" s="217" t="s">
        <v>805</v>
      </c>
      <c r="F559" s="217" t="s">
        <v>806</v>
      </c>
      <c r="G559" s="204"/>
      <c r="H559" s="204"/>
      <c r="I559" s="207"/>
      <c r="J559" s="218">
        <f>BK559</f>
        <v>0</v>
      </c>
      <c r="K559" s="204"/>
      <c r="L559" s="209"/>
      <c r="M559" s="210"/>
      <c r="N559" s="211"/>
      <c r="O559" s="211"/>
      <c r="P559" s="212">
        <f>SUM(P560:P579)</f>
        <v>0</v>
      </c>
      <c r="Q559" s="211"/>
      <c r="R559" s="212">
        <f>SUM(R560:R579)</f>
        <v>0.655232</v>
      </c>
      <c r="S559" s="211"/>
      <c r="T559" s="213">
        <f>SUM(T560:T579)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14" t="s">
        <v>86</v>
      </c>
      <c r="AT559" s="215" t="s">
        <v>75</v>
      </c>
      <c r="AU559" s="215" t="s">
        <v>84</v>
      </c>
      <c r="AY559" s="214" t="s">
        <v>139</v>
      </c>
      <c r="BK559" s="216">
        <f>SUM(BK560:BK579)</f>
        <v>0</v>
      </c>
    </row>
    <row r="560" s="2" customFormat="1" ht="16.5" customHeight="1">
      <c r="A560" s="38"/>
      <c r="B560" s="39"/>
      <c r="C560" s="219" t="s">
        <v>807</v>
      </c>
      <c r="D560" s="219" t="s">
        <v>142</v>
      </c>
      <c r="E560" s="221" t="s">
        <v>808</v>
      </c>
      <c r="F560" s="222" t="s">
        <v>809</v>
      </c>
      <c r="G560" s="223" t="s">
        <v>155</v>
      </c>
      <c r="H560" s="224">
        <v>10</v>
      </c>
      <c r="I560" s="225"/>
      <c r="J560" s="226">
        <f>ROUND(I560*H560,2)</f>
        <v>0</v>
      </c>
      <c r="K560" s="227"/>
      <c r="L560" s="44"/>
      <c r="M560" s="228" t="s">
        <v>1</v>
      </c>
      <c r="N560" s="229" t="s">
        <v>41</v>
      </c>
      <c r="O560" s="91"/>
      <c r="P560" s="230">
        <f>O560*H560</f>
        <v>0</v>
      </c>
      <c r="Q560" s="230">
        <v>0</v>
      </c>
      <c r="R560" s="230">
        <f>Q560*H560</f>
        <v>0</v>
      </c>
      <c r="S560" s="230">
        <v>0</v>
      </c>
      <c r="T560" s="231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2" t="s">
        <v>238</v>
      </c>
      <c r="AT560" s="232" t="s">
        <v>142</v>
      </c>
      <c r="AU560" s="232" t="s">
        <v>86</v>
      </c>
      <c r="AY560" s="17" t="s">
        <v>139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7" t="s">
        <v>84</v>
      </c>
      <c r="BK560" s="233">
        <f>ROUND(I560*H560,2)</f>
        <v>0</v>
      </c>
      <c r="BL560" s="17" t="s">
        <v>238</v>
      </c>
      <c r="BM560" s="232" t="s">
        <v>810</v>
      </c>
    </row>
    <row r="561" s="2" customFormat="1">
      <c r="A561" s="38"/>
      <c r="B561" s="39"/>
      <c r="C561" s="40"/>
      <c r="D561" s="234" t="s">
        <v>148</v>
      </c>
      <c r="E561" s="40"/>
      <c r="F561" s="235" t="s">
        <v>811</v>
      </c>
      <c r="G561" s="40"/>
      <c r="H561" s="40"/>
      <c r="I561" s="236"/>
      <c r="J561" s="40"/>
      <c r="K561" s="40"/>
      <c r="L561" s="44"/>
      <c r="M561" s="237"/>
      <c r="N561" s="238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148</v>
      </c>
      <c r="AU561" s="17" t="s">
        <v>86</v>
      </c>
    </row>
    <row r="562" s="2" customFormat="1" ht="16.5" customHeight="1">
      <c r="A562" s="38"/>
      <c r="B562" s="39"/>
      <c r="C562" s="219" t="s">
        <v>812</v>
      </c>
      <c r="D562" s="219" t="s">
        <v>142</v>
      </c>
      <c r="E562" s="221" t="s">
        <v>813</v>
      </c>
      <c r="F562" s="222" t="s">
        <v>814</v>
      </c>
      <c r="G562" s="223" t="s">
        <v>155</v>
      </c>
      <c r="H562" s="224">
        <v>10</v>
      </c>
      <c r="I562" s="225"/>
      <c r="J562" s="226">
        <f>ROUND(I562*H562,2)</f>
        <v>0</v>
      </c>
      <c r="K562" s="227"/>
      <c r="L562" s="44"/>
      <c r="M562" s="228" t="s">
        <v>1</v>
      </c>
      <c r="N562" s="229" t="s">
        <v>41</v>
      </c>
      <c r="O562" s="91"/>
      <c r="P562" s="230">
        <f>O562*H562</f>
        <v>0</v>
      </c>
      <c r="Q562" s="230">
        <v>0.00029999999999999996</v>
      </c>
      <c r="R562" s="230">
        <f>Q562*H562</f>
        <v>0.0029999999999999996</v>
      </c>
      <c r="S562" s="230">
        <v>0</v>
      </c>
      <c r="T562" s="231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2" t="s">
        <v>238</v>
      </c>
      <c r="AT562" s="232" t="s">
        <v>142</v>
      </c>
      <c r="AU562" s="232" t="s">
        <v>86</v>
      </c>
      <c r="AY562" s="17" t="s">
        <v>139</v>
      </c>
      <c r="BE562" s="233">
        <f>IF(N562="základní",J562,0)</f>
        <v>0</v>
      </c>
      <c r="BF562" s="233">
        <f>IF(N562="snížená",J562,0)</f>
        <v>0</v>
      </c>
      <c r="BG562" s="233">
        <f>IF(N562="zákl. přenesená",J562,0)</f>
        <v>0</v>
      </c>
      <c r="BH562" s="233">
        <f>IF(N562="sníž. přenesená",J562,0)</f>
        <v>0</v>
      </c>
      <c r="BI562" s="233">
        <f>IF(N562="nulová",J562,0)</f>
        <v>0</v>
      </c>
      <c r="BJ562" s="17" t="s">
        <v>84</v>
      </c>
      <c r="BK562" s="233">
        <f>ROUND(I562*H562,2)</f>
        <v>0</v>
      </c>
      <c r="BL562" s="17" t="s">
        <v>238</v>
      </c>
      <c r="BM562" s="232" t="s">
        <v>815</v>
      </c>
    </row>
    <row r="563" s="2" customFormat="1">
      <c r="A563" s="38"/>
      <c r="B563" s="39"/>
      <c r="C563" s="40"/>
      <c r="D563" s="234" t="s">
        <v>148</v>
      </c>
      <c r="E563" s="40"/>
      <c r="F563" s="235" t="s">
        <v>816</v>
      </c>
      <c r="G563" s="40"/>
      <c r="H563" s="40"/>
      <c r="I563" s="236"/>
      <c r="J563" s="40"/>
      <c r="K563" s="40"/>
      <c r="L563" s="44"/>
      <c r="M563" s="237"/>
      <c r="N563" s="238"/>
      <c r="O563" s="91"/>
      <c r="P563" s="91"/>
      <c r="Q563" s="91"/>
      <c r="R563" s="91"/>
      <c r="S563" s="91"/>
      <c r="T563" s="92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148</v>
      </c>
      <c r="AU563" s="17" t="s">
        <v>86</v>
      </c>
    </row>
    <row r="564" s="2" customFormat="1" ht="21.75" customHeight="1">
      <c r="A564" s="38"/>
      <c r="B564" s="39"/>
      <c r="C564" s="219" t="s">
        <v>817</v>
      </c>
      <c r="D564" s="219" t="s">
        <v>142</v>
      </c>
      <c r="E564" s="221" t="s">
        <v>818</v>
      </c>
      <c r="F564" s="222" t="s">
        <v>819</v>
      </c>
      <c r="G564" s="223" t="s">
        <v>362</v>
      </c>
      <c r="H564" s="224">
        <v>98</v>
      </c>
      <c r="I564" s="225"/>
      <c r="J564" s="226">
        <f>ROUND(I564*H564,2)</f>
        <v>0</v>
      </c>
      <c r="K564" s="227"/>
      <c r="L564" s="44"/>
      <c r="M564" s="228" t="s">
        <v>1</v>
      </c>
      <c r="N564" s="229" t="s">
        <v>41</v>
      </c>
      <c r="O564" s="91"/>
      <c r="P564" s="230">
        <f>O564*H564</f>
        <v>0</v>
      </c>
      <c r="Q564" s="230">
        <v>0.00058</v>
      </c>
      <c r="R564" s="230">
        <f>Q564*H564</f>
        <v>0.05684</v>
      </c>
      <c r="S564" s="230">
        <v>0</v>
      </c>
      <c r="T564" s="231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2" t="s">
        <v>238</v>
      </c>
      <c r="AT564" s="232" t="s">
        <v>142</v>
      </c>
      <c r="AU564" s="232" t="s">
        <v>86</v>
      </c>
      <c r="AY564" s="17" t="s">
        <v>139</v>
      </c>
      <c r="BE564" s="233">
        <f>IF(N564="základní",J564,0)</f>
        <v>0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17" t="s">
        <v>84</v>
      </c>
      <c r="BK564" s="233">
        <f>ROUND(I564*H564,2)</f>
        <v>0</v>
      </c>
      <c r="BL564" s="17" t="s">
        <v>238</v>
      </c>
      <c r="BM564" s="232" t="s">
        <v>820</v>
      </c>
    </row>
    <row r="565" s="2" customFormat="1">
      <c r="A565" s="38"/>
      <c r="B565" s="39"/>
      <c r="C565" s="40"/>
      <c r="D565" s="234" t="s">
        <v>148</v>
      </c>
      <c r="E565" s="40"/>
      <c r="F565" s="235" t="s">
        <v>821</v>
      </c>
      <c r="G565" s="40"/>
      <c r="H565" s="40"/>
      <c r="I565" s="236"/>
      <c r="J565" s="40"/>
      <c r="K565" s="40"/>
      <c r="L565" s="44"/>
      <c r="M565" s="237"/>
      <c r="N565" s="238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148</v>
      </c>
      <c r="AU565" s="17" t="s">
        <v>86</v>
      </c>
    </row>
    <row r="566" s="13" customFormat="1">
      <c r="A566" s="13"/>
      <c r="B566" s="239"/>
      <c r="C566" s="240"/>
      <c r="D566" s="234" t="s">
        <v>150</v>
      </c>
      <c r="E566" s="241" t="s">
        <v>1</v>
      </c>
      <c r="F566" s="242" t="s">
        <v>822</v>
      </c>
      <c r="G566" s="240"/>
      <c r="H566" s="243">
        <v>98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9" t="s">
        <v>150</v>
      </c>
      <c r="AU566" s="249" t="s">
        <v>86</v>
      </c>
      <c r="AV566" s="13" t="s">
        <v>86</v>
      </c>
      <c r="AW566" s="13" t="s">
        <v>32</v>
      </c>
      <c r="AX566" s="13" t="s">
        <v>76</v>
      </c>
      <c r="AY566" s="249" t="s">
        <v>139</v>
      </c>
    </row>
    <row r="567" s="14" customFormat="1">
      <c r="A567" s="14"/>
      <c r="B567" s="250"/>
      <c r="C567" s="251"/>
      <c r="D567" s="234" t="s">
        <v>150</v>
      </c>
      <c r="E567" s="252" t="s">
        <v>1</v>
      </c>
      <c r="F567" s="253" t="s">
        <v>152</v>
      </c>
      <c r="G567" s="251"/>
      <c r="H567" s="254">
        <v>98</v>
      </c>
      <c r="I567" s="255"/>
      <c r="J567" s="251"/>
      <c r="K567" s="251"/>
      <c r="L567" s="256"/>
      <c r="M567" s="257"/>
      <c r="N567" s="258"/>
      <c r="O567" s="258"/>
      <c r="P567" s="258"/>
      <c r="Q567" s="258"/>
      <c r="R567" s="258"/>
      <c r="S567" s="258"/>
      <c r="T567" s="25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0" t="s">
        <v>150</v>
      </c>
      <c r="AU567" s="260" t="s">
        <v>86</v>
      </c>
      <c r="AV567" s="14" t="s">
        <v>146</v>
      </c>
      <c r="AW567" s="14" t="s">
        <v>32</v>
      </c>
      <c r="AX567" s="14" t="s">
        <v>84</v>
      </c>
      <c r="AY567" s="260" t="s">
        <v>139</v>
      </c>
    </row>
    <row r="568" s="2" customFormat="1" ht="16.5" customHeight="1">
      <c r="A568" s="38"/>
      <c r="B568" s="39"/>
      <c r="C568" s="271" t="s">
        <v>823</v>
      </c>
      <c r="D568" s="271" t="s">
        <v>307</v>
      </c>
      <c r="E568" s="273" t="s">
        <v>824</v>
      </c>
      <c r="F568" s="274" t="s">
        <v>825</v>
      </c>
      <c r="G568" s="275" t="s">
        <v>362</v>
      </c>
      <c r="H568" s="276">
        <v>107.8</v>
      </c>
      <c r="I568" s="277"/>
      <c r="J568" s="278">
        <f>ROUND(I568*H568,2)</f>
        <v>0</v>
      </c>
      <c r="K568" s="279"/>
      <c r="L568" s="280"/>
      <c r="M568" s="281" t="s">
        <v>1</v>
      </c>
      <c r="N568" s="282" t="s">
        <v>41</v>
      </c>
      <c r="O568" s="91"/>
      <c r="P568" s="230">
        <f>O568*H568</f>
        <v>0</v>
      </c>
      <c r="Q568" s="230">
        <v>0.00264</v>
      </c>
      <c r="R568" s="230">
        <f>Q568*H568</f>
        <v>0.284592</v>
      </c>
      <c r="S568" s="230">
        <v>0</v>
      </c>
      <c r="T568" s="231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2" t="s">
        <v>311</v>
      </c>
      <c r="AT568" s="232" t="s">
        <v>307</v>
      </c>
      <c r="AU568" s="232" t="s">
        <v>86</v>
      </c>
      <c r="AY568" s="17" t="s">
        <v>139</v>
      </c>
      <c r="BE568" s="233">
        <f>IF(N568="základní",J568,0)</f>
        <v>0</v>
      </c>
      <c r="BF568" s="233">
        <f>IF(N568="snížená",J568,0)</f>
        <v>0</v>
      </c>
      <c r="BG568" s="233">
        <f>IF(N568="zákl. přenesená",J568,0)</f>
        <v>0</v>
      </c>
      <c r="BH568" s="233">
        <f>IF(N568="sníž. přenesená",J568,0)</f>
        <v>0</v>
      </c>
      <c r="BI568" s="233">
        <f>IF(N568="nulová",J568,0)</f>
        <v>0</v>
      </c>
      <c r="BJ568" s="17" t="s">
        <v>84</v>
      </c>
      <c r="BK568" s="233">
        <f>ROUND(I568*H568,2)</f>
        <v>0</v>
      </c>
      <c r="BL568" s="17" t="s">
        <v>238</v>
      </c>
      <c r="BM568" s="232" t="s">
        <v>826</v>
      </c>
    </row>
    <row r="569" s="2" customFormat="1">
      <c r="A569" s="38"/>
      <c r="B569" s="39"/>
      <c r="C569" s="40"/>
      <c r="D569" s="234" t="s">
        <v>148</v>
      </c>
      <c r="E569" s="40"/>
      <c r="F569" s="235" t="s">
        <v>825</v>
      </c>
      <c r="G569" s="40"/>
      <c r="H569" s="40"/>
      <c r="I569" s="236"/>
      <c r="J569" s="40"/>
      <c r="K569" s="40"/>
      <c r="L569" s="44"/>
      <c r="M569" s="237"/>
      <c r="N569" s="238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148</v>
      </c>
      <c r="AU569" s="17" t="s">
        <v>86</v>
      </c>
    </row>
    <row r="570" s="13" customFormat="1">
      <c r="A570" s="13"/>
      <c r="B570" s="239"/>
      <c r="C570" s="240"/>
      <c r="D570" s="234" t="s">
        <v>150</v>
      </c>
      <c r="E570" s="240"/>
      <c r="F570" s="242" t="s">
        <v>827</v>
      </c>
      <c r="G570" s="240"/>
      <c r="H570" s="243">
        <v>107.8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9" t="s">
        <v>150</v>
      </c>
      <c r="AU570" s="249" t="s">
        <v>86</v>
      </c>
      <c r="AV570" s="13" t="s">
        <v>86</v>
      </c>
      <c r="AW570" s="13" t="s">
        <v>4</v>
      </c>
      <c r="AX570" s="13" t="s">
        <v>84</v>
      </c>
      <c r="AY570" s="249" t="s">
        <v>139</v>
      </c>
    </row>
    <row r="571" s="2" customFormat="1" ht="21.75" customHeight="1">
      <c r="A571" s="38"/>
      <c r="B571" s="39"/>
      <c r="C571" s="219" t="s">
        <v>828</v>
      </c>
      <c r="D571" s="219" t="s">
        <v>142</v>
      </c>
      <c r="E571" s="221" t="s">
        <v>829</v>
      </c>
      <c r="F571" s="222" t="s">
        <v>830</v>
      </c>
      <c r="G571" s="223" t="s">
        <v>155</v>
      </c>
      <c r="H571" s="224">
        <v>10</v>
      </c>
      <c r="I571" s="225"/>
      <c r="J571" s="226">
        <f>ROUND(I571*H571,2)</f>
        <v>0</v>
      </c>
      <c r="K571" s="227"/>
      <c r="L571" s="44"/>
      <c r="M571" s="228" t="s">
        <v>1</v>
      </c>
      <c r="N571" s="229" t="s">
        <v>41</v>
      </c>
      <c r="O571" s="91"/>
      <c r="P571" s="230">
        <f>O571*H571</f>
        <v>0</v>
      </c>
      <c r="Q571" s="230">
        <v>0.00538</v>
      </c>
      <c r="R571" s="230">
        <f>Q571*H571</f>
        <v>0.0538</v>
      </c>
      <c r="S571" s="230">
        <v>0</v>
      </c>
      <c r="T571" s="231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2" t="s">
        <v>238</v>
      </c>
      <c r="AT571" s="232" t="s">
        <v>142</v>
      </c>
      <c r="AU571" s="232" t="s">
        <v>86</v>
      </c>
      <c r="AY571" s="17" t="s">
        <v>139</v>
      </c>
      <c r="BE571" s="233">
        <f>IF(N571="základní",J571,0)</f>
        <v>0</v>
      </c>
      <c r="BF571" s="233">
        <f>IF(N571="snížená",J571,0)</f>
        <v>0</v>
      </c>
      <c r="BG571" s="233">
        <f>IF(N571="zákl. přenesená",J571,0)</f>
        <v>0</v>
      </c>
      <c r="BH571" s="233">
        <f>IF(N571="sníž. přenesená",J571,0)</f>
        <v>0</v>
      </c>
      <c r="BI571" s="233">
        <f>IF(N571="nulová",J571,0)</f>
        <v>0</v>
      </c>
      <c r="BJ571" s="17" t="s">
        <v>84</v>
      </c>
      <c r="BK571" s="233">
        <f>ROUND(I571*H571,2)</f>
        <v>0</v>
      </c>
      <c r="BL571" s="17" t="s">
        <v>238</v>
      </c>
      <c r="BM571" s="232" t="s">
        <v>831</v>
      </c>
    </row>
    <row r="572" s="2" customFormat="1">
      <c r="A572" s="38"/>
      <c r="B572" s="39"/>
      <c r="C572" s="40"/>
      <c r="D572" s="234" t="s">
        <v>148</v>
      </c>
      <c r="E572" s="40"/>
      <c r="F572" s="235" t="s">
        <v>832</v>
      </c>
      <c r="G572" s="40"/>
      <c r="H572" s="40"/>
      <c r="I572" s="236"/>
      <c r="J572" s="40"/>
      <c r="K572" s="40"/>
      <c r="L572" s="44"/>
      <c r="M572" s="237"/>
      <c r="N572" s="238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148</v>
      </c>
      <c r="AU572" s="17" t="s">
        <v>86</v>
      </c>
    </row>
    <row r="573" s="2" customFormat="1" ht="21.75" customHeight="1">
      <c r="A573" s="38"/>
      <c r="B573" s="39"/>
      <c r="C573" s="271" t="s">
        <v>833</v>
      </c>
      <c r="D573" s="271" t="s">
        <v>307</v>
      </c>
      <c r="E573" s="273" t="s">
        <v>834</v>
      </c>
      <c r="F573" s="274" t="s">
        <v>835</v>
      </c>
      <c r="G573" s="275" t="s">
        <v>155</v>
      </c>
      <c r="H573" s="276">
        <v>11</v>
      </c>
      <c r="I573" s="277"/>
      <c r="J573" s="278">
        <f>ROUND(I573*H573,2)</f>
        <v>0</v>
      </c>
      <c r="K573" s="279"/>
      <c r="L573" s="280"/>
      <c r="M573" s="281" t="s">
        <v>1</v>
      </c>
      <c r="N573" s="282" t="s">
        <v>41</v>
      </c>
      <c r="O573" s="91"/>
      <c r="P573" s="230">
        <f>O573*H573</f>
        <v>0</v>
      </c>
      <c r="Q573" s="230">
        <v>0.021999999999999996</v>
      </c>
      <c r="R573" s="230">
        <f>Q573*H573</f>
        <v>0.242</v>
      </c>
      <c r="S573" s="230">
        <v>0</v>
      </c>
      <c r="T573" s="231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2" t="s">
        <v>311</v>
      </c>
      <c r="AT573" s="232" t="s">
        <v>307</v>
      </c>
      <c r="AU573" s="232" t="s">
        <v>86</v>
      </c>
      <c r="AY573" s="17" t="s">
        <v>139</v>
      </c>
      <c r="BE573" s="233">
        <f>IF(N573="základní",J573,0)</f>
        <v>0</v>
      </c>
      <c r="BF573" s="233">
        <f>IF(N573="snížená",J573,0)</f>
        <v>0</v>
      </c>
      <c r="BG573" s="233">
        <f>IF(N573="zákl. přenesená",J573,0)</f>
        <v>0</v>
      </c>
      <c r="BH573" s="233">
        <f>IF(N573="sníž. přenesená",J573,0)</f>
        <v>0</v>
      </c>
      <c r="BI573" s="233">
        <f>IF(N573="nulová",J573,0)</f>
        <v>0</v>
      </c>
      <c r="BJ573" s="17" t="s">
        <v>84</v>
      </c>
      <c r="BK573" s="233">
        <f>ROUND(I573*H573,2)</f>
        <v>0</v>
      </c>
      <c r="BL573" s="17" t="s">
        <v>238</v>
      </c>
      <c r="BM573" s="232" t="s">
        <v>836</v>
      </c>
    </row>
    <row r="574" s="2" customFormat="1">
      <c r="A574" s="38"/>
      <c r="B574" s="39"/>
      <c r="C574" s="40"/>
      <c r="D574" s="234" t="s">
        <v>148</v>
      </c>
      <c r="E574" s="40"/>
      <c r="F574" s="235" t="s">
        <v>835</v>
      </c>
      <c r="G574" s="40"/>
      <c r="H574" s="40"/>
      <c r="I574" s="236"/>
      <c r="J574" s="40"/>
      <c r="K574" s="40"/>
      <c r="L574" s="44"/>
      <c r="M574" s="237"/>
      <c r="N574" s="238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148</v>
      </c>
      <c r="AU574" s="17" t="s">
        <v>86</v>
      </c>
    </row>
    <row r="575" s="13" customFormat="1">
      <c r="A575" s="13"/>
      <c r="B575" s="239"/>
      <c r="C575" s="240"/>
      <c r="D575" s="234" t="s">
        <v>150</v>
      </c>
      <c r="E575" s="240"/>
      <c r="F575" s="242" t="s">
        <v>837</v>
      </c>
      <c r="G575" s="240"/>
      <c r="H575" s="243">
        <v>11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9" t="s">
        <v>150</v>
      </c>
      <c r="AU575" s="249" t="s">
        <v>86</v>
      </c>
      <c r="AV575" s="13" t="s">
        <v>86</v>
      </c>
      <c r="AW575" s="13" t="s">
        <v>4</v>
      </c>
      <c r="AX575" s="13" t="s">
        <v>84</v>
      </c>
      <c r="AY575" s="249" t="s">
        <v>139</v>
      </c>
    </row>
    <row r="576" s="2" customFormat="1" ht="16.5" customHeight="1">
      <c r="A576" s="38"/>
      <c r="B576" s="39"/>
      <c r="C576" s="219" t="s">
        <v>838</v>
      </c>
      <c r="D576" s="219" t="s">
        <v>142</v>
      </c>
      <c r="E576" s="221" t="s">
        <v>839</v>
      </c>
      <c r="F576" s="222" t="s">
        <v>840</v>
      </c>
      <c r="G576" s="223" t="s">
        <v>155</v>
      </c>
      <c r="H576" s="224">
        <v>10</v>
      </c>
      <c r="I576" s="225"/>
      <c r="J576" s="226">
        <f>ROUND(I576*H576,2)</f>
        <v>0</v>
      </c>
      <c r="K576" s="227"/>
      <c r="L576" s="44"/>
      <c r="M576" s="228" t="s">
        <v>1</v>
      </c>
      <c r="N576" s="229" t="s">
        <v>41</v>
      </c>
      <c r="O576" s="91"/>
      <c r="P576" s="230">
        <f>O576*H576</f>
        <v>0</v>
      </c>
      <c r="Q576" s="230">
        <v>0.0015</v>
      </c>
      <c r="R576" s="230">
        <f>Q576*H576</f>
        <v>0.015</v>
      </c>
      <c r="S576" s="230">
        <v>0</v>
      </c>
      <c r="T576" s="231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2" t="s">
        <v>238</v>
      </c>
      <c r="AT576" s="232" t="s">
        <v>142</v>
      </c>
      <c r="AU576" s="232" t="s">
        <v>86</v>
      </c>
      <c r="AY576" s="17" t="s">
        <v>139</v>
      </c>
      <c r="BE576" s="233">
        <f>IF(N576="základní",J576,0)</f>
        <v>0</v>
      </c>
      <c r="BF576" s="233">
        <f>IF(N576="snížená",J576,0)</f>
        <v>0</v>
      </c>
      <c r="BG576" s="233">
        <f>IF(N576="zákl. přenesená",J576,0)</f>
        <v>0</v>
      </c>
      <c r="BH576" s="233">
        <f>IF(N576="sníž. přenesená",J576,0)</f>
        <v>0</v>
      </c>
      <c r="BI576" s="233">
        <f>IF(N576="nulová",J576,0)</f>
        <v>0</v>
      </c>
      <c r="BJ576" s="17" t="s">
        <v>84</v>
      </c>
      <c r="BK576" s="233">
        <f>ROUND(I576*H576,2)</f>
        <v>0</v>
      </c>
      <c r="BL576" s="17" t="s">
        <v>238</v>
      </c>
      <c r="BM576" s="232" t="s">
        <v>841</v>
      </c>
    </row>
    <row r="577" s="2" customFormat="1">
      <c r="A577" s="38"/>
      <c r="B577" s="39"/>
      <c r="C577" s="40"/>
      <c r="D577" s="234" t="s">
        <v>148</v>
      </c>
      <c r="E577" s="40"/>
      <c r="F577" s="235" t="s">
        <v>842</v>
      </c>
      <c r="G577" s="40"/>
      <c r="H577" s="40"/>
      <c r="I577" s="236"/>
      <c r="J577" s="40"/>
      <c r="K577" s="40"/>
      <c r="L577" s="44"/>
      <c r="M577" s="237"/>
      <c r="N577" s="238"/>
      <c r="O577" s="91"/>
      <c r="P577" s="91"/>
      <c r="Q577" s="91"/>
      <c r="R577" s="91"/>
      <c r="S577" s="91"/>
      <c r="T577" s="92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148</v>
      </c>
      <c r="AU577" s="17" t="s">
        <v>86</v>
      </c>
    </row>
    <row r="578" s="2" customFormat="1" ht="16.5" customHeight="1">
      <c r="A578" s="38"/>
      <c r="B578" s="39"/>
      <c r="C578" s="219" t="s">
        <v>843</v>
      </c>
      <c r="D578" s="219" t="s">
        <v>142</v>
      </c>
      <c r="E578" s="221" t="s">
        <v>844</v>
      </c>
      <c r="F578" s="222" t="s">
        <v>845</v>
      </c>
      <c r="G578" s="223" t="s">
        <v>332</v>
      </c>
      <c r="H578" s="283"/>
      <c r="I578" s="225"/>
      <c r="J578" s="226">
        <f>ROUND(I578*H578,2)</f>
        <v>0</v>
      </c>
      <c r="K578" s="227"/>
      <c r="L578" s="44"/>
      <c r="M578" s="228" t="s">
        <v>1</v>
      </c>
      <c r="N578" s="229" t="s">
        <v>41</v>
      </c>
      <c r="O578" s="91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2" t="s">
        <v>238</v>
      </c>
      <c r="AT578" s="232" t="s">
        <v>142</v>
      </c>
      <c r="AU578" s="232" t="s">
        <v>86</v>
      </c>
      <c r="AY578" s="17" t="s">
        <v>139</v>
      </c>
      <c r="BE578" s="233">
        <f>IF(N578="základní",J578,0)</f>
        <v>0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17" t="s">
        <v>84</v>
      </c>
      <c r="BK578" s="233">
        <f>ROUND(I578*H578,2)</f>
        <v>0</v>
      </c>
      <c r="BL578" s="17" t="s">
        <v>238</v>
      </c>
      <c r="BM578" s="232" t="s">
        <v>846</v>
      </c>
    </row>
    <row r="579" s="2" customFormat="1">
      <c r="A579" s="38"/>
      <c r="B579" s="39"/>
      <c r="C579" s="40"/>
      <c r="D579" s="234" t="s">
        <v>148</v>
      </c>
      <c r="E579" s="40"/>
      <c r="F579" s="235" t="s">
        <v>847</v>
      </c>
      <c r="G579" s="40"/>
      <c r="H579" s="40"/>
      <c r="I579" s="236"/>
      <c r="J579" s="40"/>
      <c r="K579" s="40"/>
      <c r="L579" s="44"/>
      <c r="M579" s="237"/>
      <c r="N579" s="238"/>
      <c r="O579" s="91"/>
      <c r="P579" s="91"/>
      <c r="Q579" s="91"/>
      <c r="R579" s="91"/>
      <c r="S579" s="91"/>
      <c r="T579" s="92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148</v>
      </c>
      <c r="AU579" s="17" t="s">
        <v>86</v>
      </c>
    </row>
    <row r="580" s="12" customFormat="1" ht="22.8" customHeight="1">
      <c r="A580" s="12"/>
      <c r="B580" s="203"/>
      <c r="C580" s="204"/>
      <c r="D580" s="205" t="s">
        <v>75</v>
      </c>
      <c r="E580" s="217" t="s">
        <v>848</v>
      </c>
      <c r="F580" s="217" t="s">
        <v>849</v>
      </c>
      <c r="G580" s="204"/>
      <c r="H580" s="204"/>
      <c r="I580" s="207"/>
      <c r="J580" s="218">
        <f>BK580</f>
        <v>0</v>
      </c>
      <c r="K580" s="204"/>
      <c r="L580" s="209"/>
      <c r="M580" s="210"/>
      <c r="N580" s="211"/>
      <c r="O580" s="211"/>
      <c r="P580" s="212">
        <f>SUM(P581:P643)</f>
        <v>0</v>
      </c>
      <c r="Q580" s="211"/>
      <c r="R580" s="212">
        <f>SUM(R581:R643)</f>
        <v>44.308260119999992</v>
      </c>
      <c r="S580" s="211"/>
      <c r="T580" s="213">
        <f>SUM(T581:T643)</f>
        <v>1.12293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4" t="s">
        <v>86</v>
      </c>
      <c r="AT580" s="215" t="s">
        <v>75</v>
      </c>
      <c r="AU580" s="215" t="s">
        <v>84</v>
      </c>
      <c r="AY580" s="214" t="s">
        <v>139</v>
      </c>
      <c r="BK580" s="216">
        <f>SUM(BK581:BK643)</f>
        <v>0</v>
      </c>
    </row>
    <row r="581" s="2" customFormat="1" ht="16.5" customHeight="1">
      <c r="A581" s="38"/>
      <c r="B581" s="39"/>
      <c r="C581" s="219" t="s">
        <v>850</v>
      </c>
      <c r="D581" s="220" t="s">
        <v>142</v>
      </c>
      <c r="E581" s="221" t="s">
        <v>851</v>
      </c>
      <c r="F581" s="222" t="s">
        <v>852</v>
      </c>
      <c r="G581" s="223" t="s">
        <v>155</v>
      </c>
      <c r="H581" s="224">
        <v>950.46</v>
      </c>
      <c r="I581" s="225"/>
      <c r="J581" s="226">
        <f>ROUND(I581*H581,2)</f>
        <v>0</v>
      </c>
      <c r="K581" s="227"/>
      <c r="L581" s="44"/>
      <c r="M581" s="228" t="s">
        <v>1</v>
      </c>
      <c r="N581" s="229" t="s">
        <v>41</v>
      </c>
      <c r="O581" s="91"/>
      <c r="P581" s="230">
        <f>O581*H581</f>
        <v>0</v>
      </c>
      <c r="Q581" s="230">
        <v>0</v>
      </c>
      <c r="R581" s="230">
        <f>Q581*H581</f>
        <v>0</v>
      </c>
      <c r="S581" s="230">
        <v>0</v>
      </c>
      <c r="T581" s="231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2" t="s">
        <v>238</v>
      </c>
      <c r="AT581" s="232" t="s">
        <v>142</v>
      </c>
      <c r="AU581" s="232" t="s">
        <v>86</v>
      </c>
      <c r="AY581" s="17" t="s">
        <v>139</v>
      </c>
      <c r="BE581" s="233">
        <f>IF(N581="základní",J581,0)</f>
        <v>0</v>
      </c>
      <c r="BF581" s="233">
        <f>IF(N581="snížená",J581,0)</f>
        <v>0</v>
      </c>
      <c r="BG581" s="233">
        <f>IF(N581="zákl. přenesená",J581,0)</f>
        <v>0</v>
      </c>
      <c r="BH581" s="233">
        <f>IF(N581="sníž. přenesená",J581,0)</f>
        <v>0</v>
      </c>
      <c r="BI581" s="233">
        <f>IF(N581="nulová",J581,0)</f>
        <v>0</v>
      </c>
      <c r="BJ581" s="17" t="s">
        <v>84</v>
      </c>
      <c r="BK581" s="233">
        <f>ROUND(I581*H581,2)</f>
        <v>0</v>
      </c>
      <c r="BL581" s="17" t="s">
        <v>238</v>
      </c>
      <c r="BM581" s="232" t="s">
        <v>853</v>
      </c>
    </row>
    <row r="582" s="2" customFormat="1">
      <c r="A582" s="38"/>
      <c r="B582" s="39"/>
      <c r="C582" s="40"/>
      <c r="D582" s="234" t="s">
        <v>148</v>
      </c>
      <c r="E582" s="40"/>
      <c r="F582" s="235" t="s">
        <v>854</v>
      </c>
      <c r="G582" s="40"/>
      <c r="H582" s="40"/>
      <c r="I582" s="236"/>
      <c r="J582" s="40"/>
      <c r="K582" s="40"/>
      <c r="L582" s="44"/>
      <c r="M582" s="237"/>
      <c r="N582" s="238"/>
      <c r="O582" s="91"/>
      <c r="P582" s="91"/>
      <c r="Q582" s="91"/>
      <c r="R582" s="91"/>
      <c r="S582" s="91"/>
      <c r="T582" s="92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148</v>
      </c>
      <c r="AU582" s="17" t="s">
        <v>86</v>
      </c>
    </row>
    <row r="583" s="13" customFormat="1">
      <c r="A583" s="13"/>
      <c r="B583" s="239"/>
      <c r="C583" s="240"/>
      <c r="D583" s="234" t="s">
        <v>150</v>
      </c>
      <c r="E583" s="241" t="s">
        <v>1</v>
      </c>
      <c r="F583" s="242" t="s">
        <v>855</v>
      </c>
      <c r="G583" s="240"/>
      <c r="H583" s="243">
        <v>472.36</v>
      </c>
      <c r="I583" s="244"/>
      <c r="J583" s="240"/>
      <c r="K583" s="240"/>
      <c r="L583" s="245"/>
      <c r="M583" s="246"/>
      <c r="N583" s="247"/>
      <c r="O583" s="247"/>
      <c r="P583" s="247"/>
      <c r="Q583" s="247"/>
      <c r="R583" s="247"/>
      <c r="S583" s="247"/>
      <c r="T583" s="24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9" t="s">
        <v>150</v>
      </c>
      <c r="AU583" s="249" t="s">
        <v>86</v>
      </c>
      <c r="AV583" s="13" t="s">
        <v>86</v>
      </c>
      <c r="AW583" s="13" t="s">
        <v>32</v>
      </c>
      <c r="AX583" s="13" t="s">
        <v>76</v>
      </c>
      <c r="AY583" s="249" t="s">
        <v>139</v>
      </c>
    </row>
    <row r="584" s="13" customFormat="1">
      <c r="A584" s="13"/>
      <c r="B584" s="239"/>
      <c r="C584" s="240"/>
      <c r="D584" s="234" t="s">
        <v>150</v>
      </c>
      <c r="E584" s="241" t="s">
        <v>1</v>
      </c>
      <c r="F584" s="242" t="s">
        <v>856</v>
      </c>
      <c r="G584" s="240"/>
      <c r="H584" s="243">
        <v>356.72000000000004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9" t="s">
        <v>150</v>
      </c>
      <c r="AU584" s="249" t="s">
        <v>86</v>
      </c>
      <c r="AV584" s="13" t="s">
        <v>86</v>
      </c>
      <c r="AW584" s="13" t="s">
        <v>32</v>
      </c>
      <c r="AX584" s="13" t="s">
        <v>76</v>
      </c>
      <c r="AY584" s="249" t="s">
        <v>139</v>
      </c>
    </row>
    <row r="585" s="13" customFormat="1">
      <c r="A585" s="13"/>
      <c r="B585" s="239"/>
      <c r="C585" s="240"/>
      <c r="D585" s="234" t="s">
        <v>150</v>
      </c>
      <c r="E585" s="241" t="s">
        <v>1</v>
      </c>
      <c r="F585" s="242" t="s">
        <v>857</v>
      </c>
      <c r="G585" s="240"/>
      <c r="H585" s="243">
        <v>21.68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9" t="s">
        <v>150</v>
      </c>
      <c r="AU585" s="249" t="s">
        <v>86</v>
      </c>
      <c r="AV585" s="13" t="s">
        <v>86</v>
      </c>
      <c r="AW585" s="13" t="s">
        <v>32</v>
      </c>
      <c r="AX585" s="13" t="s">
        <v>76</v>
      </c>
      <c r="AY585" s="249" t="s">
        <v>139</v>
      </c>
    </row>
    <row r="586" s="13" customFormat="1">
      <c r="A586" s="13"/>
      <c r="B586" s="239"/>
      <c r="C586" s="240"/>
      <c r="D586" s="234" t="s">
        <v>150</v>
      </c>
      <c r="E586" s="241" t="s">
        <v>1</v>
      </c>
      <c r="F586" s="242" t="s">
        <v>202</v>
      </c>
      <c r="G586" s="240"/>
      <c r="H586" s="243">
        <v>99.7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9" t="s">
        <v>150</v>
      </c>
      <c r="AU586" s="249" t="s">
        <v>86</v>
      </c>
      <c r="AV586" s="13" t="s">
        <v>86</v>
      </c>
      <c r="AW586" s="13" t="s">
        <v>32</v>
      </c>
      <c r="AX586" s="13" t="s">
        <v>76</v>
      </c>
      <c r="AY586" s="249" t="s">
        <v>139</v>
      </c>
    </row>
    <row r="587" s="14" customFormat="1">
      <c r="A587" s="14"/>
      <c r="B587" s="250"/>
      <c r="C587" s="251"/>
      <c r="D587" s="234" t="s">
        <v>150</v>
      </c>
      <c r="E587" s="252" t="s">
        <v>1</v>
      </c>
      <c r="F587" s="253" t="s">
        <v>152</v>
      </c>
      <c r="G587" s="251"/>
      <c r="H587" s="254">
        <v>950.46</v>
      </c>
      <c r="I587" s="255"/>
      <c r="J587" s="251"/>
      <c r="K587" s="251"/>
      <c r="L587" s="256"/>
      <c r="M587" s="257"/>
      <c r="N587" s="258"/>
      <c r="O587" s="258"/>
      <c r="P587" s="258"/>
      <c r="Q587" s="258"/>
      <c r="R587" s="258"/>
      <c r="S587" s="258"/>
      <c r="T587" s="25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0" t="s">
        <v>150</v>
      </c>
      <c r="AU587" s="260" t="s">
        <v>86</v>
      </c>
      <c r="AV587" s="14" t="s">
        <v>146</v>
      </c>
      <c r="AW587" s="14" t="s">
        <v>32</v>
      </c>
      <c r="AX587" s="14" t="s">
        <v>84</v>
      </c>
      <c r="AY587" s="260" t="s">
        <v>139</v>
      </c>
    </row>
    <row r="588" s="2" customFormat="1" ht="16.5" customHeight="1">
      <c r="A588" s="38"/>
      <c r="B588" s="39"/>
      <c r="C588" s="219" t="s">
        <v>858</v>
      </c>
      <c r="D588" s="220" t="s">
        <v>142</v>
      </c>
      <c r="E588" s="221" t="s">
        <v>859</v>
      </c>
      <c r="F588" s="222" t="s">
        <v>860</v>
      </c>
      <c r="G588" s="223" t="s">
        <v>155</v>
      </c>
      <c r="H588" s="224">
        <v>950.46</v>
      </c>
      <c r="I588" s="225"/>
      <c r="J588" s="226">
        <f>ROUND(I588*H588,2)</f>
        <v>0</v>
      </c>
      <c r="K588" s="227"/>
      <c r="L588" s="44"/>
      <c r="M588" s="228" t="s">
        <v>1</v>
      </c>
      <c r="N588" s="229" t="s">
        <v>41</v>
      </c>
      <c r="O588" s="91"/>
      <c r="P588" s="230">
        <f>O588*H588</f>
        <v>0</v>
      </c>
      <c r="Q588" s="230">
        <v>3E-05</v>
      </c>
      <c r="R588" s="230">
        <f>Q588*H588</f>
        <v>0.028513800000000004</v>
      </c>
      <c r="S588" s="230">
        <v>0</v>
      </c>
      <c r="T588" s="231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2" t="s">
        <v>238</v>
      </c>
      <c r="AT588" s="232" t="s">
        <v>142</v>
      </c>
      <c r="AU588" s="232" t="s">
        <v>86</v>
      </c>
      <c r="AY588" s="17" t="s">
        <v>139</v>
      </c>
      <c r="BE588" s="233">
        <f>IF(N588="základní",J588,0)</f>
        <v>0</v>
      </c>
      <c r="BF588" s="233">
        <f>IF(N588="snížená",J588,0)</f>
        <v>0</v>
      </c>
      <c r="BG588" s="233">
        <f>IF(N588="zákl. přenesená",J588,0)</f>
        <v>0</v>
      </c>
      <c r="BH588" s="233">
        <f>IF(N588="sníž. přenesená",J588,0)</f>
        <v>0</v>
      </c>
      <c r="BI588" s="233">
        <f>IF(N588="nulová",J588,0)</f>
        <v>0</v>
      </c>
      <c r="BJ588" s="17" t="s">
        <v>84</v>
      </c>
      <c r="BK588" s="233">
        <f>ROUND(I588*H588,2)</f>
        <v>0</v>
      </c>
      <c r="BL588" s="17" t="s">
        <v>238</v>
      </c>
      <c r="BM588" s="232" t="s">
        <v>861</v>
      </c>
    </row>
    <row r="589" s="2" customFormat="1">
      <c r="A589" s="38"/>
      <c r="B589" s="39"/>
      <c r="C589" s="40"/>
      <c r="D589" s="234" t="s">
        <v>148</v>
      </c>
      <c r="E589" s="40"/>
      <c r="F589" s="235" t="s">
        <v>862</v>
      </c>
      <c r="G589" s="40"/>
      <c r="H589" s="40"/>
      <c r="I589" s="236"/>
      <c r="J589" s="40"/>
      <c r="K589" s="40"/>
      <c r="L589" s="44"/>
      <c r="M589" s="237"/>
      <c r="N589" s="238"/>
      <c r="O589" s="91"/>
      <c r="P589" s="91"/>
      <c r="Q589" s="91"/>
      <c r="R589" s="91"/>
      <c r="S589" s="91"/>
      <c r="T589" s="92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148</v>
      </c>
      <c r="AU589" s="17" t="s">
        <v>86</v>
      </c>
    </row>
    <row r="590" s="13" customFormat="1">
      <c r="A590" s="13"/>
      <c r="B590" s="239"/>
      <c r="C590" s="240"/>
      <c r="D590" s="234" t="s">
        <v>150</v>
      </c>
      <c r="E590" s="241" t="s">
        <v>1</v>
      </c>
      <c r="F590" s="242" t="s">
        <v>855</v>
      </c>
      <c r="G590" s="240"/>
      <c r="H590" s="243">
        <v>472.36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9" t="s">
        <v>150</v>
      </c>
      <c r="AU590" s="249" t="s">
        <v>86</v>
      </c>
      <c r="AV590" s="13" t="s">
        <v>86</v>
      </c>
      <c r="AW590" s="13" t="s">
        <v>32</v>
      </c>
      <c r="AX590" s="13" t="s">
        <v>76</v>
      </c>
      <c r="AY590" s="249" t="s">
        <v>139</v>
      </c>
    </row>
    <row r="591" s="13" customFormat="1">
      <c r="A591" s="13"/>
      <c r="B591" s="239"/>
      <c r="C591" s="240"/>
      <c r="D591" s="234" t="s">
        <v>150</v>
      </c>
      <c r="E591" s="241" t="s">
        <v>1</v>
      </c>
      <c r="F591" s="242" t="s">
        <v>856</v>
      </c>
      <c r="G591" s="240"/>
      <c r="H591" s="243">
        <v>356.72000000000004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9" t="s">
        <v>150</v>
      </c>
      <c r="AU591" s="249" t="s">
        <v>86</v>
      </c>
      <c r="AV591" s="13" t="s">
        <v>86</v>
      </c>
      <c r="AW591" s="13" t="s">
        <v>32</v>
      </c>
      <c r="AX591" s="13" t="s">
        <v>76</v>
      </c>
      <c r="AY591" s="249" t="s">
        <v>139</v>
      </c>
    </row>
    <row r="592" s="13" customFormat="1">
      <c r="A592" s="13"/>
      <c r="B592" s="239"/>
      <c r="C592" s="240"/>
      <c r="D592" s="234" t="s">
        <v>150</v>
      </c>
      <c r="E592" s="241" t="s">
        <v>1</v>
      </c>
      <c r="F592" s="242" t="s">
        <v>857</v>
      </c>
      <c r="G592" s="240"/>
      <c r="H592" s="243">
        <v>21.68</v>
      </c>
      <c r="I592" s="244"/>
      <c r="J592" s="240"/>
      <c r="K592" s="240"/>
      <c r="L592" s="245"/>
      <c r="M592" s="246"/>
      <c r="N592" s="247"/>
      <c r="O592" s="247"/>
      <c r="P592" s="247"/>
      <c r="Q592" s="247"/>
      <c r="R592" s="247"/>
      <c r="S592" s="247"/>
      <c r="T592" s="24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9" t="s">
        <v>150</v>
      </c>
      <c r="AU592" s="249" t="s">
        <v>86</v>
      </c>
      <c r="AV592" s="13" t="s">
        <v>86</v>
      </c>
      <c r="AW592" s="13" t="s">
        <v>32</v>
      </c>
      <c r="AX592" s="13" t="s">
        <v>76</v>
      </c>
      <c r="AY592" s="249" t="s">
        <v>139</v>
      </c>
    </row>
    <row r="593" s="13" customFormat="1">
      <c r="A593" s="13"/>
      <c r="B593" s="239"/>
      <c r="C593" s="240"/>
      <c r="D593" s="234" t="s">
        <v>150</v>
      </c>
      <c r="E593" s="241" t="s">
        <v>1</v>
      </c>
      <c r="F593" s="242" t="s">
        <v>202</v>
      </c>
      <c r="G593" s="240"/>
      <c r="H593" s="243">
        <v>99.7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9" t="s">
        <v>150</v>
      </c>
      <c r="AU593" s="249" t="s">
        <v>86</v>
      </c>
      <c r="AV593" s="13" t="s">
        <v>86</v>
      </c>
      <c r="AW593" s="13" t="s">
        <v>32</v>
      </c>
      <c r="AX593" s="13" t="s">
        <v>76</v>
      </c>
      <c r="AY593" s="249" t="s">
        <v>139</v>
      </c>
    </row>
    <row r="594" s="14" customFormat="1">
      <c r="A594" s="14"/>
      <c r="B594" s="250"/>
      <c r="C594" s="251"/>
      <c r="D594" s="234" t="s">
        <v>150</v>
      </c>
      <c r="E594" s="252" t="s">
        <v>1</v>
      </c>
      <c r="F594" s="253" t="s">
        <v>152</v>
      </c>
      <c r="G594" s="251"/>
      <c r="H594" s="254">
        <v>950.46</v>
      </c>
      <c r="I594" s="255"/>
      <c r="J594" s="251"/>
      <c r="K594" s="251"/>
      <c r="L594" s="256"/>
      <c r="M594" s="257"/>
      <c r="N594" s="258"/>
      <c r="O594" s="258"/>
      <c r="P594" s="258"/>
      <c r="Q594" s="258"/>
      <c r="R594" s="258"/>
      <c r="S594" s="258"/>
      <c r="T594" s="25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0" t="s">
        <v>150</v>
      </c>
      <c r="AU594" s="260" t="s">
        <v>86</v>
      </c>
      <c r="AV594" s="14" t="s">
        <v>146</v>
      </c>
      <c r="AW594" s="14" t="s">
        <v>32</v>
      </c>
      <c r="AX594" s="14" t="s">
        <v>84</v>
      </c>
      <c r="AY594" s="260" t="s">
        <v>139</v>
      </c>
    </row>
    <row r="595" s="2" customFormat="1" ht="21.75" customHeight="1">
      <c r="A595" s="38"/>
      <c r="B595" s="39"/>
      <c r="C595" s="219" t="s">
        <v>863</v>
      </c>
      <c r="D595" s="219" t="s">
        <v>142</v>
      </c>
      <c r="E595" s="221" t="s">
        <v>864</v>
      </c>
      <c r="F595" s="222" t="s">
        <v>865</v>
      </c>
      <c r="G595" s="223" t="s">
        <v>155</v>
      </c>
      <c r="H595" s="224">
        <v>829.08</v>
      </c>
      <c r="I595" s="225"/>
      <c r="J595" s="226">
        <f>ROUND(I595*H595,2)</f>
        <v>0</v>
      </c>
      <c r="K595" s="227"/>
      <c r="L595" s="44"/>
      <c r="M595" s="228" t="s">
        <v>1</v>
      </c>
      <c r="N595" s="229" t="s">
        <v>41</v>
      </c>
      <c r="O595" s="91"/>
      <c r="P595" s="230">
        <f>O595*H595</f>
        <v>0</v>
      </c>
      <c r="Q595" s="230">
        <v>0.0075</v>
      </c>
      <c r="R595" s="230">
        <f>Q595*H595</f>
        <v>6.2181</v>
      </c>
      <c r="S595" s="230">
        <v>0</v>
      </c>
      <c r="T595" s="231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32" t="s">
        <v>238</v>
      </c>
      <c r="AT595" s="232" t="s">
        <v>142</v>
      </c>
      <c r="AU595" s="232" t="s">
        <v>86</v>
      </c>
      <c r="AY595" s="17" t="s">
        <v>139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7" t="s">
        <v>84</v>
      </c>
      <c r="BK595" s="233">
        <f>ROUND(I595*H595,2)</f>
        <v>0</v>
      </c>
      <c r="BL595" s="17" t="s">
        <v>238</v>
      </c>
      <c r="BM595" s="232" t="s">
        <v>866</v>
      </c>
    </row>
    <row r="596" s="2" customFormat="1">
      <c r="A596" s="38"/>
      <c r="B596" s="39"/>
      <c r="C596" s="40"/>
      <c r="D596" s="234" t="s">
        <v>148</v>
      </c>
      <c r="E596" s="40"/>
      <c r="F596" s="235" t="s">
        <v>867</v>
      </c>
      <c r="G596" s="40"/>
      <c r="H596" s="40"/>
      <c r="I596" s="236"/>
      <c r="J596" s="40"/>
      <c r="K596" s="40"/>
      <c r="L596" s="44"/>
      <c r="M596" s="237"/>
      <c r="N596" s="238"/>
      <c r="O596" s="91"/>
      <c r="P596" s="91"/>
      <c r="Q596" s="91"/>
      <c r="R596" s="91"/>
      <c r="S596" s="91"/>
      <c r="T596" s="92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148</v>
      </c>
      <c r="AU596" s="17" t="s">
        <v>86</v>
      </c>
    </row>
    <row r="597" s="15" customFormat="1">
      <c r="A597" s="15"/>
      <c r="B597" s="261"/>
      <c r="C597" s="262"/>
      <c r="D597" s="234" t="s">
        <v>150</v>
      </c>
      <c r="E597" s="263" t="s">
        <v>1</v>
      </c>
      <c r="F597" s="264" t="s">
        <v>868</v>
      </c>
      <c r="G597" s="262"/>
      <c r="H597" s="263" t="s">
        <v>1</v>
      </c>
      <c r="I597" s="265"/>
      <c r="J597" s="262"/>
      <c r="K597" s="262"/>
      <c r="L597" s="266"/>
      <c r="M597" s="267"/>
      <c r="N597" s="268"/>
      <c r="O597" s="268"/>
      <c r="P597" s="268"/>
      <c r="Q597" s="268"/>
      <c r="R597" s="268"/>
      <c r="S597" s="268"/>
      <c r="T597" s="269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0" t="s">
        <v>150</v>
      </c>
      <c r="AU597" s="270" t="s">
        <v>86</v>
      </c>
      <c r="AV597" s="15" t="s">
        <v>84</v>
      </c>
      <c r="AW597" s="15" t="s">
        <v>32</v>
      </c>
      <c r="AX597" s="15" t="s">
        <v>76</v>
      </c>
      <c r="AY597" s="270" t="s">
        <v>139</v>
      </c>
    </row>
    <row r="598" s="13" customFormat="1">
      <c r="A598" s="13"/>
      <c r="B598" s="239"/>
      <c r="C598" s="240"/>
      <c r="D598" s="234" t="s">
        <v>150</v>
      </c>
      <c r="E598" s="241" t="s">
        <v>1</v>
      </c>
      <c r="F598" s="242" t="s">
        <v>855</v>
      </c>
      <c r="G598" s="240"/>
      <c r="H598" s="243">
        <v>472.36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9" t="s">
        <v>150</v>
      </c>
      <c r="AU598" s="249" t="s">
        <v>86</v>
      </c>
      <c r="AV598" s="13" t="s">
        <v>86</v>
      </c>
      <c r="AW598" s="13" t="s">
        <v>32</v>
      </c>
      <c r="AX598" s="13" t="s">
        <v>76</v>
      </c>
      <c r="AY598" s="249" t="s">
        <v>139</v>
      </c>
    </row>
    <row r="599" s="13" customFormat="1">
      <c r="A599" s="13"/>
      <c r="B599" s="239"/>
      <c r="C599" s="240"/>
      <c r="D599" s="234" t="s">
        <v>150</v>
      </c>
      <c r="E599" s="241" t="s">
        <v>1</v>
      </c>
      <c r="F599" s="242" t="s">
        <v>856</v>
      </c>
      <c r="G599" s="240"/>
      <c r="H599" s="243">
        <v>356.72000000000004</v>
      </c>
      <c r="I599" s="244"/>
      <c r="J599" s="240"/>
      <c r="K599" s="240"/>
      <c r="L599" s="245"/>
      <c r="M599" s="246"/>
      <c r="N599" s="247"/>
      <c r="O599" s="247"/>
      <c r="P599" s="247"/>
      <c r="Q599" s="247"/>
      <c r="R599" s="247"/>
      <c r="S599" s="247"/>
      <c r="T599" s="24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9" t="s">
        <v>150</v>
      </c>
      <c r="AU599" s="249" t="s">
        <v>86</v>
      </c>
      <c r="AV599" s="13" t="s">
        <v>86</v>
      </c>
      <c r="AW599" s="13" t="s">
        <v>32</v>
      </c>
      <c r="AX599" s="13" t="s">
        <v>76</v>
      </c>
      <c r="AY599" s="249" t="s">
        <v>139</v>
      </c>
    </row>
    <row r="600" s="14" customFormat="1">
      <c r="A600" s="14"/>
      <c r="B600" s="250"/>
      <c r="C600" s="251"/>
      <c r="D600" s="234" t="s">
        <v>150</v>
      </c>
      <c r="E600" s="252" t="s">
        <v>1</v>
      </c>
      <c r="F600" s="253" t="s">
        <v>152</v>
      </c>
      <c r="G600" s="251"/>
      <c r="H600" s="254">
        <v>829.08</v>
      </c>
      <c r="I600" s="255"/>
      <c r="J600" s="251"/>
      <c r="K600" s="251"/>
      <c r="L600" s="256"/>
      <c r="M600" s="257"/>
      <c r="N600" s="258"/>
      <c r="O600" s="258"/>
      <c r="P600" s="258"/>
      <c r="Q600" s="258"/>
      <c r="R600" s="258"/>
      <c r="S600" s="258"/>
      <c r="T600" s="25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0" t="s">
        <v>150</v>
      </c>
      <c r="AU600" s="260" t="s">
        <v>86</v>
      </c>
      <c r="AV600" s="14" t="s">
        <v>146</v>
      </c>
      <c r="AW600" s="14" t="s">
        <v>32</v>
      </c>
      <c r="AX600" s="14" t="s">
        <v>84</v>
      </c>
      <c r="AY600" s="260" t="s">
        <v>139</v>
      </c>
    </row>
    <row r="601" s="2" customFormat="1" ht="16.5" customHeight="1">
      <c r="A601" s="38"/>
      <c r="B601" s="39"/>
      <c r="C601" s="219" t="s">
        <v>869</v>
      </c>
      <c r="D601" s="219" t="s">
        <v>142</v>
      </c>
      <c r="E601" s="221" t="s">
        <v>870</v>
      </c>
      <c r="F601" s="222" t="s">
        <v>871</v>
      </c>
      <c r="G601" s="223" t="s">
        <v>155</v>
      </c>
      <c r="H601" s="224">
        <v>829.08</v>
      </c>
      <c r="I601" s="225"/>
      <c r="J601" s="226">
        <f>ROUND(I601*H601,2)</f>
        <v>0</v>
      </c>
      <c r="K601" s="227"/>
      <c r="L601" s="44"/>
      <c r="M601" s="228" t="s">
        <v>1</v>
      </c>
      <c r="N601" s="229" t="s">
        <v>41</v>
      </c>
      <c r="O601" s="91"/>
      <c r="P601" s="230">
        <f>O601*H601</f>
        <v>0</v>
      </c>
      <c r="Q601" s="230">
        <v>0.0255</v>
      </c>
      <c r="R601" s="230">
        <f>Q601*H601</f>
        <v>21.14154</v>
      </c>
      <c r="S601" s="230">
        <v>0</v>
      </c>
      <c r="T601" s="231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32" t="s">
        <v>238</v>
      </c>
      <c r="AT601" s="232" t="s">
        <v>142</v>
      </c>
      <c r="AU601" s="232" t="s">
        <v>86</v>
      </c>
      <c r="AY601" s="17" t="s">
        <v>139</v>
      </c>
      <c r="BE601" s="233">
        <f>IF(N601="základní",J601,0)</f>
        <v>0</v>
      </c>
      <c r="BF601" s="233">
        <f>IF(N601="snížená",J601,0)</f>
        <v>0</v>
      </c>
      <c r="BG601" s="233">
        <f>IF(N601="zákl. přenesená",J601,0)</f>
        <v>0</v>
      </c>
      <c r="BH601" s="233">
        <f>IF(N601="sníž. přenesená",J601,0)</f>
        <v>0</v>
      </c>
      <c r="BI601" s="233">
        <f>IF(N601="nulová",J601,0)</f>
        <v>0</v>
      </c>
      <c r="BJ601" s="17" t="s">
        <v>84</v>
      </c>
      <c r="BK601" s="233">
        <f>ROUND(I601*H601,2)</f>
        <v>0</v>
      </c>
      <c r="BL601" s="17" t="s">
        <v>238</v>
      </c>
      <c r="BM601" s="232" t="s">
        <v>872</v>
      </c>
    </row>
    <row r="602" s="2" customFormat="1">
      <c r="A602" s="38"/>
      <c r="B602" s="39"/>
      <c r="C602" s="40"/>
      <c r="D602" s="234" t="s">
        <v>148</v>
      </c>
      <c r="E602" s="40"/>
      <c r="F602" s="235" t="s">
        <v>871</v>
      </c>
      <c r="G602" s="40"/>
      <c r="H602" s="40"/>
      <c r="I602" s="236"/>
      <c r="J602" s="40"/>
      <c r="K602" s="40"/>
      <c r="L602" s="44"/>
      <c r="M602" s="237"/>
      <c r="N602" s="238"/>
      <c r="O602" s="91"/>
      <c r="P602" s="91"/>
      <c r="Q602" s="91"/>
      <c r="R602" s="91"/>
      <c r="S602" s="91"/>
      <c r="T602" s="92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148</v>
      </c>
      <c r="AU602" s="17" t="s">
        <v>86</v>
      </c>
    </row>
    <row r="603" s="13" customFormat="1">
      <c r="A603" s="13"/>
      <c r="B603" s="239"/>
      <c r="C603" s="240"/>
      <c r="D603" s="234" t="s">
        <v>150</v>
      </c>
      <c r="E603" s="241" t="s">
        <v>1</v>
      </c>
      <c r="F603" s="242" t="s">
        <v>855</v>
      </c>
      <c r="G603" s="240"/>
      <c r="H603" s="243">
        <v>472.36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9" t="s">
        <v>150</v>
      </c>
      <c r="AU603" s="249" t="s">
        <v>86</v>
      </c>
      <c r="AV603" s="13" t="s">
        <v>86</v>
      </c>
      <c r="AW603" s="13" t="s">
        <v>32</v>
      </c>
      <c r="AX603" s="13" t="s">
        <v>76</v>
      </c>
      <c r="AY603" s="249" t="s">
        <v>139</v>
      </c>
    </row>
    <row r="604" s="13" customFormat="1">
      <c r="A604" s="13"/>
      <c r="B604" s="239"/>
      <c r="C604" s="240"/>
      <c r="D604" s="234" t="s">
        <v>150</v>
      </c>
      <c r="E604" s="241" t="s">
        <v>1</v>
      </c>
      <c r="F604" s="242" t="s">
        <v>856</v>
      </c>
      <c r="G604" s="240"/>
      <c r="H604" s="243">
        <v>356.72000000000004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9" t="s">
        <v>150</v>
      </c>
      <c r="AU604" s="249" t="s">
        <v>86</v>
      </c>
      <c r="AV604" s="13" t="s">
        <v>86</v>
      </c>
      <c r="AW604" s="13" t="s">
        <v>32</v>
      </c>
      <c r="AX604" s="13" t="s">
        <v>76</v>
      </c>
      <c r="AY604" s="249" t="s">
        <v>139</v>
      </c>
    </row>
    <row r="605" s="14" customFormat="1">
      <c r="A605" s="14"/>
      <c r="B605" s="250"/>
      <c r="C605" s="251"/>
      <c r="D605" s="234" t="s">
        <v>150</v>
      </c>
      <c r="E605" s="252" t="s">
        <v>1</v>
      </c>
      <c r="F605" s="253" t="s">
        <v>152</v>
      </c>
      <c r="G605" s="251"/>
      <c r="H605" s="254">
        <v>829.08</v>
      </c>
      <c r="I605" s="255"/>
      <c r="J605" s="251"/>
      <c r="K605" s="251"/>
      <c r="L605" s="256"/>
      <c r="M605" s="257"/>
      <c r="N605" s="258"/>
      <c r="O605" s="258"/>
      <c r="P605" s="258"/>
      <c r="Q605" s="258"/>
      <c r="R605" s="258"/>
      <c r="S605" s="258"/>
      <c r="T605" s="25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0" t="s">
        <v>150</v>
      </c>
      <c r="AU605" s="260" t="s">
        <v>86</v>
      </c>
      <c r="AV605" s="14" t="s">
        <v>146</v>
      </c>
      <c r="AW605" s="14" t="s">
        <v>32</v>
      </c>
      <c r="AX605" s="14" t="s">
        <v>84</v>
      </c>
      <c r="AY605" s="260" t="s">
        <v>139</v>
      </c>
    </row>
    <row r="606" s="2" customFormat="1" ht="21.75" customHeight="1">
      <c r="A606" s="38"/>
      <c r="B606" s="39"/>
      <c r="C606" s="219" t="s">
        <v>873</v>
      </c>
      <c r="D606" s="219" t="s">
        <v>142</v>
      </c>
      <c r="E606" s="221" t="s">
        <v>874</v>
      </c>
      <c r="F606" s="222" t="s">
        <v>875</v>
      </c>
      <c r="G606" s="223" t="s">
        <v>155</v>
      </c>
      <c r="H606" s="224">
        <v>829.08</v>
      </c>
      <c r="I606" s="225"/>
      <c r="J606" s="226">
        <f>ROUND(I606*H606,2)</f>
        <v>0</v>
      </c>
      <c r="K606" s="227"/>
      <c r="L606" s="44"/>
      <c r="M606" s="228" t="s">
        <v>1</v>
      </c>
      <c r="N606" s="229" t="s">
        <v>41</v>
      </c>
      <c r="O606" s="91"/>
      <c r="P606" s="230">
        <f>O606*H606</f>
        <v>0</v>
      </c>
      <c r="Q606" s="230">
        <v>0.015</v>
      </c>
      <c r="R606" s="230">
        <f>Q606*H606</f>
        <v>12.4362</v>
      </c>
      <c r="S606" s="230">
        <v>0</v>
      </c>
      <c r="T606" s="231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2" t="s">
        <v>238</v>
      </c>
      <c r="AT606" s="232" t="s">
        <v>142</v>
      </c>
      <c r="AU606" s="232" t="s">
        <v>86</v>
      </c>
      <c r="AY606" s="17" t="s">
        <v>139</v>
      </c>
      <c r="BE606" s="233">
        <f>IF(N606="základní",J606,0)</f>
        <v>0</v>
      </c>
      <c r="BF606" s="233">
        <f>IF(N606="snížená",J606,0)</f>
        <v>0</v>
      </c>
      <c r="BG606" s="233">
        <f>IF(N606="zákl. přenesená",J606,0)</f>
        <v>0</v>
      </c>
      <c r="BH606" s="233">
        <f>IF(N606="sníž. přenesená",J606,0)</f>
        <v>0</v>
      </c>
      <c r="BI606" s="233">
        <f>IF(N606="nulová",J606,0)</f>
        <v>0</v>
      </c>
      <c r="BJ606" s="17" t="s">
        <v>84</v>
      </c>
      <c r="BK606" s="233">
        <f>ROUND(I606*H606,2)</f>
        <v>0</v>
      </c>
      <c r="BL606" s="17" t="s">
        <v>238</v>
      </c>
      <c r="BM606" s="232" t="s">
        <v>876</v>
      </c>
    </row>
    <row r="607" s="2" customFormat="1">
      <c r="A607" s="38"/>
      <c r="B607" s="39"/>
      <c r="C607" s="40"/>
      <c r="D607" s="234" t="s">
        <v>148</v>
      </c>
      <c r="E607" s="40"/>
      <c r="F607" s="235" t="s">
        <v>877</v>
      </c>
      <c r="G607" s="40"/>
      <c r="H607" s="40"/>
      <c r="I607" s="236"/>
      <c r="J607" s="40"/>
      <c r="K607" s="40"/>
      <c r="L607" s="44"/>
      <c r="M607" s="237"/>
      <c r="N607" s="238"/>
      <c r="O607" s="91"/>
      <c r="P607" s="91"/>
      <c r="Q607" s="91"/>
      <c r="R607" s="91"/>
      <c r="S607" s="91"/>
      <c r="T607" s="92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148</v>
      </c>
      <c r="AU607" s="17" t="s">
        <v>86</v>
      </c>
    </row>
    <row r="608" s="15" customFormat="1">
      <c r="A608" s="15"/>
      <c r="B608" s="261"/>
      <c r="C608" s="262"/>
      <c r="D608" s="234" t="s">
        <v>150</v>
      </c>
      <c r="E608" s="263" t="s">
        <v>1</v>
      </c>
      <c r="F608" s="264" t="s">
        <v>868</v>
      </c>
      <c r="G608" s="262"/>
      <c r="H608" s="263" t="s">
        <v>1</v>
      </c>
      <c r="I608" s="265"/>
      <c r="J608" s="262"/>
      <c r="K608" s="262"/>
      <c r="L608" s="266"/>
      <c r="M608" s="267"/>
      <c r="N608" s="268"/>
      <c r="O608" s="268"/>
      <c r="P608" s="268"/>
      <c r="Q608" s="268"/>
      <c r="R608" s="268"/>
      <c r="S608" s="268"/>
      <c r="T608" s="26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0" t="s">
        <v>150</v>
      </c>
      <c r="AU608" s="270" t="s">
        <v>86</v>
      </c>
      <c r="AV608" s="15" t="s">
        <v>84</v>
      </c>
      <c r="AW608" s="15" t="s">
        <v>32</v>
      </c>
      <c r="AX608" s="15" t="s">
        <v>76</v>
      </c>
      <c r="AY608" s="270" t="s">
        <v>139</v>
      </c>
    </row>
    <row r="609" s="13" customFormat="1">
      <c r="A609" s="13"/>
      <c r="B609" s="239"/>
      <c r="C609" s="240"/>
      <c r="D609" s="234" t="s">
        <v>150</v>
      </c>
      <c r="E609" s="241" t="s">
        <v>1</v>
      </c>
      <c r="F609" s="242" t="s">
        <v>855</v>
      </c>
      <c r="G609" s="240"/>
      <c r="H609" s="243">
        <v>472.36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9" t="s">
        <v>150</v>
      </c>
      <c r="AU609" s="249" t="s">
        <v>86</v>
      </c>
      <c r="AV609" s="13" t="s">
        <v>86</v>
      </c>
      <c r="AW609" s="13" t="s">
        <v>32</v>
      </c>
      <c r="AX609" s="13" t="s">
        <v>76</v>
      </c>
      <c r="AY609" s="249" t="s">
        <v>139</v>
      </c>
    </row>
    <row r="610" s="13" customFormat="1">
      <c r="A610" s="13"/>
      <c r="B610" s="239"/>
      <c r="C610" s="240"/>
      <c r="D610" s="234" t="s">
        <v>150</v>
      </c>
      <c r="E610" s="241" t="s">
        <v>1</v>
      </c>
      <c r="F610" s="242" t="s">
        <v>856</v>
      </c>
      <c r="G610" s="240"/>
      <c r="H610" s="243">
        <v>356.72000000000004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9" t="s">
        <v>150</v>
      </c>
      <c r="AU610" s="249" t="s">
        <v>86</v>
      </c>
      <c r="AV610" s="13" t="s">
        <v>86</v>
      </c>
      <c r="AW610" s="13" t="s">
        <v>32</v>
      </c>
      <c r="AX610" s="13" t="s">
        <v>76</v>
      </c>
      <c r="AY610" s="249" t="s">
        <v>139</v>
      </c>
    </row>
    <row r="611" s="14" customFormat="1">
      <c r="A611" s="14"/>
      <c r="B611" s="250"/>
      <c r="C611" s="251"/>
      <c r="D611" s="234" t="s">
        <v>150</v>
      </c>
      <c r="E611" s="252" t="s">
        <v>1</v>
      </c>
      <c r="F611" s="253" t="s">
        <v>152</v>
      </c>
      <c r="G611" s="251"/>
      <c r="H611" s="254">
        <v>829.08</v>
      </c>
      <c r="I611" s="255"/>
      <c r="J611" s="251"/>
      <c r="K611" s="251"/>
      <c r="L611" s="256"/>
      <c r="M611" s="257"/>
      <c r="N611" s="258"/>
      <c r="O611" s="258"/>
      <c r="P611" s="258"/>
      <c r="Q611" s="258"/>
      <c r="R611" s="258"/>
      <c r="S611" s="258"/>
      <c r="T611" s="25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0" t="s">
        <v>150</v>
      </c>
      <c r="AU611" s="260" t="s">
        <v>86</v>
      </c>
      <c r="AV611" s="14" t="s">
        <v>146</v>
      </c>
      <c r="AW611" s="14" t="s">
        <v>32</v>
      </c>
      <c r="AX611" s="14" t="s">
        <v>84</v>
      </c>
      <c r="AY611" s="260" t="s">
        <v>139</v>
      </c>
    </row>
    <row r="612" s="2" customFormat="1" ht="16.5" customHeight="1">
      <c r="A612" s="38"/>
      <c r="B612" s="39"/>
      <c r="C612" s="219" t="s">
        <v>878</v>
      </c>
      <c r="D612" s="219" t="s">
        <v>142</v>
      </c>
      <c r="E612" s="221" t="s">
        <v>879</v>
      </c>
      <c r="F612" s="222" t="s">
        <v>880</v>
      </c>
      <c r="G612" s="223" t="s">
        <v>155</v>
      </c>
      <c r="H612" s="224">
        <v>374.31</v>
      </c>
      <c r="I612" s="225"/>
      <c r="J612" s="226">
        <f>ROUND(I612*H612,2)</f>
        <v>0</v>
      </c>
      <c r="K612" s="227"/>
      <c r="L612" s="44"/>
      <c r="M612" s="228" t="s">
        <v>1</v>
      </c>
      <c r="N612" s="229" t="s">
        <v>41</v>
      </c>
      <c r="O612" s="91"/>
      <c r="P612" s="230">
        <f>O612*H612</f>
        <v>0</v>
      </c>
      <c r="Q612" s="230">
        <v>0</v>
      </c>
      <c r="R612" s="230">
        <f>Q612*H612</f>
        <v>0</v>
      </c>
      <c r="S612" s="230">
        <v>0.003</v>
      </c>
      <c r="T612" s="231">
        <f>S612*H612</f>
        <v>1.12293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2" t="s">
        <v>238</v>
      </c>
      <c r="AT612" s="232" t="s">
        <v>142</v>
      </c>
      <c r="AU612" s="232" t="s">
        <v>86</v>
      </c>
      <c r="AY612" s="17" t="s">
        <v>139</v>
      </c>
      <c r="BE612" s="233">
        <f>IF(N612="základní",J612,0)</f>
        <v>0</v>
      </c>
      <c r="BF612" s="233">
        <f>IF(N612="snížená",J612,0)</f>
        <v>0</v>
      </c>
      <c r="BG612" s="233">
        <f>IF(N612="zákl. přenesená",J612,0)</f>
        <v>0</v>
      </c>
      <c r="BH612" s="233">
        <f>IF(N612="sníž. přenesená",J612,0)</f>
        <v>0</v>
      </c>
      <c r="BI612" s="233">
        <f>IF(N612="nulová",J612,0)</f>
        <v>0</v>
      </c>
      <c r="BJ612" s="17" t="s">
        <v>84</v>
      </c>
      <c r="BK612" s="233">
        <f>ROUND(I612*H612,2)</f>
        <v>0</v>
      </c>
      <c r="BL612" s="17" t="s">
        <v>238</v>
      </c>
      <c r="BM612" s="232" t="s">
        <v>881</v>
      </c>
    </row>
    <row r="613" s="2" customFormat="1">
      <c r="A613" s="38"/>
      <c r="B613" s="39"/>
      <c r="C613" s="40"/>
      <c r="D613" s="234" t="s">
        <v>148</v>
      </c>
      <c r="E613" s="40"/>
      <c r="F613" s="235" t="s">
        <v>882</v>
      </c>
      <c r="G613" s="40"/>
      <c r="H613" s="40"/>
      <c r="I613" s="236"/>
      <c r="J613" s="40"/>
      <c r="K613" s="40"/>
      <c r="L613" s="44"/>
      <c r="M613" s="237"/>
      <c r="N613" s="238"/>
      <c r="O613" s="91"/>
      <c r="P613" s="91"/>
      <c r="Q613" s="91"/>
      <c r="R613" s="91"/>
      <c r="S613" s="91"/>
      <c r="T613" s="92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148</v>
      </c>
      <c r="AU613" s="17" t="s">
        <v>86</v>
      </c>
    </row>
    <row r="614" s="13" customFormat="1">
      <c r="A614" s="13"/>
      <c r="B614" s="239"/>
      <c r="C614" s="240"/>
      <c r="D614" s="234" t="s">
        <v>150</v>
      </c>
      <c r="E614" s="241" t="s">
        <v>1</v>
      </c>
      <c r="F614" s="242" t="s">
        <v>883</v>
      </c>
      <c r="G614" s="240"/>
      <c r="H614" s="243">
        <v>374.31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9" t="s">
        <v>150</v>
      </c>
      <c r="AU614" s="249" t="s">
        <v>86</v>
      </c>
      <c r="AV614" s="13" t="s">
        <v>86</v>
      </c>
      <c r="AW614" s="13" t="s">
        <v>32</v>
      </c>
      <c r="AX614" s="13" t="s">
        <v>76</v>
      </c>
      <c r="AY614" s="249" t="s">
        <v>139</v>
      </c>
    </row>
    <row r="615" s="14" customFormat="1">
      <c r="A615" s="14"/>
      <c r="B615" s="250"/>
      <c r="C615" s="251"/>
      <c r="D615" s="234" t="s">
        <v>150</v>
      </c>
      <c r="E615" s="252" t="s">
        <v>1</v>
      </c>
      <c r="F615" s="253" t="s">
        <v>152</v>
      </c>
      <c r="G615" s="251"/>
      <c r="H615" s="254">
        <v>374.31</v>
      </c>
      <c r="I615" s="255"/>
      <c r="J615" s="251"/>
      <c r="K615" s="251"/>
      <c r="L615" s="256"/>
      <c r="M615" s="257"/>
      <c r="N615" s="258"/>
      <c r="O615" s="258"/>
      <c r="P615" s="258"/>
      <c r="Q615" s="258"/>
      <c r="R615" s="258"/>
      <c r="S615" s="258"/>
      <c r="T615" s="25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0" t="s">
        <v>150</v>
      </c>
      <c r="AU615" s="260" t="s">
        <v>86</v>
      </c>
      <c r="AV615" s="14" t="s">
        <v>146</v>
      </c>
      <c r="AW615" s="14" t="s">
        <v>32</v>
      </c>
      <c r="AX615" s="14" t="s">
        <v>84</v>
      </c>
      <c r="AY615" s="260" t="s">
        <v>139</v>
      </c>
    </row>
    <row r="616" s="2" customFormat="1" ht="16.5" customHeight="1">
      <c r="A616" s="38"/>
      <c r="B616" s="39"/>
      <c r="C616" s="219" t="s">
        <v>884</v>
      </c>
      <c r="D616" s="219" t="s">
        <v>142</v>
      </c>
      <c r="E616" s="221" t="s">
        <v>885</v>
      </c>
      <c r="F616" s="222" t="s">
        <v>886</v>
      </c>
      <c r="G616" s="223" t="s">
        <v>155</v>
      </c>
      <c r="H616" s="224">
        <v>21.68</v>
      </c>
      <c r="I616" s="225"/>
      <c r="J616" s="226">
        <f>ROUND(I616*H616,2)</f>
        <v>0</v>
      </c>
      <c r="K616" s="227"/>
      <c r="L616" s="44"/>
      <c r="M616" s="228" t="s">
        <v>1</v>
      </c>
      <c r="N616" s="229" t="s">
        <v>41</v>
      </c>
      <c r="O616" s="91"/>
      <c r="P616" s="230">
        <f>O616*H616</f>
        <v>0</v>
      </c>
      <c r="Q616" s="230">
        <v>0.0002</v>
      </c>
      <c r="R616" s="230">
        <f>Q616*H616</f>
        <v>0.004336</v>
      </c>
      <c r="S616" s="230">
        <v>0</v>
      </c>
      <c r="T616" s="231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32" t="s">
        <v>238</v>
      </c>
      <c r="AT616" s="232" t="s">
        <v>142</v>
      </c>
      <c r="AU616" s="232" t="s">
        <v>86</v>
      </c>
      <c r="AY616" s="17" t="s">
        <v>139</v>
      </c>
      <c r="BE616" s="233">
        <f>IF(N616="základní",J616,0)</f>
        <v>0</v>
      </c>
      <c r="BF616" s="233">
        <f>IF(N616="snížená",J616,0)</f>
        <v>0</v>
      </c>
      <c r="BG616" s="233">
        <f>IF(N616="zákl. přenesená",J616,0)</f>
        <v>0</v>
      </c>
      <c r="BH616" s="233">
        <f>IF(N616="sníž. přenesená",J616,0)</f>
        <v>0</v>
      </c>
      <c r="BI616" s="233">
        <f>IF(N616="nulová",J616,0)</f>
        <v>0</v>
      </c>
      <c r="BJ616" s="17" t="s">
        <v>84</v>
      </c>
      <c r="BK616" s="233">
        <f>ROUND(I616*H616,2)</f>
        <v>0</v>
      </c>
      <c r="BL616" s="17" t="s">
        <v>238</v>
      </c>
      <c r="BM616" s="232" t="s">
        <v>887</v>
      </c>
    </row>
    <row r="617" s="2" customFormat="1">
      <c r="A617" s="38"/>
      <c r="B617" s="39"/>
      <c r="C617" s="40"/>
      <c r="D617" s="234" t="s">
        <v>148</v>
      </c>
      <c r="E617" s="40"/>
      <c r="F617" s="235" t="s">
        <v>888</v>
      </c>
      <c r="G617" s="40"/>
      <c r="H617" s="40"/>
      <c r="I617" s="236"/>
      <c r="J617" s="40"/>
      <c r="K617" s="40"/>
      <c r="L617" s="44"/>
      <c r="M617" s="237"/>
      <c r="N617" s="238"/>
      <c r="O617" s="91"/>
      <c r="P617" s="91"/>
      <c r="Q617" s="91"/>
      <c r="R617" s="91"/>
      <c r="S617" s="91"/>
      <c r="T617" s="92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148</v>
      </c>
      <c r="AU617" s="17" t="s">
        <v>86</v>
      </c>
    </row>
    <row r="618" s="13" customFormat="1">
      <c r="A618" s="13"/>
      <c r="B618" s="239"/>
      <c r="C618" s="240"/>
      <c r="D618" s="234" t="s">
        <v>150</v>
      </c>
      <c r="E618" s="241" t="s">
        <v>1</v>
      </c>
      <c r="F618" s="242" t="s">
        <v>857</v>
      </c>
      <c r="G618" s="240"/>
      <c r="H618" s="243">
        <v>21.68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9" t="s">
        <v>150</v>
      </c>
      <c r="AU618" s="249" t="s">
        <v>86</v>
      </c>
      <c r="AV618" s="13" t="s">
        <v>86</v>
      </c>
      <c r="AW618" s="13" t="s">
        <v>32</v>
      </c>
      <c r="AX618" s="13" t="s">
        <v>76</v>
      </c>
      <c r="AY618" s="249" t="s">
        <v>139</v>
      </c>
    </row>
    <row r="619" s="14" customFormat="1">
      <c r="A619" s="14"/>
      <c r="B619" s="250"/>
      <c r="C619" s="251"/>
      <c r="D619" s="234" t="s">
        <v>150</v>
      </c>
      <c r="E619" s="252" t="s">
        <v>1</v>
      </c>
      <c r="F619" s="253" t="s">
        <v>152</v>
      </c>
      <c r="G619" s="251"/>
      <c r="H619" s="254">
        <v>21.68</v>
      </c>
      <c r="I619" s="255"/>
      <c r="J619" s="251"/>
      <c r="K619" s="251"/>
      <c r="L619" s="256"/>
      <c r="M619" s="257"/>
      <c r="N619" s="258"/>
      <c r="O619" s="258"/>
      <c r="P619" s="258"/>
      <c r="Q619" s="258"/>
      <c r="R619" s="258"/>
      <c r="S619" s="258"/>
      <c r="T619" s="25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0" t="s">
        <v>150</v>
      </c>
      <c r="AU619" s="260" t="s">
        <v>86</v>
      </c>
      <c r="AV619" s="14" t="s">
        <v>146</v>
      </c>
      <c r="AW619" s="14" t="s">
        <v>32</v>
      </c>
      <c r="AX619" s="14" t="s">
        <v>84</v>
      </c>
      <c r="AY619" s="260" t="s">
        <v>139</v>
      </c>
    </row>
    <row r="620" s="2" customFormat="1" ht="16.5" customHeight="1">
      <c r="A620" s="38"/>
      <c r="B620" s="39"/>
      <c r="C620" s="271" t="s">
        <v>889</v>
      </c>
      <c r="D620" s="271" t="s">
        <v>307</v>
      </c>
      <c r="E620" s="273" t="s">
        <v>890</v>
      </c>
      <c r="F620" s="274" t="s">
        <v>891</v>
      </c>
      <c r="G620" s="275" t="s">
        <v>155</v>
      </c>
      <c r="H620" s="276">
        <v>23.848</v>
      </c>
      <c r="I620" s="277"/>
      <c r="J620" s="278">
        <f>ROUND(I620*H620,2)</f>
        <v>0</v>
      </c>
      <c r="K620" s="279"/>
      <c r="L620" s="280"/>
      <c r="M620" s="281" t="s">
        <v>1</v>
      </c>
      <c r="N620" s="282" t="s">
        <v>41</v>
      </c>
      <c r="O620" s="91"/>
      <c r="P620" s="230">
        <f>O620*H620</f>
        <v>0</v>
      </c>
      <c r="Q620" s="230">
        <v>0.0034</v>
      </c>
      <c r="R620" s="230">
        <f>Q620*H620</f>
        <v>0.081083199999999984</v>
      </c>
      <c r="S620" s="230">
        <v>0</v>
      </c>
      <c r="T620" s="231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32" t="s">
        <v>311</v>
      </c>
      <c r="AT620" s="232" t="s">
        <v>307</v>
      </c>
      <c r="AU620" s="232" t="s">
        <v>86</v>
      </c>
      <c r="AY620" s="17" t="s">
        <v>139</v>
      </c>
      <c r="BE620" s="233">
        <f>IF(N620="základní",J620,0)</f>
        <v>0</v>
      </c>
      <c r="BF620" s="233">
        <f>IF(N620="snížená",J620,0)</f>
        <v>0</v>
      </c>
      <c r="BG620" s="233">
        <f>IF(N620="zákl. přenesená",J620,0)</f>
        <v>0</v>
      </c>
      <c r="BH620" s="233">
        <f>IF(N620="sníž. přenesená",J620,0)</f>
        <v>0</v>
      </c>
      <c r="BI620" s="233">
        <f>IF(N620="nulová",J620,0)</f>
        <v>0</v>
      </c>
      <c r="BJ620" s="17" t="s">
        <v>84</v>
      </c>
      <c r="BK620" s="233">
        <f>ROUND(I620*H620,2)</f>
        <v>0</v>
      </c>
      <c r="BL620" s="17" t="s">
        <v>238</v>
      </c>
      <c r="BM620" s="232" t="s">
        <v>892</v>
      </c>
    </row>
    <row r="621" s="2" customFormat="1">
      <c r="A621" s="38"/>
      <c r="B621" s="39"/>
      <c r="C621" s="40"/>
      <c r="D621" s="234" t="s">
        <v>148</v>
      </c>
      <c r="E621" s="40"/>
      <c r="F621" s="235" t="s">
        <v>891</v>
      </c>
      <c r="G621" s="40"/>
      <c r="H621" s="40"/>
      <c r="I621" s="236"/>
      <c r="J621" s="40"/>
      <c r="K621" s="40"/>
      <c r="L621" s="44"/>
      <c r="M621" s="237"/>
      <c r="N621" s="238"/>
      <c r="O621" s="91"/>
      <c r="P621" s="91"/>
      <c r="Q621" s="91"/>
      <c r="R621" s="91"/>
      <c r="S621" s="91"/>
      <c r="T621" s="92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148</v>
      </c>
      <c r="AU621" s="17" t="s">
        <v>86</v>
      </c>
    </row>
    <row r="622" s="13" customFormat="1">
      <c r="A622" s="13"/>
      <c r="B622" s="239"/>
      <c r="C622" s="240"/>
      <c r="D622" s="234" t="s">
        <v>150</v>
      </c>
      <c r="E622" s="240"/>
      <c r="F622" s="242" t="s">
        <v>893</v>
      </c>
      <c r="G622" s="240"/>
      <c r="H622" s="243">
        <v>23.848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9" t="s">
        <v>150</v>
      </c>
      <c r="AU622" s="249" t="s">
        <v>86</v>
      </c>
      <c r="AV622" s="13" t="s">
        <v>86</v>
      </c>
      <c r="AW622" s="13" t="s">
        <v>4</v>
      </c>
      <c r="AX622" s="13" t="s">
        <v>84</v>
      </c>
      <c r="AY622" s="249" t="s">
        <v>139</v>
      </c>
    </row>
    <row r="623" s="2" customFormat="1" ht="16.5" customHeight="1">
      <c r="A623" s="38"/>
      <c r="B623" s="39"/>
      <c r="C623" s="219" t="s">
        <v>894</v>
      </c>
      <c r="D623" s="220" t="s">
        <v>142</v>
      </c>
      <c r="E623" s="221" t="s">
        <v>895</v>
      </c>
      <c r="F623" s="222" t="s">
        <v>896</v>
      </c>
      <c r="G623" s="223" t="s">
        <v>155</v>
      </c>
      <c r="H623" s="224">
        <v>928.78</v>
      </c>
      <c r="I623" s="225"/>
      <c r="J623" s="226">
        <f>ROUND(I623*H623,2)</f>
        <v>0</v>
      </c>
      <c r="K623" s="227"/>
      <c r="L623" s="44"/>
      <c r="M623" s="228" t="s">
        <v>1</v>
      </c>
      <c r="N623" s="229" t="s">
        <v>41</v>
      </c>
      <c r="O623" s="91"/>
      <c r="P623" s="230">
        <f>O623*H623</f>
        <v>0</v>
      </c>
      <c r="Q623" s="230">
        <v>0.00029999999999999996</v>
      </c>
      <c r="R623" s="230">
        <f>Q623*H623</f>
        <v>0.278634</v>
      </c>
      <c r="S623" s="230">
        <v>0</v>
      </c>
      <c r="T623" s="231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32" t="s">
        <v>238</v>
      </c>
      <c r="AT623" s="232" t="s">
        <v>142</v>
      </c>
      <c r="AU623" s="232" t="s">
        <v>86</v>
      </c>
      <c r="AY623" s="17" t="s">
        <v>139</v>
      </c>
      <c r="BE623" s="233">
        <f>IF(N623="základní",J623,0)</f>
        <v>0</v>
      </c>
      <c r="BF623" s="233">
        <f>IF(N623="snížená",J623,0)</f>
        <v>0</v>
      </c>
      <c r="BG623" s="233">
        <f>IF(N623="zákl. přenesená",J623,0)</f>
        <v>0</v>
      </c>
      <c r="BH623" s="233">
        <f>IF(N623="sníž. přenesená",J623,0)</f>
        <v>0</v>
      </c>
      <c r="BI623" s="233">
        <f>IF(N623="nulová",J623,0)</f>
        <v>0</v>
      </c>
      <c r="BJ623" s="17" t="s">
        <v>84</v>
      </c>
      <c r="BK623" s="233">
        <f>ROUND(I623*H623,2)</f>
        <v>0</v>
      </c>
      <c r="BL623" s="17" t="s">
        <v>238</v>
      </c>
      <c r="BM623" s="232" t="s">
        <v>897</v>
      </c>
    </row>
    <row r="624" s="2" customFormat="1">
      <c r="A624" s="38"/>
      <c r="B624" s="39"/>
      <c r="C624" s="40"/>
      <c r="D624" s="234" t="s">
        <v>148</v>
      </c>
      <c r="E624" s="40"/>
      <c r="F624" s="235" t="s">
        <v>898</v>
      </c>
      <c r="G624" s="40"/>
      <c r="H624" s="40"/>
      <c r="I624" s="236"/>
      <c r="J624" s="40"/>
      <c r="K624" s="40"/>
      <c r="L624" s="44"/>
      <c r="M624" s="237"/>
      <c r="N624" s="238"/>
      <c r="O624" s="91"/>
      <c r="P624" s="91"/>
      <c r="Q624" s="91"/>
      <c r="R624" s="91"/>
      <c r="S624" s="91"/>
      <c r="T624" s="92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148</v>
      </c>
      <c r="AU624" s="17" t="s">
        <v>86</v>
      </c>
    </row>
    <row r="625" s="13" customFormat="1">
      <c r="A625" s="13"/>
      <c r="B625" s="239"/>
      <c r="C625" s="240"/>
      <c r="D625" s="234" t="s">
        <v>150</v>
      </c>
      <c r="E625" s="241" t="s">
        <v>1</v>
      </c>
      <c r="F625" s="242" t="s">
        <v>855</v>
      </c>
      <c r="G625" s="240"/>
      <c r="H625" s="243">
        <v>472.36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9" t="s">
        <v>150</v>
      </c>
      <c r="AU625" s="249" t="s">
        <v>86</v>
      </c>
      <c r="AV625" s="13" t="s">
        <v>86</v>
      </c>
      <c r="AW625" s="13" t="s">
        <v>32</v>
      </c>
      <c r="AX625" s="13" t="s">
        <v>76</v>
      </c>
      <c r="AY625" s="249" t="s">
        <v>139</v>
      </c>
    </row>
    <row r="626" s="13" customFormat="1">
      <c r="A626" s="13"/>
      <c r="B626" s="239"/>
      <c r="C626" s="240"/>
      <c r="D626" s="234" t="s">
        <v>150</v>
      </c>
      <c r="E626" s="241" t="s">
        <v>1</v>
      </c>
      <c r="F626" s="242" t="s">
        <v>856</v>
      </c>
      <c r="G626" s="240"/>
      <c r="H626" s="243">
        <v>356.72000000000004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9" t="s">
        <v>150</v>
      </c>
      <c r="AU626" s="249" t="s">
        <v>86</v>
      </c>
      <c r="AV626" s="13" t="s">
        <v>86</v>
      </c>
      <c r="AW626" s="13" t="s">
        <v>32</v>
      </c>
      <c r="AX626" s="13" t="s">
        <v>76</v>
      </c>
      <c r="AY626" s="249" t="s">
        <v>139</v>
      </c>
    </row>
    <row r="627" s="13" customFormat="1">
      <c r="A627" s="13"/>
      <c r="B627" s="239"/>
      <c r="C627" s="240"/>
      <c r="D627" s="234" t="s">
        <v>150</v>
      </c>
      <c r="E627" s="241" t="s">
        <v>1</v>
      </c>
      <c r="F627" s="242" t="s">
        <v>202</v>
      </c>
      <c r="G627" s="240"/>
      <c r="H627" s="243">
        <v>99.7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9" t="s">
        <v>150</v>
      </c>
      <c r="AU627" s="249" t="s">
        <v>86</v>
      </c>
      <c r="AV627" s="13" t="s">
        <v>86</v>
      </c>
      <c r="AW627" s="13" t="s">
        <v>32</v>
      </c>
      <c r="AX627" s="13" t="s">
        <v>76</v>
      </c>
      <c r="AY627" s="249" t="s">
        <v>139</v>
      </c>
    </row>
    <row r="628" s="14" customFormat="1">
      <c r="A628" s="14"/>
      <c r="B628" s="250"/>
      <c r="C628" s="251"/>
      <c r="D628" s="234" t="s">
        <v>150</v>
      </c>
      <c r="E628" s="252" t="s">
        <v>1</v>
      </c>
      <c r="F628" s="253" t="s">
        <v>152</v>
      </c>
      <c r="G628" s="251"/>
      <c r="H628" s="254">
        <v>928.78000000000016</v>
      </c>
      <c r="I628" s="255"/>
      <c r="J628" s="251"/>
      <c r="K628" s="251"/>
      <c r="L628" s="256"/>
      <c r="M628" s="257"/>
      <c r="N628" s="258"/>
      <c r="O628" s="258"/>
      <c r="P628" s="258"/>
      <c r="Q628" s="258"/>
      <c r="R628" s="258"/>
      <c r="S628" s="258"/>
      <c r="T628" s="25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0" t="s">
        <v>150</v>
      </c>
      <c r="AU628" s="260" t="s">
        <v>86</v>
      </c>
      <c r="AV628" s="14" t="s">
        <v>146</v>
      </c>
      <c r="AW628" s="14" t="s">
        <v>32</v>
      </c>
      <c r="AX628" s="14" t="s">
        <v>84</v>
      </c>
      <c r="AY628" s="260" t="s">
        <v>139</v>
      </c>
    </row>
    <row r="629" s="2" customFormat="1" ht="16.5" customHeight="1">
      <c r="A629" s="38"/>
      <c r="B629" s="39"/>
      <c r="C629" s="271" t="s">
        <v>899</v>
      </c>
      <c r="D629" s="272" t="s">
        <v>307</v>
      </c>
      <c r="E629" s="273" t="s">
        <v>900</v>
      </c>
      <c r="F629" s="274" t="s">
        <v>901</v>
      </c>
      <c r="G629" s="275" t="s">
        <v>155</v>
      </c>
      <c r="H629" s="276">
        <v>1021.658</v>
      </c>
      <c r="I629" s="277"/>
      <c r="J629" s="278">
        <f>ROUND(I629*H629,2)</f>
        <v>0</v>
      </c>
      <c r="K629" s="279"/>
      <c r="L629" s="280"/>
      <c r="M629" s="281" t="s">
        <v>1</v>
      </c>
      <c r="N629" s="282" t="s">
        <v>41</v>
      </c>
      <c r="O629" s="91"/>
      <c r="P629" s="230">
        <f>O629*H629</f>
        <v>0</v>
      </c>
      <c r="Q629" s="230">
        <v>0.0039</v>
      </c>
      <c r="R629" s="230">
        <f>Q629*H629</f>
        <v>3.9844662</v>
      </c>
      <c r="S629" s="230">
        <v>0</v>
      </c>
      <c r="T629" s="231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32" t="s">
        <v>311</v>
      </c>
      <c r="AT629" s="232" t="s">
        <v>307</v>
      </c>
      <c r="AU629" s="232" t="s">
        <v>86</v>
      </c>
      <c r="AY629" s="17" t="s">
        <v>139</v>
      </c>
      <c r="BE629" s="233">
        <f>IF(N629="základní",J629,0)</f>
        <v>0</v>
      </c>
      <c r="BF629" s="233">
        <f>IF(N629="snížená",J629,0)</f>
        <v>0</v>
      </c>
      <c r="BG629" s="233">
        <f>IF(N629="zákl. přenesená",J629,0)</f>
        <v>0</v>
      </c>
      <c r="BH629" s="233">
        <f>IF(N629="sníž. přenesená",J629,0)</f>
        <v>0</v>
      </c>
      <c r="BI629" s="233">
        <f>IF(N629="nulová",J629,0)</f>
        <v>0</v>
      </c>
      <c r="BJ629" s="17" t="s">
        <v>84</v>
      </c>
      <c r="BK629" s="233">
        <f>ROUND(I629*H629,2)</f>
        <v>0</v>
      </c>
      <c r="BL629" s="17" t="s">
        <v>238</v>
      </c>
      <c r="BM629" s="232" t="s">
        <v>902</v>
      </c>
    </row>
    <row r="630" s="2" customFormat="1">
      <c r="A630" s="38"/>
      <c r="B630" s="39"/>
      <c r="C630" s="40"/>
      <c r="D630" s="234" t="s">
        <v>148</v>
      </c>
      <c r="E630" s="40"/>
      <c r="F630" s="235" t="s">
        <v>901</v>
      </c>
      <c r="G630" s="40"/>
      <c r="H630" s="40"/>
      <c r="I630" s="236"/>
      <c r="J630" s="40"/>
      <c r="K630" s="40"/>
      <c r="L630" s="44"/>
      <c r="M630" s="237"/>
      <c r="N630" s="238"/>
      <c r="O630" s="91"/>
      <c r="P630" s="91"/>
      <c r="Q630" s="91"/>
      <c r="R630" s="91"/>
      <c r="S630" s="91"/>
      <c r="T630" s="92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148</v>
      </c>
      <c r="AU630" s="17" t="s">
        <v>86</v>
      </c>
    </row>
    <row r="631" s="13" customFormat="1">
      <c r="A631" s="13"/>
      <c r="B631" s="239"/>
      <c r="C631" s="240"/>
      <c r="D631" s="234" t="s">
        <v>150</v>
      </c>
      <c r="E631" s="240"/>
      <c r="F631" s="242" t="s">
        <v>903</v>
      </c>
      <c r="G631" s="240"/>
      <c r="H631" s="243">
        <v>1021.658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9" t="s">
        <v>150</v>
      </c>
      <c r="AU631" s="249" t="s">
        <v>86</v>
      </c>
      <c r="AV631" s="13" t="s">
        <v>86</v>
      </c>
      <c r="AW631" s="13" t="s">
        <v>4</v>
      </c>
      <c r="AX631" s="13" t="s">
        <v>84</v>
      </c>
      <c r="AY631" s="249" t="s">
        <v>139</v>
      </c>
    </row>
    <row r="632" s="2" customFormat="1" ht="16.5" customHeight="1">
      <c r="A632" s="38"/>
      <c r="B632" s="39"/>
      <c r="C632" s="219" t="s">
        <v>904</v>
      </c>
      <c r="D632" s="219" t="s">
        <v>142</v>
      </c>
      <c r="E632" s="221" t="s">
        <v>905</v>
      </c>
      <c r="F632" s="222" t="s">
        <v>906</v>
      </c>
      <c r="G632" s="223" t="s">
        <v>362</v>
      </c>
      <c r="H632" s="224">
        <v>1022.56</v>
      </c>
      <c r="I632" s="225"/>
      <c r="J632" s="226">
        <f>ROUND(I632*H632,2)</f>
        <v>0</v>
      </c>
      <c r="K632" s="227"/>
      <c r="L632" s="44"/>
      <c r="M632" s="228" t="s">
        <v>1</v>
      </c>
      <c r="N632" s="229" t="s">
        <v>41</v>
      </c>
      <c r="O632" s="91"/>
      <c r="P632" s="230">
        <f>O632*H632</f>
        <v>0</v>
      </c>
      <c r="Q632" s="230">
        <v>1E-05</v>
      </c>
      <c r="R632" s="230">
        <f>Q632*H632</f>
        <v>0.0102256</v>
      </c>
      <c r="S632" s="230">
        <v>0</v>
      </c>
      <c r="T632" s="231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2" t="s">
        <v>238</v>
      </c>
      <c r="AT632" s="232" t="s">
        <v>142</v>
      </c>
      <c r="AU632" s="232" t="s">
        <v>86</v>
      </c>
      <c r="AY632" s="17" t="s">
        <v>139</v>
      </c>
      <c r="BE632" s="233">
        <f>IF(N632="základní",J632,0)</f>
        <v>0</v>
      </c>
      <c r="BF632" s="233">
        <f>IF(N632="snížená",J632,0)</f>
        <v>0</v>
      </c>
      <c r="BG632" s="233">
        <f>IF(N632="zákl. přenesená",J632,0)</f>
        <v>0</v>
      </c>
      <c r="BH632" s="233">
        <f>IF(N632="sníž. přenesená",J632,0)</f>
        <v>0</v>
      </c>
      <c r="BI632" s="233">
        <f>IF(N632="nulová",J632,0)</f>
        <v>0</v>
      </c>
      <c r="BJ632" s="17" t="s">
        <v>84</v>
      </c>
      <c r="BK632" s="233">
        <f>ROUND(I632*H632,2)</f>
        <v>0</v>
      </c>
      <c r="BL632" s="17" t="s">
        <v>238</v>
      </c>
      <c r="BM632" s="232" t="s">
        <v>907</v>
      </c>
    </row>
    <row r="633" s="2" customFormat="1">
      <c r="A633" s="38"/>
      <c r="B633" s="39"/>
      <c r="C633" s="40"/>
      <c r="D633" s="234" t="s">
        <v>148</v>
      </c>
      <c r="E633" s="40"/>
      <c r="F633" s="235" t="s">
        <v>908</v>
      </c>
      <c r="G633" s="40"/>
      <c r="H633" s="40"/>
      <c r="I633" s="236"/>
      <c r="J633" s="40"/>
      <c r="K633" s="40"/>
      <c r="L633" s="44"/>
      <c r="M633" s="237"/>
      <c r="N633" s="238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148</v>
      </c>
      <c r="AU633" s="17" t="s">
        <v>86</v>
      </c>
    </row>
    <row r="634" s="13" customFormat="1">
      <c r="A634" s="13"/>
      <c r="B634" s="239"/>
      <c r="C634" s="240"/>
      <c r="D634" s="234" t="s">
        <v>150</v>
      </c>
      <c r="E634" s="241" t="s">
        <v>1</v>
      </c>
      <c r="F634" s="242" t="s">
        <v>909</v>
      </c>
      <c r="G634" s="240"/>
      <c r="H634" s="243">
        <v>316.83999999999996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9" t="s">
        <v>150</v>
      </c>
      <c r="AU634" s="249" t="s">
        <v>86</v>
      </c>
      <c r="AV634" s="13" t="s">
        <v>86</v>
      </c>
      <c r="AW634" s="13" t="s">
        <v>32</v>
      </c>
      <c r="AX634" s="13" t="s">
        <v>76</v>
      </c>
      <c r="AY634" s="249" t="s">
        <v>139</v>
      </c>
    </row>
    <row r="635" s="13" customFormat="1">
      <c r="A635" s="13"/>
      <c r="B635" s="239"/>
      <c r="C635" s="240"/>
      <c r="D635" s="234" t="s">
        <v>150</v>
      </c>
      <c r="E635" s="241" t="s">
        <v>1</v>
      </c>
      <c r="F635" s="242" t="s">
        <v>910</v>
      </c>
      <c r="G635" s="240"/>
      <c r="H635" s="243">
        <v>356.76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9" t="s">
        <v>150</v>
      </c>
      <c r="AU635" s="249" t="s">
        <v>86</v>
      </c>
      <c r="AV635" s="13" t="s">
        <v>86</v>
      </c>
      <c r="AW635" s="13" t="s">
        <v>32</v>
      </c>
      <c r="AX635" s="13" t="s">
        <v>76</v>
      </c>
      <c r="AY635" s="249" t="s">
        <v>139</v>
      </c>
    </row>
    <row r="636" s="13" customFormat="1">
      <c r="A636" s="13"/>
      <c r="B636" s="239"/>
      <c r="C636" s="240"/>
      <c r="D636" s="234" t="s">
        <v>150</v>
      </c>
      <c r="E636" s="241" t="s">
        <v>1</v>
      </c>
      <c r="F636" s="242" t="s">
        <v>911</v>
      </c>
      <c r="G636" s="240"/>
      <c r="H636" s="243">
        <v>337.95999999999996</v>
      </c>
      <c r="I636" s="244"/>
      <c r="J636" s="240"/>
      <c r="K636" s="240"/>
      <c r="L636" s="245"/>
      <c r="M636" s="246"/>
      <c r="N636" s="247"/>
      <c r="O636" s="247"/>
      <c r="P636" s="247"/>
      <c r="Q636" s="247"/>
      <c r="R636" s="247"/>
      <c r="S636" s="247"/>
      <c r="T636" s="24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9" t="s">
        <v>150</v>
      </c>
      <c r="AU636" s="249" t="s">
        <v>86</v>
      </c>
      <c r="AV636" s="13" t="s">
        <v>86</v>
      </c>
      <c r="AW636" s="13" t="s">
        <v>32</v>
      </c>
      <c r="AX636" s="13" t="s">
        <v>76</v>
      </c>
      <c r="AY636" s="249" t="s">
        <v>139</v>
      </c>
    </row>
    <row r="637" s="13" customFormat="1">
      <c r="A637" s="13"/>
      <c r="B637" s="239"/>
      <c r="C637" s="240"/>
      <c r="D637" s="234" t="s">
        <v>150</v>
      </c>
      <c r="E637" s="241" t="s">
        <v>1</v>
      </c>
      <c r="F637" s="242" t="s">
        <v>912</v>
      </c>
      <c r="G637" s="240"/>
      <c r="H637" s="243">
        <v>11</v>
      </c>
      <c r="I637" s="244"/>
      <c r="J637" s="240"/>
      <c r="K637" s="240"/>
      <c r="L637" s="245"/>
      <c r="M637" s="246"/>
      <c r="N637" s="247"/>
      <c r="O637" s="247"/>
      <c r="P637" s="247"/>
      <c r="Q637" s="247"/>
      <c r="R637" s="247"/>
      <c r="S637" s="247"/>
      <c r="T637" s="24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9" t="s">
        <v>150</v>
      </c>
      <c r="AU637" s="249" t="s">
        <v>86</v>
      </c>
      <c r="AV637" s="13" t="s">
        <v>86</v>
      </c>
      <c r="AW637" s="13" t="s">
        <v>32</v>
      </c>
      <c r="AX637" s="13" t="s">
        <v>76</v>
      </c>
      <c r="AY637" s="249" t="s">
        <v>139</v>
      </c>
    </row>
    <row r="638" s="14" customFormat="1">
      <c r="A638" s="14"/>
      <c r="B638" s="250"/>
      <c r="C638" s="251"/>
      <c r="D638" s="234" t="s">
        <v>150</v>
      </c>
      <c r="E638" s="252" t="s">
        <v>1</v>
      </c>
      <c r="F638" s="253" t="s">
        <v>152</v>
      </c>
      <c r="G638" s="251"/>
      <c r="H638" s="254">
        <v>1022.56</v>
      </c>
      <c r="I638" s="255"/>
      <c r="J638" s="251"/>
      <c r="K638" s="251"/>
      <c r="L638" s="256"/>
      <c r="M638" s="257"/>
      <c r="N638" s="258"/>
      <c r="O638" s="258"/>
      <c r="P638" s="258"/>
      <c r="Q638" s="258"/>
      <c r="R638" s="258"/>
      <c r="S638" s="258"/>
      <c r="T638" s="25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0" t="s">
        <v>150</v>
      </c>
      <c r="AU638" s="260" t="s">
        <v>86</v>
      </c>
      <c r="AV638" s="14" t="s">
        <v>146</v>
      </c>
      <c r="AW638" s="14" t="s">
        <v>32</v>
      </c>
      <c r="AX638" s="14" t="s">
        <v>84</v>
      </c>
      <c r="AY638" s="260" t="s">
        <v>139</v>
      </c>
    </row>
    <row r="639" s="2" customFormat="1" ht="16.5" customHeight="1">
      <c r="A639" s="38"/>
      <c r="B639" s="39"/>
      <c r="C639" s="271" t="s">
        <v>913</v>
      </c>
      <c r="D639" s="271" t="s">
        <v>307</v>
      </c>
      <c r="E639" s="273" t="s">
        <v>914</v>
      </c>
      <c r="F639" s="274" t="s">
        <v>915</v>
      </c>
      <c r="G639" s="275" t="s">
        <v>362</v>
      </c>
      <c r="H639" s="276">
        <v>1043.011</v>
      </c>
      <c r="I639" s="277"/>
      <c r="J639" s="278">
        <f>ROUND(I639*H639,2)</f>
        <v>0</v>
      </c>
      <c r="K639" s="279"/>
      <c r="L639" s="280"/>
      <c r="M639" s="281" t="s">
        <v>1</v>
      </c>
      <c r="N639" s="282" t="s">
        <v>41</v>
      </c>
      <c r="O639" s="91"/>
      <c r="P639" s="230">
        <f>O639*H639</f>
        <v>0</v>
      </c>
      <c r="Q639" s="230">
        <v>0.00012</v>
      </c>
      <c r="R639" s="230">
        <f>Q639*H639</f>
        <v>0.12516131999999998</v>
      </c>
      <c r="S639" s="230">
        <v>0</v>
      </c>
      <c r="T639" s="231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32" t="s">
        <v>311</v>
      </c>
      <c r="AT639" s="232" t="s">
        <v>307</v>
      </c>
      <c r="AU639" s="232" t="s">
        <v>86</v>
      </c>
      <c r="AY639" s="17" t="s">
        <v>139</v>
      </c>
      <c r="BE639" s="233">
        <f>IF(N639="základní",J639,0)</f>
        <v>0</v>
      </c>
      <c r="BF639" s="233">
        <f>IF(N639="snížená",J639,0)</f>
        <v>0</v>
      </c>
      <c r="BG639" s="233">
        <f>IF(N639="zákl. přenesená",J639,0)</f>
        <v>0</v>
      </c>
      <c r="BH639" s="233">
        <f>IF(N639="sníž. přenesená",J639,0)</f>
        <v>0</v>
      </c>
      <c r="BI639" s="233">
        <f>IF(N639="nulová",J639,0)</f>
        <v>0</v>
      </c>
      <c r="BJ639" s="17" t="s">
        <v>84</v>
      </c>
      <c r="BK639" s="233">
        <f>ROUND(I639*H639,2)</f>
        <v>0</v>
      </c>
      <c r="BL639" s="17" t="s">
        <v>238</v>
      </c>
      <c r="BM639" s="232" t="s">
        <v>916</v>
      </c>
    </row>
    <row r="640" s="2" customFormat="1">
      <c r="A640" s="38"/>
      <c r="B640" s="39"/>
      <c r="C640" s="40"/>
      <c r="D640" s="234" t="s">
        <v>148</v>
      </c>
      <c r="E640" s="40"/>
      <c r="F640" s="235" t="s">
        <v>915</v>
      </c>
      <c r="G640" s="40"/>
      <c r="H640" s="40"/>
      <c r="I640" s="236"/>
      <c r="J640" s="40"/>
      <c r="K640" s="40"/>
      <c r="L640" s="44"/>
      <c r="M640" s="237"/>
      <c r="N640" s="238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148</v>
      </c>
      <c r="AU640" s="17" t="s">
        <v>86</v>
      </c>
    </row>
    <row r="641" s="13" customFormat="1">
      <c r="A641" s="13"/>
      <c r="B641" s="239"/>
      <c r="C641" s="240"/>
      <c r="D641" s="234" t="s">
        <v>150</v>
      </c>
      <c r="E641" s="240"/>
      <c r="F641" s="242" t="s">
        <v>917</v>
      </c>
      <c r="G641" s="240"/>
      <c r="H641" s="243">
        <v>1043.011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9" t="s">
        <v>150</v>
      </c>
      <c r="AU641" s="249" t="s">
        <v>86</v>
      </c>
      <c r="AV641" s="13" t="s">
        <v>86</v>
      </c>
      <c r="AW641" s="13" t="s">
        <v>4</v>
      </c>
      <c r="AX641" s="13" t="s">
        <v>84</v>
      </c>
      <c r="AY641" s="249" t="s">
        <v>139</v>
      </c>
    </row>
    <row r="642" s="2" customFormat="1" ht="16.5" customHeight="1">
      <c r="A642" s="38"/>
      <c r="B642" s="39"/>
      <c r="C642" s="219" t="s">
        <v>918</v>
      </c>
      <c r="D642" s="219" t="s">
        <v>142</v>
      </c>
      <c r="E642" s="221" t="s">
        <v>919</v>
      </c>
      <c r="F642" s="222" t="s">
        <v>920</v>
      </c>
      <c r="G642" s="223" t="s">
        <v>332</v>
      </c>
      <c r="H642" s="283"/>
      <c r="I642" s="225"/>
      <c r="J642" s="226">
        <f>ROUND(I642*H642,2)</f>
        <v>0</v>
      </c>
      <c r="K642" s="227"/>
      <c r="L642" s="44"/>
      <c r="M642" s="228" t="s">
        <v>1</v>
      </c>
      <c r="N642" s="229" t="s">
        <v>41</v>
      </c>
      <c r="O642" s="91"/>
      <c r="P642" s="230">
        <f>O642*H642</f>
        <v>0</v>
      </c>
      <c r="Q642" s="230">
        <v>0</v>
      </c>
      <c r="R642" s="230">
        <f>Q642*H642</f>
        <v>0</v>
      </c>
      <c r="S642" s="230">
        <v>0</v>
      </c>
      <c r="T642" s="231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32" t="s">
        <v>238</v>
      </c>
      <c r="AT642" s="232" t="s">
        <v>142</v>
      </c>
      <c r="AU642" s="232" t="s">
        <v>86</v>
      </c>
      <c r="AY642" s="17" t="s">
        <v>139</v>
      </c>
      <c r="BE642" s="233">
        <f>IF(N642="základní",J642,0)</f>
        <v>0</v>
      </c>
      <c r="BF642" s="233">
        <f>IF(N642="snížená",J642,0)</f>
        <v>0</v>
      </c>
      <c r="BG642" s="233">
        <f>IF(N642="zákl. přenesená",J642,0)</f>
        <v>0</v>
      </c>
      <c r="BH642" s="233">
        <f>IF(N642="sníž. přenesená",J642,0)</f>
        <v>0</v>
      </c>
      <c r="BI642" s="233">
        <f>IF(N642="nulová",J642,0)</f>
        <v>0</v>
      </c>
      <c r="BJ642" s="17" t="s">
        <v>84</v>
      </c>
      <c r="BK642" s="233">
        <f>ROUND(I642*H642,2)</f>
        <v>0</v>
      </c>
      <c r="BL642" s="17" t="s">
        <v>238</v>
      </c>
      <c r="BM642" s="232" t="s">
        <v>921</v>
      </c>
    </row>
    <row r="643" s="2" customFormat="1">
      <c r="A643" s="38"/>
      <c r="B643" s="39"/>
      <c r="C643" s="40"/>
      <c r="D643" s="234" t="s">
        <v>148</v>
      </c>
      <c r="E643" s="40"/>
      <c r="F643" s="235" t="s">
        <v>922</v>
      </c>
      <c r="G643" s="40"/>
      <c r="H643" s="40"/>
      <c r="I643" s="236"/>
      <c r="J643" s="40"/>
      <c r="K643" s="40"/>
      <c r="L643" s="44"/>
      <c r="M643" s="237"/>
      <c r="N643" s="238"/>
      <c r="O643" s="91"/>
      <c r="P643" s="91"/>
      <c r="Q643" s="91"/>
      <c r="R643" s="91"/>
      <c r="S643" s="91"/>
      <c r="T643" s="92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148</v>
      </c>
      <c r="AU643" s="17" t="s">
        <v>86</v>
      </c>
    </row>
    <row r="644" s="12" customFormat="1" ht="22.8" customHeight="1">
      <c r="A644" s="12"/>
      <c r="B644" s="203"/>
      <c r="C644" s="204"/>
      <c r="D644" s="205" t="s">
        <v>75</v>
      </c>
      <c r="E644" s="217" t="s">
        <v>923</v>
      </c>
      <c r="F644" s="217" t="s">
        <v>924</v>
      </c>
      <c r="G644" s="204"/>
      <c r="H644" s="204"/>
      <c r="I644" s="207"/>
      <c r="J644" s="218">
        <f>BK644</f>
        <v>0</v>
      </c>
      <c r="K644" s="204"/>
      <c r="L644" s="209"/>
      <c r="M644" s="210"/>
      <c r="N644" s="211"/>
      <c r="O644" s="211"/>
      <c r="P644" s="212">
        <f>SUM(P645:P679)</f>
        <v>0</v>
      </c>
      <c r="Q644" s="211"/>
      <c r="R644" s="212">
        <f>SUM(R645:R679)</f>
        <v>10.780674779999998</v>
      </c>
      <c r="S644" s="211"/>
      <c r="T644" s="213">
        <f>SUM(T645:T679)</f>
        <v>28.787104000000004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4" t="s">
        <v>86</v>
      </c>
      <c r="AT644" s="215" t="s">
        <v>75</v>
      </c>
      <c r="AU644" s="215" t="s">
        <v>84</v>
      </c>
      <c r="AY644" s="214" t="s">
        <v>139</v>
      </c>
      <c r="BK644" s="216">
        <f>SUM(BK645:BK679)</f>
        <v>0</v>
      </c>
    </row>
    <row r="645" s="2" customFormat="1" ht="16.5" customHeight="1">
      <c r="A645" s="38"/>
      <c r="B645" s="39"/>
      <c r="C645" s="219" t="s">
        <v>925</v>
      </c>
      <c r="D645" s="220" t="s">
        <v>142</v>
      </c>
      <c r="E645" s="221" t="s">
        <v>926</v>
      </c>
      <c r="F645" s="222" t="s">
        <v>927</v>
      </c>
      <c r="G645" s="223" t="s">
        <v>155</v>
      </c>
      <c r="H645" s="224">
        <v>353.216</v>
      </c>
      <c r="I645" s="225"/>
      <c r="J645" s="226">
        <f>ROUND(I645*H645,2)</f>
        <v>0</v>
      </c>
      <c r="K645" s="227"/>
      <c r="L645" s="44"/>
      <c r="M645" s="228" t="s">
        <v>1</v>
      </c>
      <c r="N645" s="229" t="s">
        <v>41</v>
      </c>
      <c r="O645" s="91"/>
      <c r="P645" s="230">
        <f>O645*H645</f>
        <v>0</v>
      </c>
      <c r="Q645" s="230">
        <v>0</v>
      </c>
      <c r="R645" s="230">
        <f>Q645*H645</f>
        <v>0</v>
      </c>
      <c r="S645" s="230">
        <v>0</v>
      </c>
      <c r="T645" s="231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32" t="s">
        <v>238</v>
      </c>
      <c r="AT645" s="232" t="s">
        <v>142</v>
      </c>
      <c r="AU645" s="232" t="s">
        <v>86</v>
      </c>
      <c r="AY645" s="17" t="s">
        <v>139</v>
      </c>
      <c r="BE645" s="233">
        <f>IF(N645="základní",J645,0)</f>
        <v>0</v>
      </c>
      <c r="BF645" s="233">
        <f>IF(N645="snížená",J645,0)</f>
        <v>0</v>
      </c>
      <c r="BG645" s="233">
        <f>IF(N645="zákl. přenesená",J645,0)</f>
        <v>0</v>
      </c>
      <c r="BH645" s="233">
        <f>IF(N645="sníž. přenesená",J645,0)</f>
        <v>0</v>
      </c>
      <c r="BI645" s="233">
        <f>IF(N645="nulová",J645,0)</f>
        <v>0</v>
      </c>
      <c r="BJ645" s="17" t="s">
        <v>84</v>
      </c>
      <c r="BK645" s="233">
        <f>ROUND(I645*H645,2)</f>
        <v>0</v>
      </c>
      <c r="BL645" s="17" t="s">
        <v>238</v>
      </c>
      <c r="BM645" s="232" t="s">
        <v>928</v>
      </c>
    </row>
    <row r="646" s="2" customFormat="1">
      <c r="A646" s="38"/>
      <c r="B646" s="39"/>
      <c r="C646" s="40"/>
      <c r="D646" s="234" t="s">
        <v>148</v>
      </c>
      <c r="E646" s="40"/>
      <c r="F646" s="235" t="s">
        <v>929</v>
      </c>
      <c r="G646" s="40"/>
      <c r="H646" s="40"/>
      <c r="I646" s="236"/>
      <c r="J646" s="40"/>
      <c r="K646" s="40"/>
      <c r="L646" s="44"/>
      <c r="M646" s="237"/>
      <c r="N646" s="238"/>
      <c r="O646" s="91"/>
      <c r="P646" s="91"/>
      <c r="Q646" s="91"/>
      <c r="R646" s="91"/>
      <c r="S646" s="91"/>
      <c r="T646" s="92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148</v>
      </c>
      <c r="AU646" s="17" t="s">
        <v>86</v>
      </c>
    </row>
    <row r="647" s="15" customFormat="1">
      <c r="A647" s="15"/>
      <c r="B647" s="261"/>
      <c r="C647" s="262"/>
      <c r="D647" s="234" t="s">
        <v>150</v>
      </c>
      <c r="E647" s="263" t="s">
        <v>1</v>
      </c>
      <c r="F647" s="264" t="s">
        <v>930</v>
      </c>
      <c r="G647" s="262"/>
      <c r="H647" s="263" t="s">
        <v>1</v>
      </c>
      <c r="I647" s="265"/>
      <c r="J647" s="262"/>
      <c r="K647" s="262"/>
      <c r="L647" s="266"/>
      <c r="M647" s="267"/>
      <c r="N647" s="268"/>
      <c r="O647" s="268"/>
      <c r="P647" s="268"/>
      <c r="Q647" s="268"/>
      <c r="R647" s="268"/>
      <c r="S647" s="268"/>
      <c r="T647" s="269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0" t="s">
        <v>150</v>
      </c>
      <c r="AU647" s="270" t="s">
        <v>86</v>
      </c>
      <c r="AV647" s="15" t="s">
        <v>84</v>
      </c>
      <c r="AW647" s="15" t="s">
        <v>32</v>
      </c>
      <c r="AX647" s="15" t="s">
        <v>76</v>
      </c>
      <c r="AY647" s="270" t="s">
        <v>139</v>
      </c>
    </row>
    <row r="648" s="13" customFormat="1">
      <c r="A648" s="13"/>
      <c r="B648" s="239"/>
      <c r="C648" s="240"/>
      <c r="D648" s="234" t="s">
        <v>150</v>
      </c>
      <c r="E648" s="241" t="s">
        <v>1</v>
      </c>
      <c r="F648" s="242" t="s">
        <v>931</v>
      </c>
      <c r="G648" s="240"/>
      <c r="H648" s="243">
        <v>149.16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9" t="s">
        <v>150</v>
      </c>
      <c r="AU648" s="249" t="s">
        <v>86</v>
      </c>
      <c r="AV648" s="13" t="s">
        <v>86</v>
      </c>
      <c r="AW648" s="13" t="s">
        <v>32</v>
      </c>
      <c r="AX648" s="13" t="s">
        <v>76</v>
      </c>
      <c r="AY648" s="249" t="s">
        <v>139</v>
      </c>
    </row>
    <row r="649" s="13" customFormat="1">
      <c r="A649" s="13"/>
      <c r="B649" s="239"/>
      <c r="C649" s="240"/>
      <c r="D649" s="234" t="s">
        <v>150</v>
      </c>
      <c r="E649" s="241" t="s">
        <v>1</v>
      </c>
      <c r="F649" s="242" t="s">
        <v>932</v>
      </c>
      <c r="G649" s="240"/>
      <c r="H649" s="243">
        <v>204.056</v>
      </c>
      <c r="I649" s="244"/>
      <c r="J649" s="240"/>
      <c r="K649" s="240"/>
      <c r="L649" s="245"/>
      <c r="M649" s="246"/>
      <c r="N649" s="247"/>
      <c r="O649" s="247"/>
      <c r="P649" s="247"/>
      <c r="Q649" s="247"/>
      <c r="R649" s="247"/>
      <c r="S649" s="247"/>
      <c r="T649" s="24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9" t="s">
        <v>150</v>
      </c>
      <c r="AU649" s="249" t="s">
        <v>86</v>
      </c>
      <c r="AV649" s="13" t="s">
        <v>86</v>
      </c>
      <c r="AW649" s="13" t="s">
        <v>32</v>
      </c>
      <c r="AX649" s="13" t="s">
        <v>76</v>
      </c>
      <c r="AY649" s="249" t="s">
        <v>139</v>
      </c>
    </row>
    <row r="650" s="14" customFormat="1">
      <c r="A650" s="14"/>
      <c r="B650" s="250"/>
      <c r="C650" s="251"/>
      <c r="D650" s="234" t="s">
        <v>150</v>
      </c>
      <c r="E650" s="252" t="s">
        <v>1</v>
      </c>
      <c r="F650" s="253" t="s">
        <v>152</v>
      </c>
      <c r="G650" s="251"/>
      <c r="H650" s="254">
        <v>353.216</v>
      </c>
      <c r="I650" s="255"/>
      <c r="J650" s="251"/>
      <c r="K650" s="251"/>
      <c r="L650" s="256"/>
      <c r="M650" s="257"/>
      <c r="N650" s="258"/>
      <c r="O650" s="258"/>
      <c r="P650" s="258"/>
      <c r="Q650" s="258"/>
      <c r="R650" s="258"/>
      <c r="S650" s="258"/>
      <c r="T650" s="25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0" t="s">
        <v>150</v>
      </c>
      <c r="AU650" s="260" t="s">
        <v>86</v>
      </c>
      <c r="AV650" s="14" t="s">
        <v>146</v>
      </c>
      <c r="AW650" s="14" t="s">
        <v>32</v>
      </c>
      <c r="AX650" s="14" t="s">
        <v>84</v>
      </c>
      <c r="AY650" s="260" t="s">
        <v>139</v>
      </c>
    </row>
    <row r="651" s="2" customFormat="1" ht="16.5" customHeight="1">
      <c r="A651" s="38"/>
      <c r="B651" s="39"/>
      <c r="C651" s="219" t="s">
        <v>933</v>
      </c>
      <c r="D651" s="220" t="s">
        <v>142</v>
      </c>
      <c r="E651" s="221" t="s">
        <v>934</v>
      </c>
      <c r="F651" s="222" t="s">
        <v>935</v>
      </c>
      <c r="G651" s="223" t="s">
        <v>155</v>
      </c>
      <c r="H651" s="224">
        <v>353.216</v>
      </c>
      <c r="I651" s="225"/>
      <c r="J651" s="226">
        <f>ROUND(I651*H651,2)</f>
        <v>0</v>
      </c>
      <c r="K651" s="227"/>
      <c r="L651" s="44"/>
      <c r="M651" s="228" t="s">
        <v>1</v>
      </c>
      <c r="N651" s="229" t="s">
        <v>41</v>
      </c>
      <c r="O651" s="91"/>
      <c r="P651" s="230">
        <f>O651*H651</f>
        <v>0</v>
      </c>
      <c r="Q651" s="230">
        <v>0.00029999999999999996</v>
      </c>
      <c r="R651" s="230">
        <f>Q651*H651</f>
        <v>0.1059648</v>
      </c>
      <c r="S651" s="230">
        <v>0</v>
      </c>
      <c r="T651" s="231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32" t="s">
        <v>238</v>
      </c>
      <c r="AT651" s="232" t="s">
        <v>142</v>
      </c>
      <c r="AU651" s="232" t="s">
        <v>86</v>
      </c>
      <c r="AY651" s="17" t="s">
        <v>139</v>
      </c>
      <c r="BE651" s="233">
        <f>IF(N651="základní",J651,0)</f>
        <v>0</v>
      </c>
      <c r="BF651" s="233">
        <f>IF(N651="snížená",J651,0)</f>
        <v>0</v>
      </c>
      <c r="BG651" s="233">
        <f>IF(N651="zákl. přenesená",J651,0)</f>
        <v>0</v>
      </c>
      <c r="BH651" s="233">
        <f>IF(N651="sníž. přenesená",J651,0)</f>
        <v>0</v>
      </c>
      <c r="BI651" s="233">
        <f>IF(N651="nulová",J651,0)</f>
        <v>0</v>
      </c>
      <c r="BJ651" s="17" t="s">
        <v>84</v>
      </c>
      <c r="BK651" s="233">
        <f>ROUND(I651*H651,2)</f>
        <v>0</v>
      </c>
      <c r="BL651" s="17" t="s">
        <v>238</v>
      </c>
      <c r="BM651" s="232" t="s">
        <v>936</v>
      </c>
    </row>
    <row r="652" s="2" customFormat="1">
      <c r="A652" s="38"/>
      <c r="B652" s="39"/>
      <c r="C652" s="40"/>
      <c r="D652" s="234" t="s">
        <v>148</v>
      </c>
      <c r="E652" s="40"/>
      <c r="F652" s="235" t="s">
        <v>937</v>
      </c>
      <c r="G652" s="40"/>
      <c r="H652" s="40"/>
      <c r="I652" s="236"/>
      <c r="J652" s="40"/>
      <c r="K652" s="40"/>
      <c r="L652" s="44"/>
      <c r="M652" s="237"/>
      <c r="N652" s="238"/>
      <c r="O652" s="91"/>
      <c r="P652" s="91"/>
      <c r="Q652" s="91"/>
      <c r="R652" s="91"/>
      <c r="S652" s="91"/>
      <c r="T652" s="92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148</v>
      </c>
      <c r="AU652" s="17" t="s">
        <v>86</v>
      </c>
    </row>
    <row r="653" s="15" customFormat="1">
      <c r="A653" s="15"/>
      <c r="B653" s="261"/>
      <c r="C653" s="262"/>
      <c r="D653" s="234" t="s">
        <v>150</v>
      </c>
      <c r="E653" s="263" t="s">
        <v>1</v>
      </c>
      <c r="F653" s="264" t="s">
        <v>930</v>
      </c>
      <c r="G653" s="262"/>
      <c r="H653" s="263" t="s">
        <v>1</v>
      </c>
      <c r="I653" s="265"/>
      <c r="J653" s="262"/>
      <c r="K653" s="262"/>
      <c r="L653" s="266"/>
      <c r="M653" s="267"/>
      <c r="N653" s="268"/>
      <c r="O653" s="268"/>
      <c r="P653" s="268"/>
      <c r="Q653" s="268"/>
      <c r="R653" s="268"/>
      <c r="S653" s="268"/>
      <c r="T653" s="26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0" t="s">
        <v>150</v>
      </c>
      <c r="AU653" s="270" t="s">
        <v>86</v>
      </c>
      <c r="AV653" s="15" t="s">
        <v>84</v>
      </c>
      <c r="AW653" s="15" t="s">
        <v>32</v>
      </c>
      <c r="AX653" s="15" t="s">
        <v>76</v>
      </c>
      <c r="AY653" s="270" t="s">
        <v>139</v>
      </c>
    </row>
    <row r="654" s="13" customFormat="1">
      <c r="A654" s="13"/>
      <c r="B654" s="239"/>
      <c r="C654" s="240"/>
      <c r="D654" s="234" t="s">
        <v>150</v>
      </c>
      <c r="E654" s="241" t="s">
        <v>1</v>
      </c>
      <c r="F654" s="242" t="s">
        <v>931</v>
      </c>
      <c r="G654" s="240"/>
      <c r="H654" s="243">
        <v>149.16</v>
      </c>
      <c r="I654" s="244"/>
      <c r="J654" s="240"/>
      <c r="K654" s="240"/>
      <c r="L654" s="245"/>
      <c r="M654" s="246"/>
      <c r="N654" s="247"/>
      <c r="O654" s="247"/>
      <c r="P654" s="247"/>
      <c r="Q654" s="247"/>
      <c r="R654" s="247"/>
      <c r="S654" s="247"/>
      <c r="T654" s="24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9" t="s">
        <v>150</v>
      </c>
      <c r="AU654" s="249" t="s">
        <v>86</v>
      </c>
      <c r="AV654" s="13" t="s">
        <v>86</v>
      </c>
      <c r="AW654" s="13" t="s">
        <v>32</v>
      </c>
      <c r="AX654" s="13" t="s">
        <v>76</v>
      </c>
      <c r="AY654" s="249" t="s">
        <v>139</v>
      </c>
    </row>
    <row r="655" s="13" customFormat="1">
      <c r="A655" s="13"/>
      <c r="B655" s="239"/>
      <c r="C655" s="240"/>
      <c r="D655" s="234" t="s">
        <v>150</v>
      </c>
      <c r="E655" s="241" t="s">
        <v>1</v>
      </c>
      <c r="F655" s="242" t="s">
        <v>932</v>
      </c>
      <c r="G655" s="240"/>
      <c r="H655" s="243">
        <v>204.056</v>
      </c>
      <c r="I655" s="244"/>
      <c r="J655" s="240"/>
      <c r="K655" s="240"/>
      <c r="L655" s="245"/>
      <c r="M655" s="246"/>
      <c r="N655" s="247"/>
      <c r="O655" s="247"/>
      <c r="P655" s="247"/>
      <c r="Q655" s="247"/>
      <c r="R655" s="247"/>
      <c r="S655" s="247"/>
      <c r="T655" s="24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9" t="s">
        <v>150</v>
      </c>
      <c r="AU655" s="249" t="s">
        <v>86</v>
      </c>
      <c r="AV655" s="13" t="s">
        <v>86</v>
      </c>
      <c r="AW655" s="13" t="s">
        <v>32</v>
      </c>
      <c r="AX655" s="13" t="s">
        <v>76</v>
      </c>
      <c r="AY655" s="249" t="s">
        <v>139</v>
      </c>
    </row>
    <row r="656" s="14" customFormat="1">
      <c r="A656" s="14"/>
      <c r="B656" s="250"/>
      <c r="C656" s="251"/>
      <c r="D656" s="234" t="s">
        <v>150</v>
      </c>
      <c r="E656" s="252" t="s">
        <v>1</v>
      </c>
      <c r="F656" s="253" t="s">
        <v>152</v>
      </c>
      <c r="G656" s="251"/>
      <c r="H656" s="254">
        <v>353.216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0" t="s">
        <v>150</v>
      </c>
      <c r="AU656" s="260" t="s">
        <v>86</v>
      </c>
      <c r="AV656" s="14" t="s">
        <v>146</v>
      </c>
      <c r="AW656" s="14" t="s">
        <v>32</v>
      </c>
      <c r="AX656" s="14" t="s">
        <v>84</v>
      </c>
      <c r="AY656" s="260" t="s">
        <v>139</v>
      </c>
    </row>
    <row r="657" s="2" customFormat="1" ht="16.5" customHeight="1">
      <c r="A657" s="38"/>
      <c r="B657" s="39"/>
      <c r="C657" s="219" t="s">
        <v>938</v>
      </c>
      <c r="D657" s="220" t="s">
        <v>142</v>
      </c>
      <c r="E657" s="221" t="s">
        <v>939</v>
      </c>
      <c r="F657" s="222" t="s">
        <v>940</v>
      </c>
      <c r="G657" s="223" t="s">
        <v>155</v>
      </c>
      <c r="H657" s="224">
        <v>353.216</v>
      </c>
      <c r="I657" s="225"/>
      <c r="J657" s="226">
        <f>ROUND(I657*H657,2)</f>
        <v>0</v>
      </c>
      <c r="K657" s="227"/>
      <c r="L657" s="44"/>
      <c r="M657" s="228" t="s">
        <v>1</v>
      </c>
      <c r="N657" s="229" t="s">
        <v>41</v>
      </c>
      <c r="O657" s="91"/>
      <c r="P657" s="230">
        <f>O657*H657</f>
        <v>0</v>
      </c>
      <c r="Q657" s="230">
        <v>0.0015</v>
      </c>
      <c r="R657" s="230">
        <f>Q657*H657</f>
        <v>0.52982400000000008</v>
      </c>
      <c r="S657" s="230">
        <v>0</v>
      </c>
      <c r="T657" s="231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2" t="s">
        <v>238</v>
      </c>
      <c r="AT657" s="232" t="s">
        <v>142</v>
      </c>
      <c r="AU657" s="232" t="s">
        <v>86</v>
      </c>
      <c r="AY657" s="17" t="s">
        <v>139</v>
      </c>
      <c r="BE657" s="233">
        <f>IF(N657="základní",J657,0)</f>
        <v>0</v>
      </c>
      <c r="BF657" s="233">
        <f>IF(N657="snížená",J657,0)</f>
        <v>0</v>
      </c>
      <c r="BG657" s="233">
        <f>IF(N657="zákl. přenesená",J657,0)</f>
        <v>0</v>
      </c>
      <c r="BH657" s="233">
        <f>IF(N657="sníž. přenesená",J657,0)</f>
        <v>0</v>
      </c>
      <c r="BI657" s="233">
        <f>IF(N657="nulová",J657,0)</f>
        <v>0</v>
      </c>
      <c r="BJ657" s="17" t="s">
        <v>84</v>
      </c>
      <c r="BK657" s="233">
        <f>ROUND(I657*H657,2)</f>
        <v>0</v>
      </c>
      <c r="BL657" s="17" t="s">
        <v>238</v>
      </c>
      <c r="BM657" s="232" t="s">
        <v>941</v>
      </c>
    </row>
    <row r="658" s="2" customFormat="1">
      <c r="A658" s="38"/>
      <c r="B658" s="39"/>
      <c r="C658" s="40"/>
      <c r="D658" s="234" t="s">
        <v>148</v>
      </c>
      <c r="E658" s="40"/>
      <c r="F658" s="235" t="s">
        <v>942</v>
      </c>
      <c r="G658" s="40"/>
      <c r="H658" s="40"/>
      <c r="I658" s="236"/>
      <c r="J658" s="40"/>
      <c r="K658" s="40"/>
      <c r="L658" s="44"/>
      <c r="M658" s="237"/>
      <c r="N658" s="238"/>
      <c r="O658" s="91"/>
      <c r="P658" s="91"/>
      <c r="Q658" s="91"/>
      <c r="R658" s="91"/>
      <c r="S658" s="91"/>
      <c r="T658" s="92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148</v>
      </c>
      <c r="AU658" s="17" t="s">
        <v>86</v>
      </c>
    </row>
    <row r="659" s="15" customFormat="1">
      <c r="A659" s="15"/>
      <c r="B659" s="261"/>
      <c r="C659" s="262"/>
      <c r="D659" s="234" t="s">
        <v>150</v>
      </c>
      <c r="E659" s="263" t="s">
        <v>1</v>
      </c>
      <c r="F659" s="264" t="s">
        <v>930</v>
      </c>
      <c r="G659" s="262"/>
      <c r="H659" s="263" t="s">
        <v>1</v>
      </c>
      <c r="I659" s="265"/>
      <c r="J659" s="262"/>
      <c r="K659" s="262"/>
      <c r="L659" s="266"/>
      <c r="M659" s="267"/>
      <c r="N659" s="268"/>
      <c r="O659" s="268"/>
      <c r="P659" s="268"/>
      <c r="Q659" s="268"/>
      <c r="R659" s="268"/>
      <c r="S659" s="268"/>
      <c r="T659" s="26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0" t="s">
        <v>150</v>
      </c>
      <c r="AU659" s="270" t="s">
        <v>86</v>
      </c>
      <c r="AV659" s="15" t="s">
        <v>84</v>
      </c>
      <c r="AW659" s="15" t="s">
        <v>32</v>
      </c>
      <c r="AX659" s="15" t="s">
        <v>76</v>
      </c>
      <c r="AY659" s="270" t="s">
        <v>139</v>
      </c>
    </row>
    <row r="660" s="13" customFormat="1">
      <c r="A660" s="13"/>
      <c r="B660" s="239"/>
      <c r="C660" s="240"/>
      <c r="D660" s="234" t="s">
        <v>150</v>
      </c>
      <c r="E660" s="241" t="s">
        <v>1</v>
      </c>
      <c r="F660" s="242" t="s">
        <v>931</v>
      </c>
      <c r="G660" s="240"/>
      <c r="H660" s="243">
        <v>149.16</v>
      </c>
      <c r="I660" s="244"/>
      <c r="J660" s="240"/>
      <c r="K660" s="240"/>
      <c r="L660" s="245"/>
      <c r="M660" s="246"/>
      <c r="N660" s="247"/>
      <c r="O660" s="247"/>
      <c r="P660" s="247"/>
      <c r="Q660" s="247"/>
      <c r="R660" s="247"/>
      <c r="S660" s="247"/>
      <c r="T660" s="24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9" t="s">
        <v>150</v>
      </c>
      <c r="AU660" s="249" t="s">
        <v>86</v>
      </c>
      <c r="AV660" s="13" t="s">
        <v>86</v>
      </c>
      <c r="AW660" s="13" t="s">
        <v>32</v>
      </c>
      <c r="AX660" s="13" t="s">
        <v>76</v>
      </c>
      <c r="AY660" s="249" t="s">
        <v>139</v>
      </c>
    </row>
    <row r="661" s="13" customFormat="1">
      <c r="A661" s="13"/>
      <c r="B661" s="239"/>
      <c r="C661" s="240"/>
      <c r="D661" s="234" t="s">
        <v>150</v>
      </c>
      <c r="E661" s="241" t="s">
        <v>1</v>
      </c>
      <c r="F661" s="242" t="s">
        <v>932</v>
      </c>
      <c r="G661" s="240"/>
      <c r="H661" s="243">
        <v>204.056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9" t="s">
        <v>150</v>
      </c>
      <c r="AU661" s="249" t="s">
        <v>86</v>
      </c>
      <c r="AV661" s="13" t="s">
        <v>86</v>
      </c>
      <c r="AW661" s="13" t="s">
        <v>32</v>
      </c>
      <c r="AX661" s="13" t="s">
        <v>76</v>
      </c>
      <c r="AY661" s="249" t="s">
        <v>139</v>
      </c>
    </row>
    <row r="662" s="14" customFormat="1">
      <c r="A662" s="14"/>
      <c r="B662" s="250"/>
      <c r="C662" s="251"/>
      <c r="D662" s="234" t="s">
        <v>150</v>
      </c>
      <c r="E662" s="252" t="s">
        <v>1</v>
      </c>
      <c r="F662" s="253" t="s">
        <v>152</v>
      </c>
      <c r="G662" s="251"/>
      <c r="H662" s="254">
        <v>353.216</v>
      </c>
      <c r="I662" s="255"/>
      <c r="J662" s="251"/>
      <c r="K662" s="251"/>
      <c r="L662" s="256"/>
      <c r="M662" s="257"/>
      <c r="N662" s="258"/>
      <c r="O662" s="258"/>
      <c r="P662" s="258"/>
      <c r="Q662" s="258"/>
      <c r="R662" s="258"/>
      <c r="S662" s="258"/>
      <c r="T662" s="25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0" t="s">
        <v>150</v>
      </c>
      <c r="AU662" s="260" t="s">
        <v>86</v>
      </c>
      <c r="AV662" s="14" t="s">
        <v>146</v>
      </c>
      <c r="AW662" s="14" t="s">
        <v>32</v>
      </c>
      <c r="AX662" s="14" t="s">
        <v>84</v>
      </c>
      <c r="AY662" s="260" t="s">
        <v>139</v>
      </c>
    </row>
    <row r="663" s="2" customFormat="1" ht="16.5" customHeight="1">
      <c r="A663" s="38"/>
      <c r="B663" s="39"/>
      <c r="C663" s="219" t="s">
        <v>943</v>
      </c>
      <c r="D663" s="220" t="s">
        <v>142</v>
      </c>
      <c r="E663" s="221" t="s">
        <v>944</v>
      </c>
      <c r="F663" s="222" t="s">
        <v>945</v>
      </c>
      <c r="G663" s="223" t="s">
        <v>155</v>
      </c>
      <c r="H663" s="224">
        <v>353.216</v>
      </c>
      <c r="I663" s="225"/>
      <c r="J663" s="226">
        <f>ROUND(I663*H663,2)</f>
        <v>0</v>
      </c>
      <c r="K663" s="227"/>
      <c r="L663" s="44"/>
      <c r="M663" s="228" t="s">
        <v>1</v>
      </c>
      <c r="N663" s="229" t="s">
        <v>41</v>
      </c>
      <c r="O663" s="91"/>
      <c r="P663" s="230">
        <f>O663*H663</f>
        <v>0</v>
      </c>
      <c r="Q663" s="230">
        <v>0</v>
      </c>
      <c r="R663" s="230">
        <f>Q663*H663</f>
        <v>0</v>
      </c>
      <c r="S663" s="230">
        <v>0.0815</v>
      </c>
      <c r="T663" s="231">
        <f>S663*H663</f>
        <v>28.787104000000004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32" t="s">
        <v>238</v>
      </c>
      <c r="AT663" s="232" t="s">
        <v>142</v>
      </c>
      <c r="AU663" s="232" t="s">
        <v>86</v>
      </c>
      <c r="AY663" s="17" t="s">
        <v>139</v>
      </c>
      <c r="BE663" s="233">
        <f>IF(N663="základní",J663,0)</f>
        <v>0</v>
      </c>
      <c r="BF663" s="233">
        <f>IF(N663="snížená",J663,0)</f>
        <v>0</v>
      </c>
      <c r="BG663" s="233">
        <f>IF(N663="zákl. přenesená",J663,0)</f>
        <v>0</v>
      </c>
      <c r="BH663" s="233">
        <f>IF(N663="sníž. přenesená",J663,0)</f>
        <v>0</v>
      </c>
      <c r="BI663" s="233">
        <f>IF(N663="nulová",J663,0)</f>
        <v>0</v>
      </c>
      <c r="BJ663" s="17" t="s">
        <v>84</v>
      </c>
      <c r="BK663" s="233">
        <f>ROUND(I663*H663,2)</f>
        <v>0</v>
      </c>
      <c r="BL663" s="17" t="s">
        <v>238</v>
      </c>
      <c r="BM663" s="232" t="s">
        <v>946</v>
      </c>
    </row>
    <row r="664" s="2" customFormat="1">
      <c r="A664" s="38"/>
      <c r="B664" s="39"/>
      <c r="C664" s="40"/>
      <c r="D664" s="234" t="s">
        <v>148</v>
      </c>
      <c r="E664" s="40"/>
      <c r="F664" s="235" t="s">
        <v>947</v>
      </c>
      <c r="G664" s="40"/>
      <c r="H664" s="40"/>
      <c r="I664" s="236"/>
      <c r="J664" s="40"/>
      <c r="K664" s="40"/>
      <c r="L664" s="44"/>
      <c r="M664" s="237"/>
      <c r="N664" s="238"/>
      <c r="O664" s="91"/>
      <c r="P664" s="91"/>
      <c r="Q664" s="91"/>
      <c r="R664" s="91"/>
      <c r="S664" s="91"/>
      <c r="T664" s="92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148</v>
      </c>
      <c r="AU664" s="17" t="s">
        <v>86</v>
      </c>
    </row>
    <row r="665" s="15" customFormat="1">
      <c r="A665" s="15"/>
      <c r="B665" s="261"/>
      <c r="C665" s="262"/>
      <c r="D665" s="234" t="s">
        <v>150</v>
      </c>
      <c r="E665" s="263" t="s">
        <v>1</v>
      </c>
      <c r="F665" s="264" t="s">
        <v>930</v>
      </c>
      <c r="G665" s="262"/>
      <c r="H665" s="263" t="s">
        <v>1</v>
      </c>
      <c r="I665" s="265"/>
      <c r="J665" s="262"/>
      <c r="K665" s="262"/>
      <c r="L665" s="266"/>
      <c r="M665" s="267"/>
      <c r="N665" s="268"/>
      <c r="O665" s="268"/>
      <c r="P665" s="268"/>
      <c r="Q665" s="268"/>
      <c r="R665" s="268"/>
      <c r="S665" s="268"/>
      <c r="T665" s="26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0" t="s">
        <v>150</v>
      </c>
      <c r="AU665" s="270" t="s">
        <v>86</v>
      </c>
      <c r="AV665" s="15" t="s">
        <v>84</v>
      </c>
      <c r="AW665" s="15" t="s">
        <v>32</v>
      </c>
      <c r="AX665" s="15" t="s">
        <v>76</v>
      </c>
      <c r="AY665" s="270" t="s">
        <v>139</v>
      </c>
    </row>
    <row r="666" s="13" customFormat="1">
      <c r="A666" s="13"/>
      <c r="B666" s="239"/>
      <c r="C666" s="240"/>
      <c r="D666" s="234" t="s">
        <v>150</v>
      </c>
      <c r="E666" s="241" t="s">
        <v>1</v>
      </c>
      <c r="F666" s="242" t="s">
        <v>931</v>
      </c>
      <c r="G666" s="240"/>
      <c r="H666" s="243">
        <v>149.16</v>
      </c>
      <c r="I666" s="244"/>
      <c r="J666" s="240"/>
      <c r="K666" s="240"/>
      <c r="L666" s="245"/>
      <c r="M666" s="246"/>
      <c r="N666" s="247"/>
      <c r="O666" s="247"/>
      <c r="P666" s="247"/>
      <c r="Q666" s="247"/>
      <c r="R666" s="247"/>
      <c r="S666" s="247"/>
      <c r="T666" s="248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9" t="s">
        <v>150</v>
      </c>
      <c r="AU666" s="249" t="s">
        <v>86</v>
      </c>
      <c r="AV666" s="13" t="s">
        <v>86</v>
      </c>
      <c r="AW666" s="13" t="s">
        <v>32</v>
      </c>
      <c r="AX666" s="13" t="s">
        <v>76</v>
      </c>
      <c r="AY666" s="249" t="s">
        <v>139</v>
      </c>
    </row>
    <row r="667" s="13" customFormat="1">
      <c r="A667" s="13"/>
      <c r="B667" s="239"/>
      <c r="C667" s="240"/>
      <c r="D667" s="234" t="s">
        <v>150</v>
      </c>
      <c r="E667" s="241" t="s">
        <v>1</v>
      </c>
      <c r="F667" s="242" t="s">
        <v>932</v>
      </c>
      <c r="G667" s="240"/>
      <c r="H667" s="243">
        <v>204.056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9" t="s">
        <v>150</v>
      </c>
      <c r="AU667" s="249" t="s">
        <v>86</v>
      </c>
      <c r="AV667" s="13" t="s">
        <v>86</v>
      </c>
      <c r="AW667" s="13" t="s">
        <v>32</v>
      </c>
      <c r="AX667" s="13" t="s">
        <v>76</v>
      </c>
      <c r="AY667" s="249" t="s">
        <v>139</v>
      </c>
    </row>
    <row r="668" s="14" customFormat="1">
      <c r="A668" s="14"/>
      <c r="B668" s="250"/>
      <c r="C668" s="251"/>
      <c r="D668" s="234" t="s">
        <v>150</v>
      </c>
      <c r="E668" s="252" t="s">
        <v>1</v>
      </c>
      <c r="F668" s="253" t="s">
        <v>152</v>
      </c>
      <c r="G668" s="251"/>
      <c r="H668" s="254">
        <v>353.216</v>
      </c>
      <c r="I668" s="255"/>
      <c r="J668" s="251"/>
      <c r="K668" s="251"/>
      <c r="L668" s="256"/>
      <c r="M668" s="257"/>
      <c r="N668" s="258"/>
      <c r="O668" s="258"/>
      <c r="P668" s="258"/>
      <c r="Q668" s="258"/>
      <c r="R668" s="258"/>
      <c r="S668" s="258"/>
      <c r="T668" s="25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0" t="s">
        <v>150</v>
      </c>
      <c r="AU668" s="260" t="s">
        <v>86</v>
      </c>
      <c r="AV668" s="14" t="s">
        <v>146</v>
      </c>
      <c r="AW668" s="14" t="s">
        <v>32</v>
      </c>
      <c r="AX668" s="14" t="s">
        <v>84</v>
      </c>
      <c r="AY668" s="260" t="s">
        <v>139</v>
      </c>
    </row>
    <row r="669" s="2" customFormat="1" ht="21.75" customHeight="1">
      <c r="A669" s="38"/>
      <c r="B669" s="39"/>
      <c r="C669" s="219" t="s">
        <v>948</v>
      </c>
      <c r="D669" s="220" t="s">
        <v>142</v>
      </c>
      <c r="E669" s="221" t="s">
        <v>949</v>
      </c>
      <c r="F669" s="222" t="s">
        <v>950</v>
      </c>
      <c r="G669" s="223" t="s">
        <v>155</v>
      </c>
      <c r="H669" s="224">
        <v>353.216</v>
      </c>
      <c r="I669" s="225"/>
      <c r="J669" s="226">
        <f>ROUND(I669*H669,2)</f>
        <v>0</v>
      </c>
      <c r="K669" s="227"/>
      <c r="L669" s="44"/>
      <c r="M669" s="228" t="s">
        <v>1</v>
      </c>
      <c r="N669" s="229" t="s">
        <v>41</v>
      </c>
      <c r="O669" s="91"/>
      <c r="P669" s="230">
        <f>O669*H669</f>
        <v>0</v>
      </c>
      <c r="Q669" s="230">
        <v>0.00755</v>
      </c>
      <c r="R669" s="230">
        <f>Q669*H669</f>
        <v>2.6667808</v>
      </c>
      <c r="S669" s="230">
        <v>0</v>
      </c>
      <c r="T669" s="231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32" t="s">
        <v>238</v>
      </c>
      <c r="AT669" s="232" t="s">
        <v>142</v>
      </c>
      <c r="AU669" s="232" t="s">
        <v>86</v>
      </c>
      <c r="AY669" s="17" t="s">
        <v>139</v>
      </c>
      <c r="BE669" s="233">
        <f>IF(N669="základní",J669,0)</f>
        <v>0</v>
      </c>
      <c r="BF669" s="233">
        <f>IF(N669="snížená",J669,0)</f>
        <v>0</v>
      </c>
      <c r="BG669" s="233">
        <f>IF(N669="zákl. přenesená",J669,0)</f>
        <v>0</v>
      </c>
      <c r="BH669" s="233">
        <f>IF(N669="sníž. přenesená",J669,0)</f>
        <v>0</v>
      </c>
      <c r="BI669" s="233">
        <f>IF(N669="nulová",J669,0)</f>
        <v>0</v>
      </c>
      <c r="BJ669" s="17" t="s">
        <v>84</v>
      </c>
      <c r="BK669" s="233">
        <f>ROUND(I669*H669,2)</f>
        <v>0</v>
      </c>
      <c r="BL669" s="17" t="s">
        <v>238</v>
      </c>
      <c r="BM669" s="232" t="s">
        <v>951</v>
      </c>
    </row>
    <row r="670" s="2" customFormat="1">
      <c r="A670" s="38"/>
      <c r="B670" s="39"/>
      <c r="C670" s="40"/>
      <c r="D670" s="234" t="s">
        <v>148</v>
      </c>
      <c r="E670" s="40"/>
      <c r="F670" s="235" t="s">
        <v>952</v>
      </c>
      <c r="G670" s="40"/>
      <c r="H670" s="40"/>
      <c r="I670" s="236"/>
      <c r="J670" s="40"/>
      <c r="K670" s="40"/>
      <c r="L670" s="44"/>
      <c r="M670" s="237"/>
      <c r="N670" s="238"/>
      <c r="O670" s="91"/>
      <c r="P670" s="91"/>
      <c r="Q670" s="91"/>
      <c r="R670" s="91"/>
      <c r="S670" s="91"/>
      <c r="T670" s="92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148</v>
      </c>
      <c r="AU670" s="17" t="s">
        <v>86</v>
      </c>
    </row>
    <row r="671" s="15" customFormat="1">
      <c r="A671" s="15"/>
      <c r="B671" s="261"/>
      <c r="C671" s="262"/>
      <c r="D671" s="234" t="s">
        <v>150</v>
      </c>
      <c r="E671" s="263" t="s">
        <v>1</v>
      </c>
      <c r="F671" s="264" t="s">
        <v>930</v>
      </c>
      <c r="G671" s="262"/>
      <c r="H671" s="263" t="s">
        <v>1</v>
      </c>
      <c r="I671" s="265"/>
      <c r="J671" s="262"/>
      <c r="K671" s="262"/>
      <c r="L671" s="266"/>
      <c r="M671" s="267"/>
      <c r="N671" s="268"/>
      <c r="O671" s="268"/>
      <c r="P671" s="268"/>
      <c r="Q671" s="268"/>
      <c r="R671" s="268"/>
      <c r="S671" s="268"/>
      <c r="T671" s="269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0" t="s">
        <v>150</v>
      </c>
      <c r="AU671" s="270" t="s">
        <v>86</v>
      </c>
      <c r="AV671" s="15" t="s">
        <v>84</v>
      </c>
      <c r="AW671" s="15" t="s">
        <v>32</v>
      </c>
      <c r="AX671" s="15" t="s">
        <v>76</v>
      </c>
      <c r="AY671" s="270" t="s">
        <v>139</v>
      </c>
    </row>
    <row r="672" s="13" customFormat="1">
      <c r="A672" s="13"/>
      <c r="B672" s="239"/>
      <c r="C672" s="240"/>
      <c r="D672" s="234" t="s">
        <v>150</v>
      </c>
      <c r="E672" s="241" t="s">
        <v>1</v>
      </c>
      <c r="F672" s="242" t="s">
        <v>931</v>
      </c>
      <c r="G672" s="240"/>
      <c r="H672" s="243">
        <v>149.16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9" t="s">
        <v>150</v>
      </c>
      <c r="AU672" s="249" t="s">
        <v>86</v>
      </c>
      <c r="AV672" s="13" t="s">
        <v>86</v>
      </c>
      <c r="AW672" s="13" t="s">
        <v>32</v>
      </c>
      <c r="AX672" s="13" t="s">
        <v>76</v>
      </c>
      <c r="AY672" s="249" t="s">
        <v>139</v>
      </c>
    </row>
    <row r="673" s="13" customFormat="1">
      <c r="A673" s="13"/>
      <c r="B673" s="239"/>
      <c r="C673" s="240"/>
      <c r="D673" s="234" t="s">
        <v>150</v>
      </c>
      <c r="E673" s="241" t="s">
        <v>1</v>
      </c>
      <c r="F673" s="242" t="s">
        <v>932</v>
      </c>
      <c r="G673" s="240"/>
      <c r="H673" s="243">
        <v>204.056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9" t="s">
        <v>150</v>
      </c>
      <c r="AU673" s="249" t="s">
        <v>86</v>
      </c>
      <c r="AV673" s="13" t="s">
        <v>86</v>
      </c>
      <c r="AW673" s="13" t="s">
        <v>32</v>
      </c>
      <c r="AX673" s="13" t="s">
        <v>76</v>
      </c>
      <c r="AY673" s="249" t="s">
        <v>139</v>
      </c>
    </row>
    <row r="674" s="14" customFormat="1">
      <c r="A674" s="14"/>
      <c r="B674" s="250"/>
      <c r="C674" s="251"/>
      <c r="D674" s="234" t="s">
        <v>150</v>
      </c>
      <c r="E674" s="252" t="s">
        <v>1</v>
      </c>
      <c r="F674" s="253" t="s">
        <v>152</v>
      </c>
      <c r="G674" s="251"/>
      <c r="H674" s="254">
        <v>353.216</v>
      </c>
      <c r="I674" s="255"/>
      <c r="J674" s="251"/>
      <c r="K674" s="251"/>
      <c r="L674" s="256"/>
      <c r="M674" s="257"/>
      <c r="N674" s="258"/>
      <c r="O674" s="258"/>
      <c r="P674" s="258"/>
      <c r="Q674" s="258"/>
      <c r="R674" s="258"/>
      <c r="S674" s="258"/>
      <c r="T674" s="25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0" t="s">
        <v>150</v>
      </c>
      <c r="AU674" s="260" t="s">
        <v>86</v>
      </c>
      <c r="AV674" s="14" t="s">
        <v>146</v>
      </c>
      <c r="AW674" s="14" t="s">
        <v>32</v>
      </c>
      <c r="AX674" s="14" t="s">
        <v>84</v>
      </c>
      <c r="AY674" s="260" t="s">
        <v>139</v>
      </c>
    </row>
    <row r="675" s="2" customFormat="1" ht="16.5" customHeight="1">
      <c r="A675" s="38"/>
      <c r="B675" s="39"/>
      <c r="C675" s="271" t="s">
        <v>953</v>
      </c>
      <c r="D675" s="272" t="s">
        <v>307</v>
      </c>
      <c r="E675" s="273" t="s">
        <v>954</v>
      </c>
      <c r="F675" s="274" t="s">
        <v>955</v>
      </c>
      <c r="G675" s="275" t="s">
        <v>155</v>
      </c>
      <c r="H675" s="276">
        <v>406.198</v>
      </c>
      <c r="I675" s="277"/>
      <c r="J675" s="278">
        <f>ROUND(I675*H675,2)</f>
        <v>0</v>
      </c>
      <c r="K675" s="279"/>
      <c r="L675" s="280"/>
      <c r="M675" s="281" t="s">
        <v>1</v>
      </c>
      <c r="N675" s="282" t="s">
        <v>41</v>
      </c>
      <c r="O675" s="91"/>
      <c r="P675" s="230">
        <f>O675*H675</f>
        <v>0</v>
      </c>
      <c r="Q675" s="230">
        <v>0.01841</v>
      </c>
      <c r="R675" s="230">
        <f>Q675*H675</f>
        <v>7.4781051799999984</v>
      </c>
      <c r="S675" s="230">
        <v>0</v>
      </c>
      <c r="T675" s="231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2" t="s">
        <v>311</v>
      </c>
      <c r="AT675" s="232" t="s">
        <v>307</v>
      </c>
      <c r="AU675" s="232" t="s">
        <v>86</v>
      </c>
      <c r="AY675" s="17" t="s">
        <v>139</v>
      </c>
      <c r="BE675" s="233">
        <f>IF(N675="základní",J675,0)</f>
        <v>0</v>
      </c>
      <c r="BF675" s="233">
        <f>IF(N675="snížená",J675,0)</f>
        <v>0</v>
      </c>
      <c r="BG675" s="233">
        <f>IF(N675="zákl. přenesená",J675,0)</f>
        <v>0</v>
      </c>
      <c r="BH675" s="233">
        <f>IF(N675="sníž. přenesená",J675,0)</f>
        <v>0</v>
      </c>
      <c r="BI675" s="233">
        <f>IF(N675="nulová",J675,0)</f>
        <v>0</v>
      </c>
      <c r="BJ675" s="17" t="s">
        <v>84</v>
      </c>
      <c r="BK675" s="233">
        <f>ROUND(I675*H675,2)</f>
        <v>0</v>
      </c>
      <c r="BL675" s="17" t="s">
        <v>238</v>
      </c>
      <c r="BM675" s="232" t="s">
        <v>956</v>
      </c>
    </row>
    <row r="676" s="2" customFormat="1">
      <c r="A676" s="38"/>
      <c r="B676" s="39"/>
      <c r="C676" s="40"/>
      <c r="D676" s="234" t="s">
        <v>148</v>
      </c>
      <c r="E676" s="40"/>
      <c r="F676" s="235" t="s">
        <v>955</v>
      </c>
      <c r="G676" s="40"/>
      <c r="H676" s="40"/>
      <c r="I676" s="236"/>
      <c r="J676" s="40"/>
      <c r="K676" s="40"/>
      <c r="L676" s="44"/>
      <c r="M676" s="237"/>
      <c r="N676" s="238"/>
      <c r="O676" s="91"/>
      <c r="P676" s="91"/>
      <c r="Q676" s="91"/>
      <c r="R676" s="91"/>
      <c r="S676" s="91"/>
      <c r="T676" s="92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148</v>
      </c>
      <c r="AU676" s="17" t="s">
        <v>86</v>
      </c>
    </row>
    <row r="677" s="13" customFormat="1">
      <c r="A677" s="13"/>
      <c r="B677" s="239"/>
      <c r="C677" s="240"/>
      <c r="D677" s="234" t="s">
        <v>150</v>
      </c>
      <c r="E677" s="240"/>
      <c r="F677" s="242" t="s">
        <v>957</v>
      </c>
      <c r="G677" s="240"/>
      <c r="H677" s="243">
        <v>406.198</v>
      </c>
      <c r="I677" s="244"/>
      <c r="J677" s="240"/>
      <c r="K677" s="240"/>
      <c r="L677" s="245"/>
      <c r="M677" s="246"/>
      <c r="N677" s="247"/>
      <c r="O677" s="247"/>
      <c r="P677" s="247"/>
      <c r="Q677" s="247"/>
      <c r="R677" s="247"/>
      <c r="S677" s="247"/>
      <c r="T677" s="248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9" t="s">
        <v>150</v>
      </c>
      <c r="AU677" s="249" t="s">
        <v>86</v>
      </c>
      <c r="AV677" s="13" t="s">
        <v>86</v>
      </c>
      <c r="AW677" s="13" t="s">
        <v>4</v>
      </c>
      <c r="AX677" s="13" t="s">
        <v>84</v>
      </c>
      <c r="AY677" s="249" t="s">
        <v>139</v>
      </c>
    </row>
    <row r="678" s="2" customFormat="1" ht="16.5" customHeight="1">
      <c r="A678" s="38"/>
      <c r="B678" s="39"/>
      <c r="C678" s="219" t="s">
        <v>958</v>
      </c>
      <c r="D678" s="220" t="s">
        <v>142</v>
      </c>
      <c r="E678" s="221" t="s">
        <v>959</v>
      </c>
      <c r="F678" s="222" t="s">
        <v>960</v>
      </c>
      <c r="G678" s="223" t="s">
        <v>332</v>
      </c>
      <c r="H678" s="283"/>
      <c r="I678" s="225"/>
      <c r="J678" s="226">
        <f>ROUND(I678*H678,2)</f>
        <v>0</v>
      </c>
      <c r="K678" s="227"/>
      <c r="L678" s="44"/>
      <c r="M678" s="228" t="s">
        <v>1</v>
      </c>
      <c r="N678" s="229" t="s">
        <v>41</v>
      </c>
      <c r="O678" s="91"/>
      <c r="P678" s="230">
        <f>O678*H678</f>
        <v>0</v>
      </c>
      <c r="Q678" s="230">
        <v>0</v>
      </c>
      <c r="R678" s="230">
        <f>Q678*H678</f>
        <v>0</v>
      </c>
      <c r="S678" s="230">
        <v>0</v>
      </c>
      <c r="T678" s="231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32" t="s">
        <v>238</v>
      </c>
      <c r="AT678" s="232" t="s">
        <v>142</v>
      </c>
      <c r="AU678" s="232" t="s">
        <v>86</v>
      </c>
      <c r="AY678" s="17" t="s">
        <v>139</v>
      </c>
      <c r="BE678" s="233">
        <f>IF(N678="základní",J678,0)</f>
        <v>0</v>
      </c>
      <c r="BF678" s="233">
        <f>IF(N678="snížená",J678,0)</f>
        <v>0</v>
      </c>
      <c r="BG678" s="233">
        <f>IF(N678="zákl. přenesená",J678,0)</f>
        <v>0</v>
      </c>
      <c r="BH678" s="233">
        <f>IF(N678="sníž. přenesená",J678,0)</f>
        <v>0</v>
      </c>
      <c r="BI678" s="233">
        <f>IF(N678="nulová",J678,0)</f>
        <v>0</v>
      </c>
      <c r="BJ678" s="17" t="s">
        <v>84</v>
      </c>
      <c r="BK678" s="233">
        <f>ROUND(I678*H678,2)</f>
        <v>0</v>
      </c>
      <c r="BL678" s="17" t="s">
        <v>238</v>
      </c>
      <c r="BM678" s="232" t="s">
        <v>961</v>
      </c>
    </row>
    <row r="679" s="2" customFormat="1">
      <c r="A679" s="38"/>
      <c r="B679" s="39"/>
      <c r="C679" s="40"/>
      <c r="D679" s="234" t="s">
        <v>148</v>
      </c>
      <c r="E679" s="40"/>
      <c r="F679" s="235" t="s">
        <v>962</v>
      </c>
      <c r="G679" s="40"/>
      <c r="H679" s="40"/>
      <c r="I679" s="236"/>
      <c r="J679" s="40"/>
      <c r="K679" s="40"/>
      <c r="L679" s="44"/>
      <c r="M679" s="237"/>
      <c r="N679" s="238"/>
      <c r="O679" s="91"/>
      <c r="P679" s="91"/>
      <c r="Q679" s="91"/>
      <c r="R679" s="91"/>
      <c r="S679" s="91"/>
      <c r="T679" s="92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148</v>
      </c>
      <c r="AU679" s="17" t="s">
        <v>86</v>
      </c>
    </row>
    <row r="680" s="12" customFormat="1" ht="22.8" customHeight="1">
      <c r="A680" s="12"/>
      <c r="B680" s="203"/>
      <c r="C680" s="204"/>
      <c r="D680" s="205" t="s">
        <v>75</v>
      </c>
      <c r="E680" s="217" t="s">
        <v>963</v>
      </c>
      <c r="F680" s="217" t="s">
        <v>964</v>
      </c>
      <c r="G680" s="204"/>
      <c r="H680" s="204"/>
      <c r="I680" s="207"/>
      <c r="J680" s="218">
        <f>BK680</f>
        <v>0</v>
      </c>
      <c r="K680" s="204"/>
      <c r="L680" s="209"/>
      <c r="M680" s="210"/>
      <c r="N680" s="211"/>
      <c r="O680" s="211"/>
      <c r="P680" s="212">
        <f>SUM(P681:P692)</f>
        <v>0</v>
      </c>
      <c r="Q680" s="211"/>
      <c r="R680" s="212">
        <f>SUM(R681:R692)</f>
        <v>5.199012</v>
      </c>
      <c r="S680" s="211"/>
      <c r="T680" s="213">
        <f>SUM(T681:T692)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4" t="s">
        <v>86</v>
      </c>
      <c r="AT680" s="215" t="s">
        <v>75</v>
      </c>
      <c r="AU680" s="215" t="s">
        <v>84</v>
      </c>
      <c r="AY680" s="214" t="s">
        <v>139</v>
      </c>
      <c r="BK680" s="216">
        <f>SUM(BK681:BK692)</f>
        <v>0</v>
      </c>
    </row>
    <row r="681" s="2" customFormat="1" ht="16.5" customHeight="1">
      <c r="A681" s="38"/>
      <c r="B681" s="39"/>
      <c r="C681" s="219" t="s">
        <v>965</v>
      </c>
      <c r="D681" s="219" t="s">
        <v>142</v>
      </c>
      <c r="E681" s="221" t="s">
        <v>966</v>
      </c>
      <c r="F681" s="222" t="s">
        <v>871</v>
      </c>
      <c r="G681" s="223" t="s">
        <v>155</v>
      </c>
      <c r="H681" s="224">
        <v>196.56</v>
      </c>
      <c r="I681" s="225"/>
      <c r="J681" s="226">
        <f>ROUND(I681*H681,2)</f>
        <v>0</v>
      </c>
      <c r="K681" s="227"/>
      <c r="L681" s="44"/>
      <c r="M681" s="228" t="s">
        <v>1</v>
      </c>
      <c r="N681" s="229" t="s">
        <v>41</v>
      </c>
      <c r="O681" s="91"/>
      <c r="P681" s="230">
        <f>O681*H681</f>
        <v>0</v>
      </c>
      <c r="Q681" s="230">
        <v>0.0255</v>
      </c>
      <c r="R681" s="230">
        <f>Q681*H681</f>
        <v>5.01228</v>
      </c>
      <c r="S681" s="230">
        <v>0</v>
      </c>
      <c r="T681" s="231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2" t="s">
        <v>238</v>
      </c>
      <c r="AT681" s="232" t="s">
        <v>142</v>
      </c>
      <c r="AU681" s="232" t="s">
        <v>86</v>
      </c>
      <c r="AY681" s="17" t="s">
        <v>139</v>
      </c>
      <c r="BE681" s="233">
        <f>IF(N681="základní",J681,0)</f>
        <v>0</v>
      </c>
      <c r="BF681" s="233">
        <f>IF(N681="snížená",J681,0)</f>
        <v>0</v>
      </c>
      <c r="BG681" s="233">
        <f>IF(N681="zákl. přenesená",J681,0)</f>
        <v>0</v>
      </c>
      <c r="BH681" s="233">
        <f>IF(N681="sníž. přenesená",J681,0)</f>
        <v>0</v>
      </c>
      <c r="BI681" s="233">
        <f>IF(N681="nulová",J681,0)</f>
        <v>0</v>
      </c>
      <c r="BJ681" s="17" t="s">
        <v>84</v>
      </c>
      <c r="BK681" s="233">
        <f>ROUND(I681*H681,2)</f>
        <v>0</v>
      </c>
      <c r="BL681" s="17" t="s">
        <v>238</v>
      </c>
      <c r="BM681" s="232" t="s">
        <v>967</v>
      </c>
    </row>
    <row r="682" s="2" customFormat="1">
      <c r="A682" s="38"/>
      <c r="B682" s="39"/>
      <c r="C682" s="40"/>
      <c r="D682" s="234" t="s">
        <v>148</v>
      </c>
      <c r="E682" s="40"/>
      <c r="F682" s="235" t="s">
        <v>871</v>
      </c>
      <c r="G682" s="40"/>
      <c r="H682" s="40"/>
      <c r="I682" s="236"/>
      <c r="J682" s="40"/>
      <c r="K682" s="40"/>
      <c r="L682" s="44"/>
      <c r="M682" s="237"/>
      <c r="N682" s="238"/>
      <c r="O682" s="91"/>
      <c r="P682" s="91"/>
      <c r="Q682" s="91"/>
      <c r="R682" s="91"/>
      <c r="S682" s="91"/>
      <c r="T682" s="92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148</v>
      </c>
      <c r="AU682" s="17" t="s">
        <v>86</v>
      </c>
    </row>
    <row r="683" s="13" customFormat="1">
      <c r="A683" s="13"/>
      <c r="B683" s="239"/>
      <c r="C683" s="240"/>
      <c r="D683" s="234" t="s">
        <v>150</v>
      </c>
      <c r="E683" s="241" t="s">
        <v>1</v>
      </c>
      <c r="F683" s="242" t="s">
        <v>968</v>
      </c>
      <c r="G683" s="240"/>
      <c r="H683" s="243">
        <v>196.56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9" t="s">
        <v>150</v>
      </c>
      <c r="AU683" s="249" t="s">
        <v>86</v>
      </c>
      <c r="AV683" s="13" t="s">
        <v>86</v>
      </c>
      <c r="AW683" s="13" t="s">
        <v>32</v>
      </c>
      <c r="AX683" s="13" t="s">
        <v>76</v>
      </c>
      <c r="AY683" s="249" t="s">
        <v>139</v>
      </c>
    </row>
    <row r="684" s="14" customFormat="1">
      <c r="A684" s="14"/>
      <c r="B684" s="250"/>
      <c r="C684" s="251"/>
      <c r="D684" s="234" t="s">
        <v>150</v>
      </c>
      <c r="E684" s="252" t="s">
        <v>1</v>
      </c>
      <c r="F684" s="253" t="s">
        <v>152</v>
      </c>
      <c r="G684" s="251"/>
      <c r="H684" s="254">
        <v>196.56</v>
      </c>
      <c r="I684" s="255"/>
      <c r="J684" s="251"/>
      <c r="K684" s="251"/>
      <c r="L684" s="256"/>
      <c r="M684" s="257"/>
      <c r="N684" s="258"/>
      <c r="O684" s="258"/>
      <c r="P684" s="258"/>
      <c r="Q684" s="258"/>
      <c r="R684" s="258"/>
      <c r="S684" s="258"/>
      <c r="T684" s="25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0" t="s">
        <v>150</v>
      </c>
      <c r="AU684" s="260" t="s">
        <v>86</v>
      </c>
      <c r="AV684" s="14" t="s">
        <v>146</v>
      </c>
      <c r="AW684" s="14" t="s">
        <v>32</v>
      </c>
      <c r="AX684" s="14" t="s">
        <v>84</v>
      </c>
      <c r="AY684" s="260" t="s">
        <v>139</v>
      </c>
    </row>
    <row r="685" s="2" customFormat="1" ht="16.5" customHeight="1">
      <c r="A685" s="38"/>
      <c r="B685" s="39"/>
      <c r="C685" s="219" t="s">
        <v>969</v>
      </c>
      <c r="D685" s="219" t="s">
        <v>142</v>
      </c>
      <c r="E685" s="221" t="s">
        <v>970</v>
      </c>
      <c r="F685" s="222" t="s">
        <v>971</v>
      </c>
      <c r="G685" s="223" t="s">
        <v>155</v>
      </c>
      <c r="H685" s="224">
        <v>196.56</v>
      </c>
      <c r="I685" s="225"/>
      <c r="J685" s="226">
        <f>ROUND(I685*H685,2)</f>
        <v>0</v>
      </c>
      <c r="K685" s="227"/>
      <c r="L685" s="44"/>
      <c r="M685" s="228" t="s">
        <v>1</v>
      </c>
      <c r="N685" s="229" t="s">
        <v>41</v>
      </c>
      <c r="O685" s="91"/>
      <c r="P685" s="230">
        <f>O685*H685</f>
        <v>0</v>
      </c>
      <c r="Q685" s="230">
        <v>0.00029</v>
      </c>
      <c r="R685" s="230">
        <f>Q685*H685</f>
        <v>0.0570024</v>
      </c>
      <c r="S685" s="230">
        <v>0</v>
      </c>
      <c r="T685" s="231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2" t="s">
        <v>238</v>
      </c>
      <c r="AT685" s="232" t="s">
        <v>142</v>
      </c>
      <c r="AU685" s="232" t="s">
        <v>86</v>
      </c>
      <c r="AY685" s="17" t="s">
        <v>139</v>
      </c>
      <c r="BE685" s="233">
        <f>IF(N685="základní",J685,0)</f>
        <v>0</v>
      </c>
      <c r="BF685" s="233">
        <f>IF(N685="snížená",J685,0)</f>
        <v>0</v>
      </c>
      <c r="BG685" s="233">
        <f>IF(N685="zákl. přenesená",J685,0)</f>
        <v>0</v>
      </c>
      <c r="BH685" s="233">
        <f>IF(N685="sníž. přenesená",J685,0)</f>
        <v>0</v>
      </c>
      <c r="BI685" s="233">
        <f>IF(N685="nulová",J685,0)</f>
        <v>0</v>
      </c>
      <c r="BJ685" s="17" t="s">
        <v>84</v>
      </c>
      <c r="BK685" s="233">
        <f>ROUND(I685*H685,2)</f>
        <v>0</v>
      </c>
      <c r="BL685" s="17" t="s">
        <v>238</v>
      </c>
      <c r="BM685" s="232" t="s">
        <v>972</v>
      </c>
    </row>
    <row r="686" s="2" customFormat="1">
      <c r="A686" s="38"/>
      <c r="B686" s="39"/>
      <c r="C686" s="40"/>
      <c r="D686" s="234" t="s">
        <v>148</v>
      </c>
      <c r="E686" s="40"/>
      <c r="F686" s="235" t="s">
        <v>973</v>
      </c>
      <c r="G686" s="40"/>
      <c r="H686" s="40"/>
      <c r="I686" s="236"/>
      <c r="J686" s="40"/>
      <c r="K686" s="40"/>
      <c r="L686" s="44"/>
      <c r="M686" s="237"/>
      <c r="N686" s="238"/>
      <c r="O686" s="91"/>
      <c r="P686" s="91"/>
      <c r="Q686" s="91"/>
      <c r="R686" s="91"/>
      <c r="S686" s="91"/>
      <c r="T686" s="92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148</v>
      </c>
      <c r="AU686" s="17" t="s">
        <v>86</v>
      </c>
    </row>
    <row r="687" s="13" customFormat="1">
      <c r="A687" s="13"/>
      <c r="B687" s="239"/>
      <c r="C687" s="240"/>
      <c r="D687" s="234" t="s">
        <v>150</v>
      </c>
      <c r="E687" s="241" t="s">
        <v>1</v>
      </c>
      <c r="F687" s="242" t="s">
        <v>968</v>
      </c>
      <c r="G687" s="240"/>
      <c r="H687" s="243">
        <v>196.56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9" t="s">
        <v>150</v>
      </c>
      <c r="AU687" s="249" t="s">
        <v>86</v>
      </c>
      <c r="AV687" s="13" t="s">
        <v>86</v>
      </c>
      <c r="AW687" s="13" t="s">
        <v>32</v>
      </c>
      <c r="AX687" s="13" t="s">
        <v>76</v>
      </c>
      <c r="AY687" s="249" t="s">
        <v>139</v>
      </c>
    </row>
    <row r="688" s="14" customFormat="1">
      <c r="A688" s="14"/>
      <c r="B688" s="250"/>
      <c r="C688" s="251"/>
      <c r="D688" s="234" t="s">
        <v>150</v>
      </c>
      <c r="E688" s="252" t="s">
        <v>1</v>
      </c>
      <c r="F688" s="253" t="s">
        <v>152</v>
      </c>
      <c r="G688" s="251"/>
      <c r="H688" s="254">
        <v>196.56</v>
      </c>
      <c r="I688" s="255"/>
      <c r="J688" s="251"/>
      <c r="K688" s="251"/>
      <c r="L688" s="256"/>
      <c r="M688" s="257"/>
      <c r="N688" s="258"/>
      <c r="O688" s="258"/>
      <c r="P688" s="258"/>
      <c r="Q688" s="258"/>
      <c r="R688" s="258"/>
      <c r="S688" s="258"/>
      <c r="T688" s="259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0" t="s">
        <v>150</v>
      </c>
      <c r="AU688" s="260" t="s">
        <v>86</v>
      </c>
      <c r="AV688" s="14" t="s">
        <v>146</v>
      </c>
      <c r="AW688" s="14" t="s">
        <v>32</v>
      </c>
      <c r="AX688" s="14" t="s">
        <v>84</v>
      </c>
      <c r="AY688" s="260" t="s">
        <v>139</v>
      </c>
    </row>
    <row r="689" s="2" customFormat="1" ht="16.5" customHeight="1">
      <c r="A689" s="38"/>
      <c r="B689" s="39"/>
      <c r="C689" s="219" t="s">
        <v>974</v>
      </c>
      <c r="D689" s="219" t="s">
        <v>142</v>
      </c>
      <c r="E689" s="221" t="s">
        <v>975</v>
      </c>
      <c r="F689" s="222" t="s">
        <v>976</v>
      </c>
      <c r="G689" s="223" t="s">
        <v>155</v>
      </c>
      <c r="H689" s="224">
        <v>196.56</v>
      </c>
      <c r="I689" s="225"/>
      <c r="J689" s="226">
        <f>ROUND(I689*H689,2)</f>
        <v>0</v>
      </c>
      <c r="K689" s="227"/>
      <c r="L689" s="44"/>
      <c r="M689" s="228" t="s">
        <v>1</v>
      </c>
      <c r="N689" s="229" t="s">
        <v>41</v>
      </c>
      <c r="O689" s="91"/>
      <c r="P689" s="230">
        <f>O689*H689</f>
        <v>0</v>
      </c>
      <c r="Q689" s="230">
        <v>0.00066</v>
      </c>
      <c r="R689" s="230">
        <f>Q689*H689</f>
        <v>0.1297296</v>
      </c>
      <c r="S689" s="230">
        <v>0</v>
      </c>
      <c r="T689" s="231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2" t="s">
        <v>238</v>
      </c>
      <c r="AT689" s="232" t="s">
        <v>142</v>
      </c>
      <c r="AU689" s="232" t="s">
        <v>86</v>
      </c>
      <c r="AY689" s="17" t="s">
        <v>139</v>
      </c>
      <c r="BE689" s="233">
        <f>IF(N689="základní",J689,0)</f>
        <v>0</v>
      </c>
      <c r="BF689" s="233">
        <f>IF(N689="snížená",J689,0)</f>
        <v>0</v>
      </c>
      <c r="BG689" s="233">
        <f>IF(N689="zákl. přenesená",J689,0)</f>
        <v>0</v>
      </c>
      <c r="BH689" s="233">
        <f>IF(N689="sníž. přenesená",J689,0)</f>
        <v>0</v>
      </c>
      <c r="BI689" s="233">
        <f>IF(N689="nulová",J689,0)</f>
        <v>0</v>
      </c>
      <c r="BJ689" s="17" t="s">
        <v>84</v>
      </c>
      <c r="BK689" s="233">
        <f>ROUND(I689*H689,2)</f>
        <v>0</v>
      </c>
      <c r="BL689" s="17" t="s">
        <v>238</v>
      </c>
      <c r="BM689" s="232" t="s">
        <v>977</v>
      </c>
    </row>
    <row r="690" s="2" customFormat="1">
      <c r="A690" s="38"/>
      <c r="B690" s="39"/>
      <c r="C690" s="40"/>
      <c r="D690" s="234" t="s">
        <v>148</v>
      </c>
      <c r="E690" s="40"/>
      <c r="F690" s="235" t="s">
        <v>978</v>
      </c>
      <c r="G690" s="40"/>
      <c r="H690" s="40"/>
      <c r="I690" s="236"/>
      <c r="J690" s="40"/>
      <c r="K690" s="40"/>
      <c r="L690" s="44"/>
      <c r="M690" s="237"/>
      <c r="N690" s="238"/>
      <c r="O690" s="91"/>
      <c r="P690" s="91"/>
      <c r="Q690" s="91"/>
      <c r="R690" s="91"/>
      <c r="S690" s="91"/>
      <c r="T690" s="92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148</v>
      </c>
      <c r="AU690" s="17" t="s">
        <v>86</v>
      </c>
    </row>
    <row r="691" s="13" customFormat="1">
      <c r="A691" s="13"/>
      <c r="B691" s="239"/>
      <c r="C691" s="240"/>
      <c r="D691" s="234" t="s">
        <v>150</v>
      </c>
      <c r="E691" s="241" t="s">
        <v>1</v>
      </c>
      <c r="F691" s="242" t="s">
        <v>968</v>
      </c>
      <c r="G691" s="240"/>
      <c r="H691" s="243">
        <v>196.56</v>
      </c>
      <c r="I691" s="244"/>
      <c r="J691" s="240"/>
      <c r="K691" s="240"/>
      <c r="L691" s="245"/>
      <c r="M691" s="246"/>
      <c r="N691" s="247"/>
      <c r="O691" s="247"/>
      <c r="P691" s="247"/>
      <c r="Q691" s="247"/>
      <c r="R691" s="247"/>
      <c r="S691" s="247"/>
      <c r="T691" s="24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9" t="s">
        <v>150</v>
      </c>
      <c r="AU691" s="249" t="s">
        <v>86</v>
      </c>
      <c r="AV691" s="13" t="s">
        <v>86</v>
      </c>
      <c r="AW691" s="13" t="s">
        <v>32</v>
      </c>
      <c r="AX691" s="13" t="s">
        <v>76</v>
      </c>
      <c r="AY691" s="249" t="s">
        <v>139</v>
      </c>
    </row>
    <row r="692" s="14" customFormat="1">
      <c r="A692" s="14"/>
      <c r="B692" s="250"/>
      <c r="C692" s="251"/>
      <c r="D692" s="234" t="s">
        <v>150</v>
      </c>
      <c r="E692" s="252" t="s">
        <v>1</v>
      </c>
      <c r="F692" s="253" t="s">
        <v>152</v>
      </c>
      <c r="G692" s="251"/>
      <c r="H692" s="254">
        <v>196.56</v>
      </c>
      <c r="I692" s="255"/>
      <c r="J692" s="251"/>
      <c r="K692" s="251"/>
      <c r="L692" s="256"/>
      <c r="M692" s="257"/>
      <c r="N692" s="258"/>
      <c r="O692" s="258"/>
      <c r="P692" s="258"/>
      <c r="Q692" s="258"/>
      <c r="R692" s="258"/>
      <c r="S692" s="258"/>
      <c r="T692" s="25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0" t="s">
        <v>150</v>
      </c>
      <c r="AU692" s="260" t="s">
        <v>86</v>
      </c>
      <c r="AV692" s="14" t="s">
        <v>146</v>
      </c>
      <c r="AW692" s="14" t="s">
        <v>32</v>
      </c>
      <c r="AX692" s="14" t="s">
        <v>84</v>
      </c>
      <c r="AY692" s="260" t="s">
        <v>139</v>
      </c>
    </row>
    <row r="693" s="12" customFormat="1" ht="22.8" customHeight="1">
      <c r="A693" s="12"/>
      <c r="B693" s="203"/>
      <c r="C693" s="204"/>
      <c r="D693" s="205" t="s">
        <v>75</v>
      </c>
      <c r="E693" s="217" t="s">
        <v>979</v>
      </c>
      <c r="F693" s="217" t="s">
        <v>980</v>
      </c>
      <c r="G693" s="204"/>
      <c r="H693" s="204"/>
      <c r="I693" s="207"/>
      <c r="J693" s="218">
        <f>BK693</f>
        <v>0</v>
      </c>
      <c r="K693" s="204"/>
      <c r="L693" s="209"/>
      <c r="M693" s="210"/>
      <c r="N693" s="211"/>
      <c r="O693" s="211"/>
      <c r="P693" s="212">
        <f>SUM(P694:P714)</f>
        <v>0</v>
      </c>
      <c r="Q693" s="211"/>
      <c r="R693" s="212">
        <f>SUM(R694:R714)</f>
        <v>2.039571</v>
      </c>
      <c r="S693" s="211"/>
      <c r="T693" s="213">
        <f>SUM(T694:T714)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14" t="s">
        <v>86</v>
      </c>
      <c r="AT693" s="215" t="s">
        <v>75</v>
      </c>
      <c r="AU693" s="215" t="s">
        <v>84</v>
      </c>
      <c r="AY693" s="214" t="s">
        <v>139</v>
      </c>
      <c r="BK693" s="216">
        <f>SUM(BK694:BK714)</f>
        <v>0</v>
      </c>
    </row>
    <row r="694" s="2" customFormat="1" ht="16.5" customHeight="1">
      <c r="A694" s="38"/>
      <c r="B694" s="39"/>
      <c r="C694" s="219" t="s">
        <v>981</v>
      </c>
      <c r="D694" s="219" t="s">
        <v>142</v>
      </c>
      <c r="E694" s="221" t="s">
        <v>982</v>
      </c>
      <c r="F694" s="222" t="s">
        <v>983</v>
      </c>
      <c r="G694" s="223" t="s">
        <v>155</v>
      </c>
      <c r="H694" s="224">
        <v>4079.142</v>
      </c>
      <c r="I694" s="225"/>
      <c r="J694" s="226">
        <f>ROUND(I694*H694,2)</f>
        <v>0</v>
      </c>
      <c r="K694" s="227"/>
      <c r="L694" s="44"/>
      <c r="M694" s="228" t="s">
        <v>1</v>
      </c>
      <c r="N694" s="229" t="s">
        <v>41</v>
      </c>
      <c r="O694" s="91"/>
      <c r="P694" s="230">
        <f>O694*H694</f>
        <v>0</v>
      </c>
      <c r="Q694" s="230">
        <v>0</v>
      </c>
      <c r="R694" s="230">
        <f>Q694*H694</f>
        <v>0</v>
      </c>
      <c r="S694" s="230">
        <v>0</v>
      </c>
      <c r="T694" s="231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32" t="s">
        <v>238</v>
      </c>
      <c r="AT694" s="232" t="s">
        <v>142</v>
      </c>
      <c r="AU694" s="232" t="s">
        <v>86</v>
      </c>
      <c r="AY694" s="17" t="s">
        <v>139</v>
      </c>
      <c r="BE694" s="233">
        <f>IF(N694="základní",J694,0)</f>
        <v>0</v>
      </c>
      <c r="BF694" s="233">
        <f>IF(N694="snížená",J694,0)</f>
        <v>0</v>
      </c>
      <c r="BG694" s="233">
        <f>IF(N694="zákl. přenesená",J694,0)</f>
        <v>0</v>
      </c>
      <c r="BH694" s="233">
        <f>IF(N694="sníž. přenesená",J694,0)</f>
        <v>0</v>
      </c>
      <c r="BI694" s="233">
        <f>IF(N694="nulová",J694,0)</f>
        <v>0</v>
      </c>
      <c r="BJ694" s="17" t="s">
        <v>84</v>
      </c>
      <c r="BK694" s="233">
        <f>ROUND(I694*H694,2)</f>
        <v>0</v>
      </c>
      <c r="BL694" s="17" t="s">
        <v>238</v>
      </c>
      <c r="BM694" s="232" t="s">
        <v>984</v>
      </c>
    </row>
    <row r="695" s="2" customFormat="1">
      <c r="A695" s="38"/>
      <c r="B695" s="39"/>
      <c r="C695" s="40"/>
      <c r="D695" s="234" t="s">
        <v>148</v>
      </c>
      <c r="E695" s="40"/>
      <c r="F695" s="235" t="s">
        <v>985</v>
      </c>
      <c r="G695" s="40"/>
      <c r="H695" s="40"/>
      <c r="I695" s="236"/>
      <c r="J695" s="40"/>
      <c r="K695" s="40"/>
      <c r="L695" s="44"/>
      <c r="M695" s="237"/>
      <c r="N695" s="238"/>
      <c r="O695" s="91"/>
      <c r="P695" s="91"/>
      <c r="Q695" s="91"/>
      <c r="R695" s="91"/>
      <c r="S695" s="91"/>
      <c r="T695" s="92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148</v>
      </c>
      <c r="AU695" s="17" t="s">
        <v>86</v>
      </c>
    </row>
    <row r="696" s="15" customFormat="1">
      <c r="A696" s="15"/>
      <c r="B696" s="261"/>
      <c r="C696" s="262"/>
      <c r="D696" s="234" t="s">
        <v>150</v>
      </c>
      <c r="E696" s="263" t="s">
        <v>1</v>
      </c>
      <c r="F696" s="264" t="s">
        <v>986</v>
      </c>
      <c r="G696" s="262"/>
      <c r="H696" s="263" t="s">
        <v>1</v>
      </c>
      <c r="I696" s="265"/>
      <c r="J696" s="262"/>
      <c r="K696" s="262"/>
      <c r="L696" s="266"/>
      <c r="M696" s="267"/>
      <c r="N696" s="268"/>
      <c r="O696" s="268"/>
      <c r="P696" s="268"/>
      <c r="Q696" s="268"/>
      <c r="R696" s="268"/>
      <c r="S696" s="268"/>
      <c r="T696" s="269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0" t="s">
        <v>150</v>
      </c>
      <c r="AU696" s="270" t="s">
        <v>86</v>
      </c>
      <c r="AV696" s="15" t="s">
        <v>84</v>
      </c>
      <c r="AW696" s="15" t="s">
        <v>32</v>
      </c>
      <c r="AX696" s="15" t="s">
        <v>76</v>
      </c>
      <c r="AY696" s="270" t="s">
        <v>139</v>
      </c>
    </row>
    <row r="697" s="13" customFormat="1">
      <c r="A697" s="13"/>
      <c r="B697" s="239"/>
      <c r="C697" s="240"/>
      <c r="D697" s="234" t="s">
        <v>150</v>
      </c>
      <c r="E697" s="241" t="s">
        <v>1</v>
      </c>
      <c r="F697" s="242" t="s">
        <v>987</v>
      </c>
      <c r="G697" s="240"/>
      <c r="H697" s="243">
        <v>3954.43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9" t="s">
        <v>150</v>
      </c>
      <c r="AU697" s="249" t="s">
        <v>86</v>
      </c>
      <c r="AV697" s="13" t="s">
        <v>86</v>
      </c>
      <c r="AW697" s="13" t="s">
        <v>32</v>
      </c>
      <c r="AX697" s="13" t="s">
        <v>76</v>
      </c>
      <c r="AY697" s="249" t="s">
        <v>139</v>
      </c>
    </row>
    <row r="698" s="15" customFormat="1">
      <c r="A698" s="15"/>
      <c r="B698" s="261"/>
      <c r="C698" s="262"/>
      <c r="D698" s="234" t="s">
        <v>150</v>
      </c>
      <c r="E698" s="263" t="s">
        <v>1</v>
      </c>
      <c r="F698" s="264" t="s">
        <v>988</v>
      </c>
      <c r="G698" s="262"/>
      <c r="H698" s="263" t="s">
        <v>1</v>
      </c>
      <c r="I698" s="265"/>
      <c r="J698" s="262"/>
      <c r="K698" s="262"/>
      <c r="L698" s="266"/>
      <c r="M698" s="267"/>
      <c r="N698" s="268"/>
      <c r="O698" s="268"/>
      <c r="P698" s="268"/>
      <c r="Q698" s="268"/>
      <c r="R698" s="268"/>
      <c r="S698" s="268"/>
      <c r="T698" s="269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0" t="s">
        <v>150</v>
      </c>
      <c r="AU698" s="270" t="s">
        <v>86</v>
      </c>
      <c r="AV698" s="15" t="s">
        <v>84</v>
      </c>
      <c r="AW698" s="15" t="s">
        <v>32</v>
      </c>
      <c r="AX698" s="15" t="s">
        <v>76</v>
      </c>
      <c r="AY698" s="270" t="s">
        <v>139</v>
      </c>
    </row>
    <row r="699" s="13" customFormat="1">
      <c r="A699" s="13"/>
      <c r="B699" s="239"/>
      <c r="C699" s="240"/>
      <c r="D699" s="234" t="s">
        <v>150</v>
      </c>
      <c r="E699" s="241" t="s">
        <v>1</v>
      </c>
      <c r="F699" s="242" t="s">
        <v>989</v>
      </c>
      <c r="G699" s="240"/>
      <c r="H699" s="243">
        <v>124.712</v>
      </c>
      <c r="I699" s="244"/>
      <c r="J699" s="240"/>
      <c r="K699" s="240"/>
      <c r="L699" s="245"/>
      <c r="M699" s="246"/>
      <c r="N699" s="247"/>
      <c r="O699" s="247"/>
      <c r="P699" s="247"/>
      <c r="Q699" s="247"/>
      <c r="R699" s="247"/>
      <c r="S699" s="247"/>
      <c r="T699" s="24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9" t="s">
        <v>150</v>
      </c>
      <c r="AU699" s="249" t="s">
        <v>86</v>
      </c>
      <c r="AV699" s="13" t="s">
        <v>86</v>
      </c>
      <c r="AW699" s="13" t="s">
        <v>32</v>
      </c>
      <c r="AX699" s="13" t="s">
        <v>76</v>
      </c>
      <c r="AY699" s="249" t="s">
        <v>139</v>
      </c>
    </row>
    <row r="700" s="14" customFormat="1">
      <c r="A700" s="14"/>
      <c r="B700" s="250"/>
      <c r="C700" s="251"/>
      <c r="D700" s="234" t="s">
        <v>150</v>
      </c>
      <c r="E700" s="252" t="s">
        <v>1</v>
      </c>
      <c r="F700" s="253" t="s">
        <v>152</v>
      </c>
      <c r="G700" s="251"/>
      <c r="H700" s="254">
        <v>4079.142</v>
      </c>
      <c r="I700" s="255"/>
      <c r="J700" s="251"/>
      <c r="K700" s="251"/>
      <c r="L700" s="256"/>
      <c r="M700" s="257"/>
      <c r="N700" s="258"/>
      <c r="O700" s="258"/>
      <c r="P700" s="258"/>
      <c r="Q700" s="258"/>
      <c r="R700" s="258"/>
      <c r="S700" s="258"/>
      <c r="T700" s="259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0" t="s">
        <v>150</v>
      </c>
      <c r="AU700" s="260" t="s">
        <v>86</v>
      </c>
      <c r="AV700" s="14" t="s">
        <v>146</v>
      </c>
      <c r="AW700" s="14" t="s">
        <v>32</v>
      </c>
      <c r="AX700" s="14" t="s">
        <v>84</v>
      </c>
      <c r="AY700" s="260" t="s">
        <v>139</v>
      </c>
    </row>
    <row r="701" s="2" customFormat="1" ht="16.5" customHeight="1">
      <c r="A701" s="38"/>
      <c r="B701" s="39"/>
      <c r="C701" s="219" t="s">
        <v>990</v>
      </c>
      <c r="D701" s="219" t="s">
        <v>142</v>
      </c>
      <c r="E701" s="221" t="s">
        <v>991</v>
      </c>
      <c r="F701" s="222" t="s">
        <v>992</v>
      </c>
      <c r="G701" s="223" t="s">
        <v>155</v>
      </c>
      <c r="H701" s="224">
        <v>4079.142</v>
      </c>
      <c r="I701" s="225"/>
      <c r="J701" s="226">
        <f>ROUND(I701*H701,2)</f>
        <v>0</v>
      </c>
      <c r="K701" s="227"/>
      <c r="L701" s="44"/>
      <c r="M701" s="228" t="s">
        <v>1</v>
      </c>
      <c r="N701" s="229" t="s">
        <v>41</v>
      </c>
      <c r="O701" s="91"/>
      <c r="P701" s="230">
        <f>O701*H701</f>
        <v>0</v>
      </c>
      <c r="Q701" s="230">
        <v>0.00021</v>
      </c>
      <c r="R701" s="230">
        <f>Q701*H701</f>
        <v>0.85661982</v>
      </c>
      <c r="S701" s="230">
        <v>0</v>
      </c>
      <c r="T701" s="231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32" t="s">
        <v>238</v>
      </c>
      <c r="AT701" s="232" t="s">
        <v>142</v>
      </c>
      <c r="AU701" s="232" t="s">
        <v>86</v>
      </c>
      <c r="AY701" s="17" t="s">
        <v>139</v>
      </c>
      <c r="BE701" s="233">
        <f>IF(N701="základní",J701,0)</f>
        <v>0</v>
      </c>
      <c r="BF701" s="233">
        <f>IF(N701="snížená",J701,0)</f>
        <v>0</v>
      </c>
      <c r="BG701" s="233">
        <f>IF(N701="zákl. přenesená",J701,0)</f>
        <v>0</v>
      </c>
      <c r="BH701" s="233">
        <f>IF(N701="sníž. přenesená",J701,0)</f>
        <v>0</v>
      </c>
      <c r="BI701" s="233">
        <f>IF(N701="nulová",J701,0)</f>
        <v>0</v>
      </c>
      <c r="BJ701" s="17" t="s">
        <v>84</v>
      </c>
      <c r="BK701" s="233">
        <f>ROUND(I701*H701,2)</f>
        <v>0</v>
      </c>
      <c r="BL701" s="17" t="s">
        <v>238</v>
      </c>
      <c r="BM701" s="232" t="s">
        <v>993</v>
      </c>
    </row>
    <row r="702" s="2" customFormat="1">
      <c r="A702" s="38"/>
      <c r="B702" s="39"/>
      <c r="C702" s="40"/>
      <c r="D702" s="234" t="s">
        <v>148</v>
      </c>
      <c r="E702" s="40"/>
      <c r="F702" s="235" t="s">
        <v>994</v>
      </c>
      <c r="G702" s="40"/>
      <c r="H702" s="40"/>
      <c r="I702" s="236"/>
      <c r="J702" s="40"/>
      <c r="K702" s="40"/>
      <c r="L702" s="44"/>
      <c r="M702" s="237"/>
      <c r="N702" s="238"/>
      <c r="O702" s="91"/>
      <c r="P702" s="91"/>
      <c r="Q702" s="91"/>
      <c r="R702" s="91"/>
      <c r="S702" s="91"/>
      <c r="T702" s="92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148</v>
      </c>
      <c r="AU702" s="17" t="s">
        <v>86</v>
      </c>
    </row>
    <row r="703" s="15" customFormat="1">
      <c r="A703" s="15"/>
      <c r="B703" s="261"/>
      <c r="C703" s="262"/>
      <c r="D703" s="234" t="s">
        <v>150</v>
      </c>
      <c r="E703" s="263" t="s">
        <v>1</v>
      </c>
      <c r="F703" s="264" t="s">
        <v>986</v>
      </c>
      <c r="G703" s="262"/>
      <c r="H703" s="263" t="s">
        <v>1</v>
      </c>
      <c r="I703" s="265"/>
      <c r="J703" s="262"/>
      <c r="K703" s="262"/>
      <c r="L703" s="266"/>
      <c r="M703" s="267"/>
      <c r="N703" s="268"/>
      <c r="O703" s="268"/>
      <c r="P703" s="268"/>
      <c r="Q703" s="268"/>
      <c r="R703" s="268"/>
      <c r="S703" s="268"/>
      <c r="T703" s="269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0" t="s">
        <v>150</v>
      </c>
      <c r="AU703" s="270" t="s">
        <v>86</v>
      </c>
      <c r="AV703" s="15" t="s">
        <v>84</v>
      </c>
      <c r="AW703" s="15" t="s">
        <v>32</v>
      </c>
      <c r="AX703" s="15" t="s">
        <v>76</v>
      </c>
      <c r="AY703" s="270" t="s">
        <v>139</v>
      </c>
    </row>
    <row r="704" s="13" customFormat="1">
      <c r="A704" s="13"/>
      <c r="B704" s="239"/>
      <c r="C704" s="240"/>
      <c r="D704" s="234" t="s">
        <v>150</v>
      </c>
      <c r="E704" s="241" t="s">
        <v>1</v>
      </c>
      <c r="F704" s="242" t="s">
        <v>987</v>
      </c>
      <c r="G704" s="240"/>
      <c r="H704" s="243">
        <v>3954.43</v>
      </c>
      <c r="I704" s="244"/>
      <c r="J704" s="240"/>
      <c r="K704" s="240"/>
      <c r="L704" s="245"/>
      <c r="M704" s="246"/>
      <c r="N704" s="247"/>
      <c r="O704" s="247"/>
      <c r="P704" s="247"/>
      <c r="Q704" s="247"/>
      <c r="R704" s="247"/>
      <c r="S704" s="247"/>
      <c r="T704" s="24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9" t="s">
        <v>150</v>
      </c>
      <c r="AU704" s="249" t="s">
        <v>86</v>
      </c>
      <c r="AV704" s="13" t="s">
        <v>86</v>
      </c>
      <c r="AW704" s="13" t="s">
        <v>32</v>
      </c>
      <c r="AX704" s="13" t="s">
        <v>76</v>
      </c>
      <c r="AY704" s="249" t="s">
        <v>139</v>
      </c>
    </row>
    <row r="705" s="15" customFormat="1">
      <c r="A705" s="15"/>
      <c r="B705" s="261"/>
      <c r="C705" s="262"/>
      <c r="D705" s="234" t="s">
        <v>150</v>
      </c>
      <c r="E705" s="263" t="s">
        <v>1</v>
      </c>
      <c r="F705" s="264" t="s">
        <v>988</v>
      </c>
      <c r="G705" s="262"/>
      <c r="H705" s="263" t="s">
        <v>1</v>
      </c>
      <c r="I705" s="265"/>
      <c r="J705" s="262"/>
      <c r="K705" s="262"/>
      <c r="L705" s="266"/>
      <c r="M705" s="267"/>
      <c r="N705" s="268"/>
      <c r="O705" s="268"/>
      <c r="P705" s="268"/>
      <c r="Q705" s="268"/>
      <c r="R705" s="268"/>
      <c r="S705" s="268"/>
      <c r="T705" s="269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0" t="s">
        <v>150</v>
      </c>
      <c r="AU705" s="270" t="s">
        <v>86</v>
      </c>
      <c r="AV705" s="15" t="s">
        <v>84</v>
      </c>
      <c r="AW705" s="15" t="s">
        <v>32</v>
      </c>
      <c r="AX705" s="15" t="s">
        <v>76</v>
      </c>
      <c r="AY705" s="270" t="s">
        <v>139</v>
      </c>
    </row>
    <row r="706" s="13" customFormat="1">
      <c r="A706" s="13"/>
      <c r="B706" s="239"/>
      <c r="C706" s="240"/>
      <c r="D706" s="234" t="s">
        <v>150</v>
      </c>
      <c r="E706" s="241" t="s">
        <v>1</v>
      </c>
      <c r="F706" s="242" t="s">
        <v>989</v>
      </c>
      <c r="G706" s="240"/>
      <c r="H706" s="243">
        <v>124.712</v>
      </c>
      <c r="I706" s="244"/>
      <c r="J706" s="240"/>
      <c r="K706" s="240"/>
      <c r="L706" s="245"/>
      <c r="M706" s="246"/>
      <c r="N706" s="247"/>
      <c r="O706" s="247"/>
      <c r="P706" s="247"/>
      <c r="Q706" s="247"/>
      <c r="R706" s="247"/>
      <c r="S706" s="247"/>
      <c r="T706" s="24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9" t="s">
        <v>150</v>
      </c>
      <c r="AU706" s="249" t="s">
        <v>86</v>
      </c>
      <c r="AV706" s="13" t="s">
        <v>86</v>
      </c>
      <c r="AW706" s="13" t="s">
        <v>32</v>
      </c>
      <c r="AX706" s="13" t="s">
        <v>76</v>
      </c>
      <c r="AY706" s="249" t="s">
        <v>139</v>
      </c>
    </row>
    <row r="707" s="14" customFormat="1">
      <c r="A707" s="14"/>
      <c r="B707" s="250"/>
      <c r="C707" s="251"/>
      <c r="D707" s="234" t="s">
        <v>150</v>
      </c>
      <c r="E707" s="252" t="s">
        <v>1</v>
      </c>
      <c r="F707" s="253" t="s">
        <v>152</v>
      </c>
      <c r="G707" s="251"/>
      <c r="H707" s="254">
        <v>4079.142</v>
      </c>
      <c r="I707" s="255"/>
      <c r="J707" s="251"/>
      <c r="K707" s="251"/>
      <c r="L707" s="256"/>
      <c r="M707" s="257"/>
      <c r="N707" s="258"/>
      <c r="O707" s="258"/>
      <c r="P707" s="258"/>
      <c r="Q707" s="258"/>
      <c r="R707" s="258"/>
      <c r="S707" s="258"/>
      <c r="T707" s="25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0" t="s">
        <v>150</v>
      </c>
      <c r="AU707" s="260" t="s">
        <v>86</v>
      </c>
      <c r="AV707" s="14" t="s">
        <v>146</v>
      </c>
      <c r="AW707" s="14" t="s">
        <v>32</v>
      </c>
      <c r="AX707" s="14" t="s">
        <v>84</v>
      </c>
      <c r="AY707" s="260" t="s">
        <v>139</v>
      </c>
    </row>
    <row r="708" s="2" customFormat="1" ht="16.5" customHeight="1">
      <c r="A708" s="38"/>
      <c r="B708" s="39"/>
      <c r="C708" s="219" t="s">
        <v>995</v>
      </c>
      <c r="D708" s="219" t="s">
        <v>142</v>
      </c>
      <c r="E708" s="221" t="s">
        <v>996</v>
      </c>
      <c r="F708" s="222" t="s">
        <v>997</v>
      </c>
      <c r="G708" s="223" t="s">
        <v>155</v>
      </c>
      <c r="H708" s="224">
        <v>4079.142</v>
      </c>
      <c r="I708" s="225"/>
      <c r="J708" s="226">
        <f>ROUND(I708*H708,2)</f>
        <v>0</v>
      </c>
      <c r="K708" s="227"/>
      <c r="L708" s="44"/>
      <c r="M708" s="228" t="s">
        <v>1</v>
      </c>
      <c r="N708" s="229" t="s">
        <v>41</v>
      </c>
      <c r="O708" s="91"/>
      <c r="P708" s="230">
        <f>O708*H708</f>
        <v>0</v>
      </c>
      <c r="Q708" s="230">
        <v>0.00029</v>
      </c>
      <c r="R708" s="230">
        <f>Q708*H708</f>
        <v>1.1829511799999998</v>
      </c>
      <c r="S708" s="230">
        <v>0</v>
      </c>
      <c r="T708" s="231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32" t="s">
        <v>238</v>
      </c>
      <c r="AT708" s="232" t="s">
        <v>142</v>
      </c>
      <c r="AU708" s="232" t="s">
        <v>86</v>
      </c>
      <c r="AY708" s="17" t="s">
        <v>139</v>
      </c>
      <c r="BE708" s="233">
        <f>IF(N708="základní",J708,0)</f>
        <v>0</v>
      </c>
      <c r="BF708" s="233">
        <f>IF(N708="snížená",J708,0)</f>
        <v>0</v>
      </c>
      <c r="BG708" s="233">
        <f>IF(N708="zákl. přenesená",J708,0)</f>
        <v>0</v>
      </c>
      <c r="BH708" s="233">
        <f>IF(N708="sníž. přenesená",J708,0)</f>
        <v>0</v>
      </c>
      <c r="BI708" s="233">
        <f>IF(N708="nulová",J708,0)</f>
        <v>0</v>
      </c>
      <c r="BJ708" s="17" t="s">
        <v>84</v>
      </c>
      <c r="BK708" s="233">
        <f>ROUND(I708*H708,2)</f>
        <v>0</v>
      </c>
      <c r="BL708" s="17" t="s">
        <v>238</v>
      </c>
      <c r="BM708" s="232" t="s">
        <v>998</v>
      </c>
    </row>
    <row r="709" s="2" customFormat="1">
      <c r="A709" s="38"/>
      <c r="B709" s="39"/>
      <c r="C709" s="40"/>
      <c r="D709" s="234" t="s">
        <v>148</v>
      </c>
      <c r="E709" s="40"/>
      <c r="F709" s="235" t="s">
        <v>999</v>
      </c>
      <c r="G709" s="40"/>
      <c r="H709" s="40"/>
      <c r="I709" s="236"/>
      <c r="J709" s="40"/>
      <c r="K709" s="40"/>
      <c r="L709" s="44"/>
      <c r="M709" s="237"/>
      <c r="N709" s="238"/>
      <c r="O709" s="91"/>
      <c r="P709" s="91"/>
      <c r="Q709" s="91"/>
      <c r="R709" s="91"/>
      <c r="S709" s="91"/>
      <c r="T709" s="92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148</v>
      </c>
      <c r="AU709" s="17" t="s">
        <v>86</v>
      </c>
    </row>
    <row r="710" s="15" customFormat="1">
      <c r="A710" s="15"/>
      <c r="B710" s="261"/>
      <c r="C710" s="262"/>
      <c r="D710" s="234" t="s">
        <v>150</v>
      </c>
      <c r="E710" s="263" t="s">
        <v>1</v>
      </c>
      <c r="F710" s="264" t="s">
        <v>986</v>
      </c>
      <c r="G710" s="262"/>
      <c r="H710" s="263" t="s">
        <v>1</v>
      </c>
      <c r="I710" s="265"/>
      <c r="J710" s="262"/>
      <c r="K710" s="262"/>
      <c r="L710" s="266"/>
      <c r="M710" s="267"/>
      <c r="N710" s="268"/>
      <c r="O710" s="268"/>
      <c r="P710" s="268"/>
      <c r="Q710" s="268"/>
      <c r="R710" s="268"/>
      <c r="S710" s="268"/>
      <c r="T710" s="26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0" t="s">
        <v>150</v>
      </c>
      <c r="AU710" s="270" t="s">
        <v>86</v>
      </c>
      <c r="AV710" s="15" t="s">
        <v>84</v>
      </c>
      <c r="AW710" s="15" t="s">
        <v>32</v>
      </c>
      <c r="AX710" s="15" t="s">
        <v>76</v>
      </c>
      <c r="AY710" s="270" t="s">
        <v>139</v>
      </c>
    </row>
    <row r="711" s="13" customFormat="1">
      <c r="A711" s="13"/>
      <c r="B711" s="239"/>
      <c r="C711" s="240"/>
      <c r="D711" s="234" t="s">
        <v>150</v>
      </c>
      <c r="E711" s="241" t="s">
        <v>1</v>
      </c>
      <c r="F711" s="242" t="s">
        <v>987</v>
      </c>
      <c r="G711" s="240"/>
      <c r="H711" s="243">
        <v>3954.43</v>
      </c>
      <c r="I711" s="244"/>
      <c r="J711" s="240"/>
      <c r="K711" s="240"/>
      <c r="L711" s="245"/>
      <c r="M711" s="246"/>
      <c r="N711" s="247"/>
      <c r="O711" s="247"/>
      <c r="P711" s="247"/>
      <c r="Q711" s="247"/>
      <c r="R711" s="247"/>
      <c r="S711" s="247"/>
      <c r="T711" s="24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9" t="s">
        <v>150</v>
      </c>
      <c r="AU711" s="249" t="s">
        <v>86</v>
      </c>
      <c r="AV711" s="13" t="s">
        <v>86</v>
      </c>
      <c r="AW711" s="13" t="s">
        <v>32</v>
      </c>
      <c r="AX711" s="13" t="s">
        <v>76</v>
      </c>
      <c r="AY711" s="249" t="s">
        <v>139</v>
      </c>
    </row>
    <row r="712" s="15" customFormat="1">
      <c r="A712" s="15"/>
      <c r="B712" s="261"/>
      <c r="C712" s="262"/>
      <c r="D712" s="234" t="s">
        <v>150</v>
      </c>
      <c r="E712" s="263" t="s">
        <v>1</v>
      </c>
      <c r="F712" s="264" t="s">
        <v>988</v>
      </c>
      <c r="G712" s="262"/>
      <c r="H712" s="263" t="s">
        <v>1</v>
      </c>
      <c r="I712" s="265"/>
      <c r="J712" s="262"/>
      <c r="K712" s="262"/>
      <c r="L712" s="266"/>
      <c r="M712" s="267"/>
      <c r="N712" s="268"/>
      <c r="O712" s="268"/>
      <c r="P712" s="268"/>
      <c r="Q712" s="268"/>
      <c r="R712" s="268"/>
      <c r="S712" s="268"/>
      <c r="T712" s="269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0" t="s">
        <v>150</v>
      </c>
      <c r="AU712" s="270" t="s">
        <v>86</v>
      </c>
      <c r="AV712" s="15" t="s">
        <v>84</v>
      </c>
      <c r="AW712" s="15" t="s">
        <v>32</v>
      </c>
      <c r="AX712" s="15" t="s">
        <v>76</v>
      </c>
      <c r="AY712" s="270" t="s">
        <v>139</v>
      </c>
    </row>
    <row r="713" s="13" customFormat="1">
      <c r="A713" s="13"/>
      <c r="B713" s="239"/>
      <c r="C713" s="240"/>
      <c r="D713" s="234" t="s">
        <v>150</v>
      </c>
      <c r="E713" s="241" t="s">
        <v>1</v>
      </c>
      <c r="F713" s="242" t="s">
        <v>989</v>
      </c>
      <c r="G713" s="240"/>
      <c r="H713" s="243">
        <v>124.712</v>
      </c>
      <c r="I713" s="244"/>
      <c r="J713" s="240"/>
      <c r="K713" s="240"/>
      <c r="L713" s="245"/>
      <c r="M713" s="246"/>
      <c r="N713" s="247"/>
      <c r="O713" s="247"/>
      <c r="P713" s="247"/>
      <c r="Q713" s="247"/>
      <c r="R713" s="247"/>
      <c r="S713" s="247"/>
      <c r="T713" s="24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9" t="s">
        <v>150</v>
      </c>
      <c r="AU713" s="249" t="s">
        <v>86</v>
      </c>
      <c r="AV713" s="13" t="s">
        <v>86</v>
      </c>
      <c r="AW713" s="13" t="s">
        <v>32</v>
      </c>
      <c r="AX713" s="13" t="s">
        <v>76</v>
      </c>
      <c r="AY713" s="249" t="s">
        <v>139</v>
      </c>
    </row>
    <row r="714" s="14" customFormat="1">
      <c r="A714" s="14"/>
      <c r="B714" s="250"/>
      <c r="C714" s="251"/>
      <c r="D714" s="234" t="s">
        <v>150</v>
      </c>
      <c r="E714" s="252" t="s">
        <v>1</v>
      </c>
      <c r="F714" s="253" t="s">
        <v>152</v>
      </c>
      <c r="G714" s="251"/>
      <c r="H714" s="254">
        <v>4079.142</v>
      </c>
      <c r="I714" s="255"/>
      <c r="J714" s="251"/>
      <c r="K714" s="251"/>
      <c r="L714" s="256"/>
      <c r="M714" s="257"/>
      <c r="N714" s="258"/>
      <c r="O714" s="258"/>
      <c r="P714" s="258"/>
      <c r="Q714" s="258"/>
      <c r="R714" s="258"/>
      <c r="S714" s="258"/>
      <c r="T714" s="25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0" t="s">
        <v>150</v>
      </c>
      <c r="AU714" s="260" t="s">
        <v>86</v>
      </c>
      <c r="AV714" s="14" t="s">
        <v>146</v>
      </c>
      <c r="AW714" s="14" t="s">
        <v>32</v>
      </c>
      <c r="AX714" s="14" t="s">
        <v>84</v>
      </c>
      <c r="AY714" s="260" t="s">
        <v>139</v>
      </c>
    </row>
    <row r="715" s="12" customFormat="1" ht="22.8" customHeight="1">
      <c r="A715" s="12"/>
      <c r="B715" s="203"/>
      <c r="C715" s="204"/>
      <c r="D715" s="205" t="s">
        <v>75</v>
      </c>
      <c r="E715" s="217" t="s">
        <v>1000</v>
      </c>
      <c r="F715" s="217" t="s">
        <v>1001</v>
      </c>
      <c r="G715" s="204"/>
      <c r="H715" s="204"/>
      <c r="I715" s="207"/>
      <c r="J715" s="218">
        <f>BK715</f>
        <v>0</v>
      </c>
      <c r="K715" s="204"/>
      <c r="L715" s="209"/>
      <c r="M715" s="210"/>
      <c r="N715" s="211"/>
      <c r="O715" s="211"/>
      <c r="P715" s="212">
        <f>SUM(P716:P727)</f>
        <v>0</v>
      </c>
      <c r="Q715" s="211"/>
      <c r="R715" s="212">
        <f>SUM(R716:R727)</f>
        <v>0</v>
      </c>
      <c r="S715" s="211"/>
      <c r="T715" s="213">
        <f>SUM(T716:T727)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14" t="s">
        <v>86</v>
      </c>
      <c r="AT715" s="215" t="s">
        <v>75</v>
      </c>
      <c r="AU715" s="215" t="s">
        <v>84</v>
      </c>
      <c r="AY715" s="214" t="s">
        <v>139</v>
      </c>
      <c r="BK715" s="216">
        <f>SUM(BK716:BK727)</f>
        <v>0</v>
      </c>
    </row>
    <row r="716" s="2" customFormat="1" ht="16.5" customHeight="1">
      <c r="A716" s="38"/>
      <c r="B716" s="39"/>
      <c r="C716" s="219" t="s">
        <v>1002</v>
      </c>
      <c r="D716" s="220" t="s">
        <v>142</v>
      </c>
      <c r="E716" s="221" t="s">
        <v>1003</v>
      </c>
      <c r="F716" s="222" t="s">
        <v>1004</v>
      </c>
      <c r="G716" s="223" t="s">
        <v>216</v>
      </c>
      <c r="H716" s="224">
        <v>22</v>
      </c>
      <c r="I716" s="225"/>
      <c r="J716" s="226">
        <f>ROUND(I716*H716,2)</f>
        <v>0</v>
      </c>
      <c r="K716" s="227"/>
      <c r="L716" s="44"/>
      <c r="M716" s="228" t="s">
        <v>1</v>
      </c>
      <c r="N716" s="229" t="s">
        <v>41</v>
      </c>
      <c r="O716" s="91"/>
      <c r="P716" s="230">
        <f>O716*H716</f>
        <v>0</v>
      </c>
      <c r="Q716" s="230">
        <v>0</v>
      </c>
      <c r="R716" s="230">
        <f>Q716*H716</f>
        <v>0</v>
      </c>
      <c r="S716" s="230">
        <v>0</v>
      </c>
      <c r="T716" s="231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2" t="s">
        <v>146</v>
      </c>
      <c r="AT716" s="232" t="s">
        <v>142</v>
      </c>
      <c r="AU716" s="232" t="s">
        <v>86</v>
      </c>
      <c r="AY716" s="17" t="s">
        <v>139</v>
      </c>
      <c r="BE716" s="233">
        <f>IF(N716="základní",J716,0)</f>
        <v>0</v>
      </c>
      <c r="BF716" s="233">
        <f>IF(N716="snížená",J716,0)</f>
        <v>0</v>
      </c>
      <c r="BG716" s="233">
        <f>IF(N716="zákl. přenesená",J716,0)</f>
        <v>0</v>
      </c>
      <c r="BH716" s="233">
        <f>IF(N716="sníž. přenesená",J716,0)</f>
        <v>0</v>
      </c>
      <c r="BI716" s="233">
        <f>IF(N716="nulová",J716,0)</f>
        <v>0</v>
      </c>
      <c r="BJ716" s="17" t="s">
        <v>84</v>
      </c>
      <c r="BK716" s="233">
        <f>ROUND(I716*H716,2)</f>
        <v>0</v>
      </c>
      <c r="BL716" s="17" t="s">
        <v>146</v>
      </c>
      <c r="BM716" s="232" t="s">
        <v>476</v>
      </c>
    </row>
    <row r="717" s="2" customFormat="1">
      <c r="A717" s="38"/>
      <c r="B717" s="39"/>
      <c r="C717" s="40"/>
      <c r="D717" s="234" t="s">
        <v>148</v>
      </c>
      <c r="E717" s="40"/>
      <c r="F717" s="235" t="s">
        <v>1004</v>
      </c>
      <c r="G717" s="40"/>
      <c r="H717" s="40"/>
      <c r="I717" s="236"/>
      <c r="J717" s="40"/>
      <c r="K717" s="40"/>
      <c r="L717" s="44"/>
      <c r="M717" s="237"/>
      <c r="N717" s="238"/>
      <c r="O717" s="91"/>
      <c r="P717" s="91"/>
      <c r="Q717" s="91"/>
      <c r="R717" s="91"/>
      <c r="S717" s="91"/>
      <c r="T717" s="92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148</v>
      </c>
      <c r="AU717" s="17" t="s">
        <v>86</v>
      </c>
    </row>
    <row r="718" s="2" customFormat="1" ht="16.5" customHeight="1">
      <c r="A718" s="38"/>
      <c r="B718" s="39"/>
      <c r="C718" s="219" t="s">
        <v>1005</v>
      </c>
      <c r="D718" s="220" t="s">
        <v>142</v>
      </c>
      <c r="E718" s="221" t="s">
        <v>1006</v>
      </c>
      <c r="F718" s="222" t="s">
        <v>1007</v>
      </c>
      <c r="G718" s="223" t="s">
        <v>216</v>
      </c>
      <c r="H718" s="224">
        <v>15</v>
      </c>
      <c r="I718" s="225"/>
      <c r="J718" s="226">
        <f>ROUND(I718*H718,2)</f>
        <v>0</v>
      </c>
      <c r="K718" s="227"/>
      <c r="L718" s="44"/>
      <c r="M718" s="228" t="s">
        <v>1</v>
      </c>
      <c r="N718" s="229" t="s">
        <v>41</v>
      </c>
      <c r="O718" s="91"/>
      <c r="P718" s="230">
        <f>O718*H718</f>
        <v>0</v>
      </c>
      <c r="Q718" s="230">
        <v>0</v>
      </c>
      <c r="R718" s="230">
        <f>Q718*H718</f>
        <v>0</v>
      </c>
      <c r="S718" s="230">
        <v>0</v>
      </c>
      <c r="T718" s="231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32" t="s">
        <v>146</v>
      </c>
      <c r="AT718" s="232" t="s">
        <v>142</v>
      </c>
      <c r="AU718" s="232" t="s">
        <v>86</v>
      </c>
      <c r="AY718" s="17" t="s">
        <v>139</v>
      </c>
      <c r="BE718" s="233">
        <f>IF(N718="základní",J718,0)</f>
        <v>0</v>
      </c>
      <c r="BF718" s="233">
        <f>IF(N718="snížená",J718,0)</f>
        <v>0</v>
      </c>
      <c r="BG718" s="233">
        <f>IF(N718="zákl. přenesená",J718,0)</f>
        <v>0</v>
      </c>
      <c r="BH718" s="233">
        <f>IF(N718="sníž. přenesená",J718,0)</f>
        <v>0</v>
      </c>
      <c r="BI718" s="233">
        <f>IF(N718="nulová",J718,0)</f>
        <v>0</v>
      </c>
      <c r="BJ718" s="17" t="s">
        <v>84</v>
      </c>
      <c r="BK718" s="233">
        <f>ROUND(I718*H718,2)</f>
        <v>0</v>
      </c>
      <c r="BL718" s="17" t="s">
        <v>146</v>
      </c>
      <c r="BM718" s="232" t="s">
        <v>484</v>
      </c>
    </row>
    <row r="719" s="2" customFormat="1">
      <c r="A719" s="38"/>
      <c r="B719" s="39"/>
      <c r="C719" s="40"/>
      <c r="D719" s="234" t="s">
        <v>148</v>
      </c>
      <c r="E719" s="40"/>
      <c r="F719" s="235" t="s">
        <v>1007</v>
      </c>
      <c r="G719" s="40"/>
      <c r="H719" s="40"/>
      <c r="I719" s="236"/>
      <c r="J719" s="40"/>
      <c r="K719" s="40"/>
      <c r="L719" s="44"/>
      <c r="M719" s="237"/>
      <c r="N719" s="238"/>
      <c r="O719" s="91"/>
      <c r="P719" s="91"/>
      <c r="Q719" s="91"/>
      <c r="R719" s="91"/>
      <c r="S719" s="91"/>
      <c r="T719" s="92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148</v>
      </c>
      <c r="AU719" s="17" t="s">
        <v>86</v>
      </c>
    </row>
    <row r="720" s="2" customFormat="1" ht="16.5" customHeight="1">
      <c r="A720" s="38"/>
      <c r="B720" s="39"/>
      <c r="C720" s="219" t="s">
        <v>1008</v>
      </c>
      <c r="D720" s="220" t="s">
        <v>142</v>
      </c>
      <c r="E720" s="221" t="s">
        <v>1009</v>
      </c>
      <c r="F720" s="222" t="s">
        <v>1010</v>
      </c>
      <c r="G720" s="223" t="s">
        <v>216</v>
      </c>
      <c r="H720" s="224">
        <v>9</v>
      </c>
      <c r="I720" s="225"/>
      <c r="J720" s="226">
        <f>ROUND(I720*H720,2)</f>
        <v>0</v>
      </c>
      <c r="K720" s="227"/>
      <c r="L720" s="44"/>
      <c r="M720" s="228" t="s">
        <v>1</v>
      </c>
      <c r="N720" s="229" t="s">
        <v>41</v>
      </c>
      <c r="O720" s="91"/>
      <c r="P720" s="230">
        <f>O720*H720</f>
        <v>0</v>
      </c>
      <c r="Q720" s="230">
        <v>0</v>
      </c>
      <c r="R720" s="230">
        <f>Q720*H720</f>
        <v>0</v>
      </c>
      <c r="S720" s="230">
        <v>0</v>
      </c>
      <c r="T720" s="231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2" t="s">
        <v>146</v>
      </c>
      <c r="AT720" s="232" t="s">
        <v>142</v>
      </c>
      <c r="AU720" s="232" t="s">
        <v>86</v>
      </c>
      <c r="AY720" s="17" t="s">
        <v>139</v>
      </c>
      <c r="BE720" s="233">
        <f>IF(N720="základní",J720,0)</f>
        <v>0</v>
      </c>
      <c r="BF720" s="233">
        <f>IF(N720="snížená",J720,0)</f>
        <v>0</v>
      </c>
      <c r="BG720" s="233">
        <f>IF(N720="zákl. přenesená",J720,0)</f>
        <v>0</v>
      </c>
      <c r="BH720" s="233">
        <f>IF(N720="sníž. přenesená",J720,0)</f>
        <v>0</v>
      </c>
      <c r="BI720" s="233">
        <f>IF(N720="nulová",J720,0)</f>
        <v>0</v>
      </c>
      <c r="BJ720" s="17" t="s">
        <v>84</v>
      </c>
      <c r="BK720" s="233">
        <f>ROUND(I720*H720,2)</f>
        <v>0</v>
      </c>
      <c r="BL720" s="17" t="s">
        <v>146</v>
      </c>
      <c r="BM720" s="232" t="s">
        <v>498</v>
      </c>
    </row>
    <row r="721" s="2" customFormat="1">
      <c r="A721" s="38"/>
      <c r="B721" s="39"/>
      <c r="C721" s="40"/>
      <c r="D721" s="234" t="s">
        <v>148</v>
      </c>
      <c r="E721" s="40"/>
      <c r="F721" s="235" t="s">
        <v>1010</v>
      </c>
      <c r="G721" s="40"/>
      <c r="H721" s="40"/>
      <c r="I721" s="236"/>
      <c r="J721" s="40"/>
      <c r="K721" s="40"/>
      <c r="L721" s="44"/>
      <c r="M721" s="237"/>
      <c r="N721" s="238"/>
      <c r="O721" s="91"/>
      <c r="P721" s="91"/>
      <c r="Q721" s="91"/>
      <c r="R721" s="91"/>
      <c r="S721" s="91"/>
      <c r="T721" s="92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148</v>
      </c>
      <c r="AU721" s="17" t="s">
        <v>86</v>
      </c>
    </row>
    <row r="722" s="2" customFormat="1" ht="16.5" customHeight="1">
      <c r="A722" s="38"/>
      <c r="B722" s="39"/>
      <c r="C722" s="219" t="s">
        <v>1011</v>
      </c>
      <c r="D722" s="220" t="s">
        <v>142</v>
      </c>
      <c r="E722" s="221" t="s">
        <v>1012</v>
      </c>
      <c r="F722" s="222" t="s">
        <v>1013</v>
      </c>
      <c r="G722" s="223" t="s">
        <v>216</v>
      </c>
      <c r="H722" s="224">
        <v>9</v>
      </c>
      <c r="I722" s="225"/>
      <c r="J722" s="226">
        <f>ROUND(I722*H722,2)</f>
        <v>0</v>
      </c>
      <c r="K722" s="227"/>
      <c r="L722" s="44"/>
      <c r="M722" s="228" t="s">
        <v>1</v>
      </c>
      <c r="N722" s="229" t="s">
        <v>41</v>
      </c>
      <c r="O722" s="91"/>
      <c r="P722" s="230">
        <f>O722*H722</f>
        <v>0</v>
      </c>
      <c r="Q722" s="230">
        <v>0</v>
      </c>
      <c r="R722" s="230">
        <f>Q722*H722</f>
        <v>0</v>
      </c>
      <c r="S722" s="230">
        <v>0</v>
      </c>
      <c r="T722" s="231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32" t="s">
        <v>146</v>
      </c>
      <c r="AT722" s="232" t="s">
        <v>142</v>
      </c>
      <c r="AU722" s="232" t="s">
        <v>86</v>
      </c>
      <c r="AY722" s="17" t="s">
        <v>139</v>
      </c>
      <c r="BE722" s="233">
        <f>IF(N722="základní",J722,0)</f>
        <v>0</v>
      </c>
      <c r="BF722" s="233">
        <f>IF(N722="snížená",J722,0)</f>
        <v>0</v>
      </c>
      <c r="BG722" s="233">
        <f>IF(N722="zákl. přenesená",J722,0)</f>
        <v>0</v>
      </c>
      <c r="BH722" s="233">
        <f>IF(N722="sníž. přenesená",J722,0)</f>
        <v>0</v>
      </c>
      <c r="BI722" s="233">
        <f>IF(N722="nulová",J722,0)</f>
        <v>0</v>
      </c>
      <c r="BJ722" s="17" t="s">
        <v>84</v>
      </c>
      <c r="BK722" s="233">
        <f>ROUND(I722*H722,2)</f>
        <v>0</v>
      </c>
      <c r="BL722" s="17" t="s">
        <v>146</v>
      </c>
      <c r="BM722" s="232" t="s">
        <v>509</v>
      </c>
    </row>
    <row r="723" s="2" customFormat="1">
      <c r="A723" s="38"/>
      <c r="B723" s="39"/>
      <c r="C723" s="40"/>
      <c r="D723" s="234" t="s">
        <v>148</v>
      </c>
      <c r="E723" s="40"/>
      <c r="F723" s="235" t="s">
        <v>1013</v>
      </c>
      <c r="G723" s="40"/>
      <c r="H723" s="40"/>
      <c r="I723" s="236"/>
      <c r="J723" s="40"/>
      <c r="K723" s="40"/>
      <c r="L723" s="44"/>
      <c r="M723" s="237"/>
      <c r="N723" s="238"/>
      <c r="O723" s="91"/>
      <c r="P723" s="91"/>
      <c r="Q723" s="91"/>
      <c r="R723" s="91"/>
      <c r="S723" s="91"/>
      <c r="T723" s="92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148</v>
      </c>
      <c r="AU723" s="17" t="s">
        <v>86</v>
      </c>
    </row>
    <row r="724" s="2" customFormat="1" ht="16.5" customHeight="1">
      <c r="A724" s="38"/>
      <c r="B724" s="39"/>
      <c r="C724" s="219" t="s">
        <v>1014</v>
      </c>
      <c r="D724" s="220" t="s">
        <v>142</v>
      </c>
      <c r="E724" s="221" t="s">
        <v>1015</v>
      </c>
      <c r="F724" s="222" t="s">
        <v>1016</v>
      </c>
      <c r="G724" s="223" t="s">
        <v>216</v>
      </c>
      <c r="H724" s="224">
        <v>12</v>
      </c>
      <c r="I724" s="225"/>
      <c r="J724" s="226">
        <f>ROUND(I724*H724,2)</f>
        <v>0</v>
      </c>
      <c r="K724" s="227"/>
      <c r="L724" s="44"/>
      <c r="M724" s="228" t="s">
        <v>1</v>
      </c>
      <c r="N724" s="229" t="s">
        <v>41</v>
      </c>
      <c r="O724" s="91"/>
      <c r="P724" s="230">
        <f>O724*H724</f>
        <v>0</v>
      </c>
      <c r="Q724" s="230">
        <v>0</v>
      </c>
      <c r="R724" s="230">
        <f>Q724*H724</f>
        <v>0</v>
      </c>
      <c r="S724" s="230">
        <v>0</v>
      </c>
      <c r="T724" s="231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2" t="s">
        <v>146</v>
      </c>
      <c r="AT724" s="232" t="s">
        <v>142</v>
      </c>
      <c r="AU724" s="232" t="s">
        <v>86</v>
      </c>
      <c r="AY724" s="17" t="s">
        <v>139</v>
      </c>
      <c r="BE724" s="233">
        <f>IF(N724="základní",J724,0)</f>
        <v>0</v>
      </c>
      <c r="BF724" s="233">
        <f>IF(N724="snížená",J724,0)</f>
        <v>0</v>
      </c>
      <c r="BG724" s="233">
        <f>IF(N724="zákl. přenesená",J724,0)</f>
        <v>0</v>
      </c>
      <c r="BH724" s="233">
        <f>IF(N724="sníž. přenesená",J724,0)</f>
        <v>0</v>
      </c>
      <c r="BI724" s="233">
        <f>IF(N724="nulová",J724,0)</f>
        <v>0</v>
      </c>
      <c r="BJ724" s="17" t="s">
        <v>84</v>
      </c>
      <c r="BK724" s="233">
        <f>ROUND(I724*H724,2)</f>
        <v>0</v>
      </c>
      <c r="BL724" s="17" t="s">
        <v>146</v>
      </c>
      <c r="BM724" s="232" t="s">
        <v>520</v>
      </c>
    </row>
    <row r="725" s="2" customFormat="1">
      <c r="A725" s="38"/>
      <c r="B725" s="39"/>
      <c r="C725" s="40"/>
      <c r="D725" s="234" t="s">
        <v>148</v>
      </c>
      <c r="E725" s="40"/>
      <c r="F725" s="235" t="s">
        <v>1016</v>
      </c>
      <c r="G725" s="40"/>
      <c r="H725" s="40"/>
      <c r="I725" s="236"/>
      <c r="J725" s="40"/>
      <c r="K725" s="40"/>
      <c r="L725" s="44"/>
      <c r="M725" s="237"/>
      <c r="N725" s="238"/>
      <c r="O725" s="91"/>
      <c r="P725" s="91"/>
      <c r="Q725" s="91"/>
      <c r="R725" s="91"/>
      <c r="S725" s="91"/>
      <c r="T725" s="92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148</v>
      </c>
      <c r="AU725" s="17" t="s">
        <v>86</v>
      </c>
    </row>
    <row r="726" s="2" customFormat="1" ht="16.5" customHeight="1">
      <c r="A726" s="38"/>
      <c r="B726" s="39"/>
      <c r="C726" s="219" t="s">
        <v>1017</v>
      </c>
      <c r="D726" s="220" t="s">
        <v>142</v>
      </c>
      <c r="E726" s="221" t="s">
        <v>1018</v>
      </c>
      <c r="F726" s="222" t="s">
        <v>1019</v>
      </c>
      <c r="G726" s="223" t="s">
        <v>216</v>
      </c>
      <c r="H726" s="224">
        <v>10</v>
      </c>
      <c r="I726" s="225"/>
      <c r="J726" s="226">
        <f>ROUND(I726*H726,2)</f>
        <v>0</v>
      </c>
      <c r="K726" s="227"/>
      <c r="L726" s="44"/>
      <c r="M726" s="228" t="s">
        <v>1</v>
      </c>
      <c r="N726" s="229" t="s">
        <v>41</v>
      </c>
      <c r="O726" s="91"/>
      <c r="P726" s="230">
        <f>O726*H726</f>
        <v>0</v>
      </c>
      <c r="Q726" s="230">
        <v>0</v>
      </c>
      <c r="R726" s="230">
        <f>Q726*H726</f>
        <v>0</v>
      </c>
      <c r="S726" s="230">
        <v>0</v>
      </c>
      <c r="T726" s="231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32" t="s">
        <v>146</v>
      </c>
      <c r="AT726" s="232" t="s">
        <v>142</v>
      </c>
      <c r="AU726" s="232" t="s">
        <v>86</v>
      </c>
      <c r="AY726" s="17" t="s">
        <v>139</v>
      </c>
      <c r="BE726" s="233">
        <f>IF(N726="základní",J726,0)</f>
        <v>0</v>
      </c>
      <c r="BF726" s="233">
        <f>IF(N726="snížená",J726,0)</f>
        <v>0</v>
      </c>
      <c r="BG726" s="233">
        <f>IF(N726="zákl. přenesená",J726,0)</f>
        <v>0</v>
      </c>
      <c r="BH726" s="233">
        <f>IF(N726="sníž. přenesená",J726,0)</f>
        <v>0</v>
      </c>
      <c r="BI726" s="233">
        <f>IF(N726="nulová",J726,0)</f>
        <v>0</v>
      </c>
      <c r="BJ726" s="17" t="s">
        <v>84</v>
      </c>
      <c r="BK726" s="233">
        <f>ROUND(I726*H726,2)</f>
        <v>0</v>
      </c>
      <c r="BL726" s="17" t="s">
        <v>146</v>
      </c>
      <c r="BM726" s="232" t="s">
        <v>528</v>
      </c>
    </row>
    <row r="727" s="2" customFormat="1">
      <c r="A727" s="38"/>
      <c r="B727" s="39"/>
      <c r="C727" s="40"/>
      <c r="D727" s="234" t="s">
        <v>148</v>
      </c>
      <c r="E727" s="40"/>
      <c r="F727" s="235" t="s">
        <v>1019</v>
      </c>
      <c r="G727" s="40"/>
      <c r="H727" s="40"/>
      <c r="I727" s="236"/>
      <c r="J727" s="40"/>
      <c r="K727" s="40"/>
      <c r="L727" s="44"/>
      <c r="M727" s="284"/>
      <c r="N727" s="285"/>
      <c r="O727" s="286"/>
      <c r="P727" s="286"/>
      <c r="Q727" s="286"/>
      <c r="R727" s="286"/>
      <c r="S727" s="286"/>
      <c r="T727" s="287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148</v>
      </c>
      <c r="AU727" s="17" t="s">
        <v>86</v>
      </c>
    </row>
    <row r="728" s="2" customFormat="1" ht="6.96" customHeight="1">
      <c r="A728" s="38"/>
      <c r="B728" s="66"/>
      <c r="C728" s="67"/>
      <c r="D728" s="67"/>
      <c r="E728" s="67"/>
      <c r="F728" s="67"/>
      <c r="G728" s="67"/>
      <c r="H728" s="67"/>
      <c r="I728" s="67"/>
      <c r="J728" s="67"/>
      <c r="K728" s="67"/>
      <c r="L728" s="44"/>
      <c r="M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</row>
  </sheetData>
  <sheetProtection sheet="1" autoFilter="0" formatColumns="0" formatRows="0" objects="1" scenarios="1" spinCount="100000" saltValue="ONqOKMOTdZHdgv1JxAskG5mEDjfsF9PkcwtKHrqnEvBBxZze6GFpTv7dkawccog3P2CSOpR3QlbP8AfBu/6Tvw==" hashValue="PykITzsa5dbbQsHNUcWws7lAeicM47jiK7toI+r6g7TF5DbxpKIfukmmUfjb0n3NEN4WUk5AXx7Pz3lkS/lqzw==" algorithmName="SHA-512" password="CC35"/>
  <autoFilter ref="C138:K727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zázemí klubu SFC Opava, fotbalový stadion – oprava povodňových škod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ROUND((SUM(BE123:BE240)),  2)</f>
        <v>0</v>
      </c>
      <c r="G33" s="38"/>
      <c r="H33" s="38"/>
      <c r="I33" s="155">
        <v>0.21</v>
      </c>
      <c r="J33" s="154">
        <f>ROUND(((SUM(BE123:BE240))*I33),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ROUND((SUM(BF123:BF240)),  2)</f>
        <v>0</v>
      </c>
      <c r="G34" s="38"/>
      <c r="H34" s="38"/>
      <c r="I34" s="155">
        <v>0.12</v>
      </c>
      <c r="J34" s="154">
        <f>ROUND(((SUM(BF123:BF240))*I34),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ROUND((SUM(BG123:BG240)),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ROUND((SUM(BH123:BH240)),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ROUND((SUM(BI123:BI240)),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zázemí klubu SFC Opava, fotbalový stadion – oprava povodňových škod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parc.č. 2037/1, 2034/9, 2035</v>
      </c>
      <c r="G89" s="40"/>
      <c r="H89" s="40"/>
      <c r="I89" s="32" t="s">
        <v>22</v>
      </c>
      <c r="J89" s="79" t="str">
        <f>IF(J12="","",J12)</f>
        <v>19. 1. 2025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Opava</v>
      </c>
      <c r="G91" s="40"/>
      <c r="H91" s="40"/>
      <c r="I91" s="32" t="s">
        <v>30</v>
      </c>
      <c r="J91" s="36" t="str">
        <f>E21</f>
        <v>Studio ARCHE´S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Michal Kupka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1021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1022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1023</v>
      </c>
      <c r="E99" s="188"/>
      <c r="F99" s="188"/>
      <c r="G99" s="188"/>
      <c r="H99" s="188"/>
      <c r="I99" s="188"/>
      <c r="J99" s="189">
        <f>J212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1024</v>
      </c>
      <c r="E100" s="188"/>
      <c r="F100" s="188"/>
      <c r="G100" s="188"/>
      <c r="H100" s="188"/>
      <c r="I100" s="188"/>
      <c r="J100" s="189">
        <f>J217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1025</v>
      </c>
      <c r="E101" s="188"/>
      <c r="F101" s="188"/>
      <c r="G101" s="188"/>
      <c r="H101" s="188"/>
      <c r="I101" s="188"/>
      <c r="J101" s="189">
        <f>J220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1026</v>
      </c>
      <c r="E102" s="188"/>
      <c r="F102" s="188"/>
      <c r="G102" s="188"/>
      <c r="H102" s="188"/>
      <c r="I102" s="188"/>
      <c r="J102" s="189">
        <f>J229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1027</v>
      </c>
      <c r="E103" s="188"/>
      <c r="F103" s="188"/>
      <c r="G103" s="188"/>
      <c r="H103" s="188"/>
      <c r="I103" s="188"/>
      <c r="J103" s="189">
        <f>J232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Oprava zázemí klubu SFC Opava, fotbalový stadion – oprava povodňových škod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02 - Elektroinstalace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parc.č. 2037/1, 2034/9, 2035</v>
      </c>
      <c r="G117" s="40"/>
      <c r="H117" s="40"/>
      <c r="I117" s="32" t="s">
        <v>22</v>
      </c>
      <c r="J117" s="79" t="str">
        <f>IF(J12="","",J12)</f>
        <v>19. 1. 2025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Statutární město Opava</v>
      </c>
      <c r="G119" s="40"/>
      <c r="H119" s="40"/>
      <c r="I119" s="32" t="s">
        <v>30</v>
      </c>
      <c r="J119" s="36" t="str">
        <f>E21</f>
        <v>Studio ARCHE´S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Michal Kupka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125</v>
      </c>
      <c r="D122" s="194" t="s">
        <v>61</v>
      </c>
      <c r="E122" s="194" t="s">
        <v>57</v>
      </c>
      <c r="F122" s="194" t="s">
        <v>58</v>
      </c>
      <c r="G122" s="194" t="s">
        <v>126</v>
      </c>
      <c r="H122" s="194" t="s">
        <v>127</v>
      </c>
      <c r="I122" s="194" t="s">
        <v>128</v>
      </c>
      <c r="J122" s="195" t="s">
        <v>98</v>
      </c>
      <c r="K122" s="196" t="s">
        <v>129</v>
      </c>
      <c r="L122" s="197"/>
      <c r="M122" s="100" t="s">
        <v>1</v>
      </c>
      <c r="N122" s="101" t="s">
        <v>40</v>
      </c>
      <c r="O122" s="101" t="s">
        <v>130</v>
      </c>
      <c r="P122" s="101" t="s">
        <v>131</v>
      </c>
      <c r="Q122" s="101" t="s">
        <v>132</v>
      </c>
      <c r="R122" s="101" t="s">
        <v>133</v>
      </c>
      <c r="S122" s="101" t="s">
        <v>134</v>
      </c>
      <c r="T122" s="102" t="s">
        <v>135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136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100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297</v>
      </c>
      <c r="F124" s="206" t="s">
        <v>297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P125+P212+P217+P220+P229+P232</f>
        <v>0</v>
      </c>
      <c r="Q124" s="211"/>
      <c r="R124" s="212">
        <f>R125+R212+R217+R220+R229+R232</f>
        <v>0</v>
      </c>
      <c r="S124" s="211"/>
      <c r="T124" s="213">
        <f>T125+T212+T217+T220+T229+T232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75</v>
      </c>
      <c r="AU124" s="215" t="s">
        <v>76</v>
      </c>
      <c r="AY124" s="214" t="s">
        <v>139</v>
      </c>
      <c r="BK124" s="216">
        <f>BK125+BK212+BK217+BK220+BK229+BK232</f>
        <v>0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1028</v>
      </c>
      <c r="F125" s="217" t="s">
        <v>88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SUM(P126:P211)</f>
        <v>0</v>
      </c>
      <c r="Q125" s="211"/>
      <c r="R125" s="212">
        <f>SUM(R126:R211)</f>
        <v>0</v>
      </c>
      <c r="S125" s="211"/>
      <c r="T125" s="213">
        <f>SUM(T126:T211)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84</v>
      </c>
      <c r="AY125" s="214" t="s">
        <v>139</v>
      </c>
      <c r="BK125" s="216">
        <f>SUM(BK126:BK211)</f>
        <v>0</v>
      </c>
    </row>
    <row r="126" s="2" customFormat="1" ht="16.5" customHeight="1">
      <c r="A126" s="38"/>
      <c r="B126" s="39"/>
      <c r="C126" s="219" t="s">
        <v>84</v>
      </c>
      <c r="D126" s="219" t="s">
        <v>142</v>
      </c>
      <c r="E126" s="221" t="s">
        <v>1029</v>
      </c>
      <c r="F126" s="222" t="s">
        <v>1030</v>
      </c>
      <c r="G126" s="223" t="s">
        <v>216</v>
      </c>
      <c r="H126" s="224">
        <v>51</v>
      </c>
      <c r="I126" s="225"/>
      <c r="J126" s="226">
        <f>ROUND(I126*H126,2)</f>
        <v>0</v>
      </c>
      <c r="K126" s="227"/>
      <c r="L126" s="44"/>
      <c r="M126" s="228" t="s">
        <v>1</v>
      </c>
      <c r="N126" s="229" t="s">
        <v>41</v>
      </c>
      <c r="O126" s="91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2" t="s">
        <v>146</v>
      </c>
      <c r="AT126" s="232" t="s">
        <v>142</v>
      </c>
      <c r="AU126" s="232" t="s">
        <v>86</v>
      </c>
      <c r="AY126" s="17" t="s">
        <v>139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84</v>
      </c>
      <c r="BK126" s="233">
        <f>ROUND(I126*H126,2)</f>
        <v>0</v>
      </c>
      <c r="BL126" s="17" t="s">
        <v>146</v>
      </c>
      <c r="BM126" s="232" t="s">
        <v>86</v>
      </c>
    </row>
    <row r="127" s="2" customFormat="1">
      <c r="A127" s="38"/>
      <c r="B127" s="39"/>
      <c r="C127" s="40"/>
      <c r="D127" s="234" t="s">
        <v>148</v>
      </c>
      <c r="E127" s="40"/>
      <c r="F127" s="235" t="s">
        <v>1030</v>
      </c>
      <c r="G127" s="40"/>
      <c r="H127" s="40"/>
      <c r="I127" s="236"/>
      <c r="J127" s="40"/>
      <c r="K127" s="40"/>
      <c r="L127" s="44"/>
      <c r="M127" s="237"/>
      <c r="N127" s="238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148</v>
      </c>
      <c r="AU127" s="17" t="s">
        <v>86</v>
      </c>
    </row>
    <row r="128" s="2" customFormat="1" ht="16.5" customHeight="1">
      <c r="A128" s="38"/>
      <c r="B128" s="39"/>
      <c r="C128" s="219" t="s">
        <v>86</v>
      </c>
      <c r="D128" s="219" t="s">
        <v>142</v>
      </c>
      <c r="E128" s="221" t="s">
        <v>1031</v>
      </c>
      <c r="F128" s="222" t="s">
        <v>1032</v>
      </c>
      <c r="G128" s="223" t="s">
        <v>216</v>
      </c>
      <c r="H128" s="224">
        <v>3</v>
      </c>
      <c r="I128" s="225"/>
      <c r="J128" s="226">
        <f>ROUND(I128*H128,2)</f>
        <v>0</v>
      </c>
      <c r="K128" s="227"/>
      <c r="L128" s="44"/>
      <c r="M128" s="228" t="s">
        <v>1</v>
      </c>
      <c r="N128" s="229" t="s">
        <v>41</v>
      </c>
      <c r="O128" s="91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2" t="s">
        <v>146</v>
      </c>
      <c r="AT128" s="232" t="s">
        <v>142</v>
      </c>
      <c r="AU128" s="232" t="s">
        <v>86</v>
      </c>
      <c r="AY128" s="17" t="s">
        <v>139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84</v>
      </c>
      <c r="BK128" s="233">
        <f>ROUND(I128*H128,2)</f>
        <v>0</v>
      </c>
      <c r="BL128" s="17" t="s">
        <v>146</v>
      </c>
      <c r="BM128" s="232" t="s">
        <v>146</v>
      </c>
    </row>
    <row r="129" s="2" customFormat="1">
      <c r="A129" s="38"/>
      <c r="B129" s="39"/>
      <c r="C129" s="40"/>
      <c r="D129" s="234" t="s">
        <v>148</v>
      </c>
      <c r="E129" s="40"/>
      <c r="F129" s="235" t="s">
        <v>1032</v>
      </c>
      <c r="G129" s="40"/>
      <c r="H129" s="40"/>
      <c r="I129" s="236"/>
      <c r="J129" s="40"/>
      <c r="K129" s="40"/>
      <c r="L129" s="44"/>
      <c r="M129" s="237"/>
      <c r="N129" s="238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148</v>
      </c>
      <c r="AU129" s="17" t="s">
        <v>86</v>
      </c>
    </row>
    <row r="130" s="2" customFormat="1" ht="16.5" customHeight="1">
      <c r="A130" s="38"/>
      <c r="B130" s="39"/>
      <c r="C130" s="219" t="s">
        <v>140</v>
      </c>
      <c r="D130" s="219" t="s">
        <v>142</v>
      </c>
      <c r="E130" s="221" t="s">
        <v>1033</v>
      </c>
      <c r="F130" s="222" t="s">
        <v>1034</v>
      </c>
      <c r="G130" s="223" t="s">
        <v>216</v>
      </c>
      <c r="H130" s="224">
        <v>67</v>
      </c>
      <c r="I130" s="225"/>
      <c r="J130" s="226">
        <f>ROUND(I130*H130,2)</f>
        <v>0</v>
      </c>
      <c r="K130" s="227"/>
      <c r="L130" s="44"/>
      <c r="M130" s="228" t="s">
        <v>1</v>
      </c>
      <c r="N130" s="229" t="s">
        <v>41</v>
      </c>
      <c r="O130" s="91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2" t="s">
        <v>146</v>
      </c>
      <c r="AT130" s="232" t="s">
        <v>142</v>
      </c>
      <c r="AU130" s="232" t="s">
        <v>86</v>
      </c>
      <c r="AY130" s="17" t="s">
        <v>139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84</v>
      </c>
      <c r="BK130" s="233">
        <f>ROUND(I130*H130,2)</f>
        <v>0</v>
      </c>
      <c r="BL130" s="17" t="s">
        <v>146</v>
      </c>
      <c r="BM130" s="232" t="s">
        <v>163</v>
      </c>
    </row>
    <row r="131" s="2" customFormat="1">
      <c r="A131" s="38"/>
      <c r="B131" s="39"/>
      <c r="C131" s="40"/>
      <c r="D131" s="234" t="s">
        <v>148</v>
      </c>
      <c r="E131" s="40"/>
      <c r="F131" s="235" t="s">
        <v>1034</v>
      </c>
      <c r="G131" s="40"/>
      <c r="H131" s="40"/>
      <c r="I131" s="236"/>
      <c r="J131" s="40"/>
      <c r="K131" s="40"/>
      <c r="L131" s="44"/>
      <c r="M131" s="237"/>
      <c r="N131" s="238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148</v>
      </c>
      <c r="AU131" s="17" t="s">
        <v>86</v>
      </c>
    </row>
    <row r="132" s="2" customFormat="1" ht="16.5" customHeight="1">
      <c r="A132" s="38"/>
      <c r="B132" s="39"/>
      <c r="C132" s="219" t="s">
        <v>146</v>
      </c>
      <c r="D132" s="219" t="s">
        <v>142</v>
      </c>
      <c r="E132" s="221" t="s">
        <v>1035</v>
      </c>
      <c r="F132" s="222" t="s">
        <v>1036</v>
      </c>
      <c r="G132" s="223" t="s">
        <v>216</v>
      </c>
      <c r="H132" s="224">
        <v>9</v>
      </c>
      <c r="I132" s="225"/>
      <c r="J132" s="226">
        <f>ROUND(I132*H132,2)</f>
        <v>0</v>
      </c>
      <c r="K132" s="227"/>
      <c r="L132" s="44"/>
      <c r="M132" s="228" t="s">
        <v>1</v>
      </c>
      <c r="N132" s="229" t="s">
        <v>41</v>
      </c>
      <c r="O132" s="91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2" t="s">
        <v>146</v>
      </c>
      <c r="AT132" s="232" t="s">
        <v>142</v>
      </c>
      <c r="AU132" s="232" t="s">
        <v>86</v>
      </c>
      <c r="AY132" s="17" t="s">
        <v>139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84</v>
      </c>
      <c r="BK132" s="233">
        <f>ROUND(I132*H132,2)</f>
        <v>0</v>
      </c>
      <c r="BL132" s="17" t="s">
        <v>146</v>
      </c>
      <c r="BM132" s="232" t="s">
        <v>192</v>
      </c>
    </row>
    <row r="133" s="2" customFormat="1">
      <c r="A133" s="38"/>
      <c r="B133" s="39"/>
      <c r="C133" s="40"/>
      <c r="D133" s="234" t="s">
        <v>148</v>
      </c>
      <c r="E133" s="40"/>
      <c r="F133" s="235" t="s">
        <v>1036</v>
      </c>
      <c r="G133" s="40"/>
      <c r="H133" s="40"/>
      <c r="I133" s="236"/>
      <c r="J133" s="40"/>
      <c r="K133" s="40"/>
      <c r="L133" s="44"/>
      <c r="M133" s="237"/>
      <c r="N133" s="238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148</v>
      </c>
      <c r="AU133" s="17" t="s">
        <v>86</v>
      </c>
    </row>
    <row r="134" s="2" customFormat="1" ht="16.5" customHeight="1">
      <c r="A134" s="38"/>
      <c r="B134" s="39"/>
      <c r="C134" s="219" t="s">
        <v>178</v>
      </c>
      <c r="D134" s="219" t="s">
        <v>142</v>
      </c>
      <c r="E134" s="221" t="s">
        <v>1037</v>
      </c>
      <c r="F134" s="222" t="s">
        <v>1038</v>
      </c>
      <c r="G134" s="223" t="s">
        <v>216</v>
      </c>
      <c r="H134" s="224">
        <v>15</v>
      </c>
      <c r="I134" s="225"/>
      <c r="J134" s="226">
        <f>ROUND(I134*H134,2)</f>
        <v>0</v>
      </c>
      <c r="K134" s="227"/>
      <c r="L134" s="44"/>
      <c r="M134" s="228" t="s">
        <v>1</v>
      </c>
      <c r="N134" s="229" t="s">
        <v>41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146</v>
      </c>
      <c r="AT134" s="232" t="s">
        <v>142</v>
      </c>
      <c r="AU134" s="232" t="s">
        <v>86</v>
      </c>
      <c r="AY134" s="17" t="s">
        <v>139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84</v>
      </c>
      <c r="BK134" s="233">
        <f>ROUND(I134*H134,2)</f>
        <v>0</v>
      </c>
      <c r="BL134" s="17" t="s">
        <v>146</v>
      </c>
      <c r="BM134" s="232" t="s">
        <v>203</v>
      </c>
    </row>
    <row r="135" s="2" customFormat="1">
      <c r="A135" s="38"/>
      <c r="B135" s="39"/>
      <c r="C135" s="40"/>
      <c r="D135" s="234" t="s">
        <v>148</v>
      </c>
      <c r="E135" s="40"/>
      <c r="F135" s="235" t="s">
        <v>1038</v>
      </c>
      <c r="G135" s="40"/>
      <c r="H135" s="40"/>
      <c r="I135" s="236"/>
      <c r="J135" s="40"/>
      <c r="K135" s="40"/>
      <c r="L135" s="44"/>
      <c r="M135" s="237"/>
      <c r="N135" s="238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148</v>
      </c>
      <c r="AU135" s="17" t="s">
        <v>86</v>
      </c>
    </row>
    <row r="136" s="2" customFormat="1" ht="16.5" customHeight="1">
      <c r="A136" s="38"/>
      <c r="B136" s="39"/>
      <c r="C136" s="219" t="s">
        <v>163</v>
      </c>
      <c r="D136" s="219" t="s">
        <v>142</v>
      </c>
      <c r="E136" s="221" t="s">
        <v>1039</v>
      </c>
      <c r="F136" s="222" t="s">
        <v>1040</v>
      </c>
      <c r="G136" s="223" t="s">
        <v>216</v>
      </c>
      <c r="H136" s="224">
        <v>8</v>
      </c>
      <c r="I136" s="225"/>
      <c r="J136" s="226">
        <f>ROUND(I136*H136,2)</f>
        <v>0</v>
      </c>
      <c r="K136" s="227"/>
      <c r="L136" s="44"/>
      <c r="M136" s="228" t="s">
        <v>1</v>
      </c>
      <c r="N136" s="229" t="s">
        <v>41</v>
      </c>
      <c r="O136" s="91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2" t="s">
        <v>146</v>
      </c>
      <c r="AT136" s="232" t="s">
        <v>142</v>
      </c>
      <c r="AU136" s="232" t="s">
        <v>86</v>
      </c>
      <c r="AY136" s="17" t="s">
        <v>139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84</v>
      </c>
      <c r="BK136" s="233">
        <f>ROUND(I136*H136,2)</f>
        <v>0</v>
      </c>
      <c r="BL136" s="17" t="s">
        <v>146</v>
      </c>
      <c r="BM136" s="232" t="s">
        <v>8</v>
      </c>
    </row>
    <row r="137" s="2" customFormat="1">
      <c r="A137" s="38"/>
      <c r="B137" s="39"/>
      <c r="C137" s="40"/>
      <c r="D137" s="234" t="s">
        <v>148</v>
      </c>
      <c r="E137" s="40"/>
      <c r="F137" s="235" t="s">
        <v>1040</v>
      </c>
      <c r="G137" s="40"/>
      <c r="H137" s="40"/>
      <c r="I137" s="236"/>
      <c r="J137" s="40"/>
      <c r="K137" s="40"/>
      <c r="L137" s="44"/>
      <c r="M137" s="237"/>
      <c r="N137" s="23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148</v>
      </c>
      <c r="AU137" s="17" t="s">
        <v>86</v>
      </c>
    </row>
    <row r="138" s="2" customFormat="1" ht="16.5" customHeight="1">
      <c r="A138" s="38"/>
      <c r="B138" s="39"/>
      <c r="C138" s="219" t="s">
        <v>187</v>
      </c>
      <c r="D138" s="219" t="s">
        <v>142</v>
      </c>
      <c r="E138" s="221" t="s">
        <v>1041</v>
      </c>
      <c r="F138" s="222" t="s">
        <v>1042</v>
      </c>
      <c r="G138" s="223" t="s">
        <v>216</v>
      </c>
      <c r="H138" s="224">
        <v>12</v>
      </c>
      <c r="I138" s="225"/>
      <c r="J138" s="226">
        <f>ROUND(I138*H138,2)</f>
        <v>0</v>
      </c>
      <c r="K138" s="227"/>
      <c r="L138" s="44"/>
      <c r="M138" s="228" t="s">
        <v>1</v>
      </c>
      <c r="N138" s="229" t="s">
        <v>41</v>
      </c>
      <c r="O138" s="91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2" t="s">
        <v>146</v>
      </c>
      <c r="AT138" s="232" t="s">
        <v>142</v>
      </c>
      <c r="AU138" s="232" t="s">
        <v>86</v>
      </c>
      <c r="AY138" s="17" t="s">
        <v>139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84</v>
      </c>
      <c r="BK138" s="233">
        <f>ROUND(I138*H138,2)</f>
        <v>0</v>
      </c>
      <c r="BL138" s="17" t="s">
        <v>146</v>
      </c>
      <c r="BM138" s="232" t="s">
        <v>227</v>
      </c>
    </row>
    <row r="139" s="2" customFormat="1">
      <c r="A139" s="38"/>
      <c r="B139" s="39"/>
      <c r="C139" s="40"/>
      <c r="D139" s="234" t="s">
        <v>148</v>
      </c>
      <c r="E139" s="40"/>
      <c r="F139" s="235" t="s">
        <v>1042</v>
      </c>
      <c r="G139" s="40"/>
      <c r="H139" s="40"/>
      <c r="I139" s="236"/>
      <c r="J139" s="40"/>
      <c r="K139" s="40"/>
      <c r="L139" s="44"/>
      <c r="M139" s="237"/>
      <c r="N139" s="238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148</v>
      </c>
      <c r="AU139" s="17" t="s">
        <v>86</v>
      </c>
    </row>
    <row r="140" s="2" customFormat="1" ht="16.5" customHeight="1">
      <c r="A140" s="38"/>
      <c r="B140" s="39"/>
      <c r="C140" s="219" t="s">
        <v>192</v>
      </c>
      <c r="D140" s="219" t="s">
        <v>142</v>
      </c>
      <c r="E140" s="221" t="s">
        <v>1043</v>
      </c>
      <c r="F140" s="222" t="s">
        <v>1044</v>
      </c>
      <c r="G140" s="223" t="s">
        <v>216</v>
      </c>
      <c r="H140" s="224">
        <v>12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41</v>
      </c>
      <c r="O140" s="91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146</v>
      </c>
      <c r="AT140" s="232" t="s">
        <v>142</v>
      </c>
      <c r="AU140" s="232" t="s">
        <v>86</v>
      </c>
      <c r="AY140" s="17" t="s">
        <v>139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84</v>
      </c>
      <c r="BK140" s="233">
        <f>ROUND(I140*H140,2)</f>
        <v>0</v>
      </c>
      <c r="BL140" s="17" t="s">
        <v>146</v>
      </c>
      <c r="BM140" s="232" t="s">
        <v>238</v>
      </c>
    </row>
    <row r="141" s="2" customFormat="1">
      <c r="A141" s="38"/>
      <c r="B141" s="39"/>
      <c r="C141" s="40"/>
      <c r="D141" s="234" t="s">
        <v>148</v>
      </c>
      <c r="E141" s="40"/>
      <c r="F141" s="235" t="s">
        <v>1044</v>
      </c>
      <c r="G141" s="40"/>
      <c r="H141" s="40"/>
      <c r="I141" s="236"/>
      <c r="J141" s="40"/>
      <c r="K141" s="40"/>
      <c r="L141" s="44"/>
      <c r="M141" s="237"/>
      <c r="N141" s="238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148</v>
      </c>
      <c r="AU141" s="17" t="s">
        <v>86</v>
      </c>
    </row>
    <row r="142" s="2" customFormat="1" ht="16.5" customHeight="1">
      <c r="A142" s="38"/>
      <c r="B142" s="39"/>
      <c r="C142" s="219" t="s">
        <v>197</v>
      </c>
      <c r="D142" s="219" t="s">
        <v>142</v>
      </c>
      <c r="E142" s="221" t="s">
        <v>1045</v>
      </c>
      <c r="F142" s="222" t="s">
        <v>1046</v>
      </c>
      <c r="G142" s="223" t="s">
        <v>216</v>
      </c>
      <c r="H142" s="224">
        <v>25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41</v>
      </c>
      <c r="O142" s="91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146</v>
      </c>
      <c r="AT142" s="232" t="s">
        <v>142</v>
      </c>
      <c r="AU142" s="232" t="s">
        <v>86</v>
      </c>
      <c r="AY142" s="17" t="s">
        <v>139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84</v>
      </c>
      <c r="BK142" s="233">
        <f>ROUND(I142*H142,2)</f>
        <v>0</v>
      </c>
      <c r="BL142" s="17" t="s">
        <v>146</v>
      </c>
      <c r="BM142" s="232" t="s">
        <v>250</v>
      </c>
    </row>
    <row r="143" s="2" customFormat="1">
      <c r="A143" s="38"/>
      <c r="B143" s="39"/>
      <c r="C143" s="40"/>
      <c r="D143" s="234" t="s">
        <v>148</v>
      </c>
      <c r="E143" s="40"/>
      <c r="F143" s="235" t="s">
        <v>1046</v>
      </c>
      <c r="G143" s="40"/>
      <c r="H143" s="40"/>
      <c r="I143" s="236"/>
      <c r="J143" s="40"/>
      <c r="K143" s="40"/>
      <c r="L143" s="44"/>
      <c r="M143" s="237"/>
      <c r="N143" s="23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148</v>
      </c>
      <c r="AU143" s="17" t="s">
        <v>86</v>
      </c>
    </row>
    <row r="144" s="2" customFormat="1" ht="16.5" customHeight="1">
      <c r="A144" s="38"/>
      <c r="B144" s="39"/>
      <c r="C144" s="219" t="s">
        <v>203</v>
      </c>
      <c r="D144" s="219" t="s">
        <v>142</v>
      </c>
      <c r="E144" s="221" t="s">
        <v>1047</v>
      </c>
      <c r="F144" s="222" t="s">
        <v>1048</v>
      </c>
      <c r="G144" s="223" t="s">
        <v>216</v>
      </c>
      <c r="H144" s="224">
        <v>10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41</v>
      </c>
      <c r="O144" s="91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146</v>
      </c>
      <c r="AT144" s="232" t="s">
        <v>142</v>
      </c>
      <c r="AU144" s="232" t="s">
        <v>86</v>
      </c>
      <c r="AY144" s="17" t="s">
        <v>139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84</v>
      </c>
      <c r="BK144" s="233">
        <f>ROUND(I144*H144,2)</f>
        <v>0</v>
      </c>
      <c r="BL144" s="17" t="s">
        <v>146</v>
      </c>
      <c r="BM144" s="232" t="s">
        <v>274</v>
      </c>
    </row>
    <row r="145" s="2" customFormat="1">
      <c r="A145" s="38"/>
      <c r="B145" s="39"/>
      <c r="C145" s="40"/>
      <c r="D145" s="234" t="s">
        <v>148</v>
      </c>
      <c r="E145" s="40"/>
      <c r="F145" s="235" t="s">
        <v>1048</v>
      </c>
      <c r="G145" s="40"/>
      <c r="H145" s="40"/>
      <c r="I145" s="236"/>
      <c r="J145" s="40"/>
      <c r="K145" s="40"/>
      <c r="L145" s="44"/>
      <c r="M145" s="237"/>
      <c r="N145" s="238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148</v>
      </c>
      <c r="AU145" s="17" t="s">
        <v>86</v>
      </c>
    </row>
    <row r="146" s="2" customFormat="1" ht="16.5" customHeight="1">
      <c r="A146" s="38"/>
      <c r="B146" s="39"/>
      <c r="C146" s="219" t="s">
        <v>208</v>
      </c>
      <c r="D146" s="219" t="s">
        <v>142</v>
      </c>
      <c r="E146" s="221" t="s">
        <v>1049</v>
      </c>
      <c r="F146" s="222" t="s">
        <v>1050</v>
      </c>
      <c r="G146" s="223" t="s">
        <v>216</v>
      </c>
      <c r="H146" s="224">
        <v>338</v>
      </c>
      <c r="I146" s="225"/>
      <c r="J146" s="226">
        <f>ROUND(I146*H146,2)</f>
        <v>0</v>
      </c>
      <c r="K146" s="227"/>
      <c r="L146" s="44"/>
      <c r="M146" s="228" t="s">
        <v>1</v>
      </c>
      <c r="N146" s="229" t="s">
        <v>41</v>
      </c>
      <c r="O146" s="91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2" t="s">
        <v>146</v>
      </c>
      <c r="AT146" s="232" t="s">
        <v>142</v>
      </c>
      <c r="AU146" s="232" t="s">
        <v>86</v>
      </c>
      <c r="AY146" s="17" t="s">
        <v>139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84</v>
      </c>
      <c r="BK146" s="233">
        <f>ROUND(I146*H146,2)</f>
        <v>0</v>
      </c>
      <c r="BL146" s="17" t="s">
        <v>146</v>
      </c>
      <c r="BM146" s="232" t="s">
        <v>286</v>
      </c>
    </row>
    <row r="147" s="2" customFormat="1">
      <c r="A147" s="38"/>
      <c r="B147" s="39"/>
      <c r="C147" s="40"/>
      <c r="D147" s="234" t="s">
        <v>148</v>
      </c>
      <c r="E147" s="40"/>
      <c r="F147" s="235" t="s">
        <v>1050</v>
      </c>
      <c r="G147" s="40"/>
      <c r="H147" s="40"/>
      <c r="I147" s="236"/>
      <c r="J147" s="40"/>
      <c r="K147" s="40"/>
      <c r="L147" s="44"/>
      <c r="M147" s="237"/>
      <c r="N147" s="238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148</v>
      </c>
      <c r="AU147" s="17" t="s">
        <v>86</v>
      </c>
    </row>
    <row r="148" s="2" customFormat="1" ht="16.5" customHeight="1">
      <c r="A148" s="38"/>
      <c r="B148" s="39"/>
      <c r="C148" s="219" t="s">
        <v>8</v>
      </c>
      <c r="D148" s="219" t="s">
        <v>142</v>
      </c>
      <c r="E148" s="221" t="s">
        <v>1051</v>
      </c>
      <c r="F148" s="222" t="s">
        <v>1052</v>
      </c>
      <c r="G148" s="223" t="s">
        <v>216</v>
      </c>
      <c r="H148" s="224">
        <v>20</v>
      </c>
      <c r="I148" s="225"/>
      <c r="J148" s="226">
        <f>ROUND(I148*H148,2)</f>
        <v>0</v>
      </c>
      <c r="K148" s="227"/>
      <c r="L148" s="44"/>
      <c r="M148" s="228" t="s">
        <v>1</v>
      </c>
      <c r="N148" s="229" t="s">
        <v>41</v>
      </c>
      <c r="O148" s="91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2" t="s">
        <v>146</v>
      </c>
      <c r="AT148" s="232" t="s">
        <v>142</v>
      </c>
      <c r="AU148" s="232" t="s">
        <v>86</v>
      </c>
      <c r="AY148" s="17" t="s">
        <v>139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84</v>
      </c>
      <c r="BK148" s="233">
        <f>ROUND(I148*H148,2)</f>
        <v>0</v>
      </c>
      <c r="BL148" s="17" t="s">
        <v>146</v>
      </c>
      <c r="BM148" s="232" t="s">
        <v>301</v>
      </c>
    </row>
    <row r="149" s="2" customFormat="1">
      <c r="A149" s="38"/>
      <c r="B149" s="39"/>
      <c r="C149" s="40"/>
      <c r="D149" s="234" t="s">
        <v>148</v>
      </c>
      <c r="E149" s="40"/>
      <c r="F149" s="235" t="s">
        <v>1052</v>
      </c>
      <c r="G149" s="40"/>
      <c r="H149" s="40"/>
      <c r="I149" s="236"/>
      <c r="J149" s="40"/>
      <c r="K149" s="40"/>
      <c r="L149" s="44"/>
      <c r="M149" s="237"/>
      <c r="N149" s="238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86</v>
      </c>
    </row>
    <row r="150" s="2" customFormat="1" ht="16.5" customHeight="1">
      <c r="A150" s="38"/>
      <c r="B150" s="39"/>
      <c r="C150" s="219" t="s">
        <v>220</v>
      </c>
      <c r="D150" s="219" t="s">
        <v>142</v>
      </c>
      <c r="E150" s="221" t="s">
        <v>1053</v>
      </c>
      <c r="F150" s="222" t="s">
        <v>1054</v>
      </c>
      <c r="G150" s="223" t="s">
        <v>216</v>
      </c>
      <c r="H150" s="224">
        <v>15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41</v>
      </c>
      <c r="O150" s="91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146</v>
      </c>
      <c r="AT150" s="232" t="s">
        <v>142</v>
      </c>
      <c r="AU150" s="232" t="s">
        <v>86</v>
      </c>
      <c r="AY150" s="17" t="s">
        <v>139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84</v>
      </c>
      <c r="BK150" s="233">
        <f>ROUND(I150*H150,2)</f>
        <v>0</v>
      </c>
      <c r="BL150" s="17" t="s">
        <v>146</v>
      </c>
      <c r="BM150" s="232" t="s">
        <v>314</v>
      </c>
    </row>
    <row r="151" s="2" customFormat="1">
      <c r="A151" s="38"/>
      <c r="B151" s="39"/>
      <c r="C151" s="40"/>
      <c r="D151" s="234" t="s">
        <v>148</v>
      </c>
      <c r="E151" s="40"/>
      <c r="F151" s="235" t="s">
        <v>1054</v>
      </c>
      <c r="G151" s="40"/>
      <c r="H151" s="40"/>
      <c r="I151" s="236"/>
      <c r="J151" s="40"/>
      <c r="K151" s="40"/>
      <c r="L151" s="44"/>
      <c r="M151" s="237"/>
      <c r="N151" s="238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148</v>
      </c>
      <c r="AU151" s="17" t="s">
        <v>86</v>
      </c>
    </row>
    <row r="152" s="2" customFormat="1" ht="16.5" customHeight="1">
      <c r="A152" s="38"/>
      <c r="B152" s="39"/>
      <c r="C152" s="219" t="s">
        <v>227</v>
      </c>
      <c r="D152" s="219" t="s">
        <v>142</v>
      </c>
      <c r="E152" s="221" t="s">
        <v>1055</v>
      </c>
      <c r="F152" s="222" t="s">
        <v>1056</v>
      </c>
      <c r="G152" s="223" t="s">
        <v>216</v>
      </c>
      <c r="H152" s="224">
        <v>15</v>
      </c>
      <c r="I152" s="225"/>
      <c r="J152" s="226">
        <f>ROUND(I152*H152,2)</f>
        <v>0</v>
      </c>
      <c r="K152" s="227"/>
      <c r="L152" s="44"/>
      <c r="M152" s="228" t="s">
        <v>1</v>
      </c>
      <c r="N152" s="229" t="s">
        <v>41</v>
      </c>
      <c r="O152" s="91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2" t="s">
        <v>146</v>
      </c>
      <c r="AT152" s="232" t="s">
        <v>142</v>
      </c>
      <c r="AU152" s="232" t="s">
        <v>86</v>
      </c>
      <c r="AY152" s="17" t="s">
        <v>139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84</v>
      </c>
      <c r="BK152" s="233">
        <f>ROUND(I152*H152,2)</f>
        <v>0</v>
      </c>
      <c r="BL152" s="17" t="s">
        <v>146</v>
      </c>
      <c r="BM152" s="232" t="s">
        <v>325</v>
      </c>
    </row>
    <row r="153" s="2" customFormat="1">
      <c r="A153" s="38"/>
      <c r="B153" s="39"/>
      <c r="C153" s="40"/>
      <c r="D153" s="234" t="s">
        <v>148</v>
      </c>
      <c r="E153" s="40"/>
      <c r="F153" s="235" t="s">
        <v>1056</v>
      </c>
      <c r="G153" s="40"/>
      <c r="H153" s="40"/>
      <c r="I153" s="236"/>
      <c r="J153" s="40"/>
      <c r="K153" s="40"/>
      <c r="L153" s="44"/>
      <c r="M153" s="237"/>
      <c r="N153" s="238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148</v>
      </c>
      <c r="AU153" s="17" t="s">
        <v>86</v>
      </c>
    </row>
    <row r="154" s="2" customFormat="1" ht="16.5" customHeight="1">
      <c r="A154" s="38"/>
      <c r="B154" s="39"/>
      <c r="C154" s="219" t="s">
        <v>232</v>
      </c>
      <c r="D154" s="219" t="s">
        <v>142</v>
      </c>
      <c r="E154" s="221" t="s">
        <v>1057</v>
      </c>
      <c r="F154" s="222" t="s">
        <v>1058</v>
      </c>
      <c r="G154" s="223" t="s">
        <v>216</v>
      </c>
      <c r="H154" s="224">
        <v>66</v>
      </c>
      <c r="I154" s="225"/>
      <c r="J154" s="226">
        <f>ROUND(I154*H154,2)</f>
        <v>0</v>
      </c>
      <c r="K154" s="227"/>
      <c r="L154" s="44"/>
      <c r="M154" s="228" t="s">
        <v>1</v>
      </c>
      <c r="N154" s="229" t="s">
        <v>41</v>
      </c>
      <c r="O154" s="91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2" t="s">
        <v>146</v>
      </c>
      <c r="AT154" s="232" t="s">
        <v>142</v>
      </c>
      <c r="AU154" s="232" t="s">
        <v>86</v>
      </c>
      <c r="AY154" s="17" t="s">
        <v>139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84</v>
      </c>
      <c r="BK154" s="233">
        <f>ROUND(I154*H154,2)</f>
        <v>0</v>
      </c>
      <c r="BL154" s="17" t="s">
        <v>146</v>
      </c>
      <c r="BM154" s="232" t="s">
        <v>311</v>
      </c>
    </row>
    <row r="155" s="2" customFormat="1">
      <c r="A155" s="38"/>
      <c r="B155" s="39"/>
      <c r="C155" s="40"/>
      <c r="D155" s="234" t="s">
        <v>148</v>
      </c>
      <c r="E155" s="40"/>
      <c r="F155" s="235" t="s">
        <v>1058</v>
      </c>
      <c r="G155" s="40"/>
      <c r="H155" s="40"/>
      <c r="I155" s="236"/>
      <c r="J155" s="40"/>
      <c r="K155" s="40"/>
      <c r="L155" s="44"/>
      <c r="M155" s="237"/>
      <c r="N155" s="238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148</v>
      </c>
      <c r="AU155" s="17" t="s">
        <v>86</v>
      </c>
    </row>
    <row r="156" s="2" customFormat="1" ht="16.5" customHeight="1">
      <c r="A156" s="38"/>
      <c r="B156" s="39"/>
      <c r="C156" s="219" t="s">
        <v>238</v>
      </c>
      <c r="D156" s="219" t="s">
        <v>142</v>
      </c>
      <c r="E156" s="221" t="s">
        <v>1059</v>
      </c>
      <c r="F156" s="222" t="s">
        <v>1060</v>
      </c>
      <c r="G156" s="223" t="s">
        <v>216</v>
      </c>
      <c r="H156" s="224">
        <v>3</v>
      </c>
      <c r="I156" s="225"/>
      <c r="J156" s="226">
        <f>ROUND(I156*H156,2)</f>
        <v>0</v>
      </c>
      <c r="K156" s="227"/>
      <c r="L156" s="44"/>
      <c r="M156" s="228" t="s">
        <v>1</v>
      </c>
      <c r="N156" s="229" t="s">
        <v>41</v>
      </c>
      <c r="O156" s="91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2" t="s">
        <v>146</v>
      </c>
      <c r="AT156" s="232" t="s">
        <v>142</v>
      </c>
      <c r="AU156" s="232" t="s">
        <v>86</v>
      </c>
      <c r="AY156" s="17" t="s">
        <v>139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84</v>
      </c>
      <c r="BK156" s="233">
        <f>ROUND(I156*H156,2)</f>
        <v>0</v>
      </c>
      <c r="BL156" s="17" t="s">
        <v>146</v>
      </c>
      <c r="BM156" s="232" t="s">
        <v>347</v>
      </c>
    </row>
    <row r="157" s="2" customFormat="1">
      <c r="A157" s="38"/>
      <c r="B157" s="39"/>
      <c r="C157" s="40"/>
      <c r="D157" s="234" t="s">
        <v>148</v>
      </c>
      <c r="E157" s="40"/>
      <c r="F157" s="235" t="s">
        <v>1060</v>
      </c>
      <c r="G157" s="40"/>
      <c r="H157" s="40"/>
      <c r="I157" s="236"/>
      <c r="J157" s="40"/>
      <c r="K157" s="40"/>
      <c r="L157" s="44"/>
      <c r="M157" s="237"/>
      <c r="N157" s="238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148</v>
      </c>
      <c r="AU157" s="17" t="s">
        <v>86</v>
      </c>
    </row>
    <row r="158" s="2" customFormat="1" ht="16.5" customHeight="1">
      <c r="A158" s="38"/>
      <c r="B158" s="39"/>
      <c r="C158" s="219" t="s">
        <v>244</v>
      </c>
      <c r="D158" s="219" t="s">
        <v>142</v>
      </c>
      <c r="E158" s="221" t="s">
        <v>1061</v>
      </c>
      <c r="F158" s="222" t="s">
        <v>1062</v>
      </c>
      <c r="G158" s="223" t="s">
        <v>216</v>
      </c>
      <c r="H158" s="224">
        <v>1153</v>
      </c>
      <c r="I158" s="225"/>
      <c r="J158" s="226">
        <f>ROUND(I158*H158,2)</f>
        <v>0</v>
      </c>
      <c r="K158" s="227"/>
      <c r="L158" s="44"/>
      <c r="M158" s="228" t="s">
        <v>1</v>
      </c>
      <c r="N158" s="229" t="s">
        <v>41</v>
      </c>
      <c r="O158" s="91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2" t="s">
        <v>146</v>
      </c>
      <c r="AT158" s="232" t="s">
        <v>142</v>
      </c>
      <c r="AU158" s="232" t="s">
        <v>86</v>
      </c>
      <c r="AY158" s="17" t="s">
        <v>139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84</v>
      </c>
      <c r="BK158" s="233">
        <f>ROUND(I158*H158,2)</f>
        <v>0</v>
      </c>
      <c r="BL158" s="17" t="s">
        <v>146</v>
      </c>
      <c r="BM158" s="232" t="s">
        <v>359</v>
      </c>
    </row>
    <row r="159" s="2" customFormat="1">
      <c r="A159" s="38"/>
      <c r="B159" s="39"/>
      <c r="C159" s="40"/>
      <c r="D159" s="234" t="s">
        <v>148</v>
      </c>
      <c r="E159" s="40"/>
      <c r="F159" s="235" t="s">
        <v>1062</v>
      </c>
      <c r="G159" s="40"/>
      <c r="H159" s="40"/>
      <c r="I159" s="236"/>
      <c r="J159" s="40"/>
      <c r="K159" s="40"/>
      <c r="L159" s="44"/>
      <c r="M159" s="237"/>
      <c r="N159" s="238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148</v>
      </c>
      <c r="AU159" s="17" t="s">
        <v>86</v>
      </c>
    </row>
    <row r="160" s="2" customFormat="1" ht="16.5" customHeight="1">
      <c r="A160" s="38"/>
      <c r="B160" s="39"/>
      <c r="C160" s="219" t="s">
        <v>250</v>
      </c>
      <c r="D160" s="219" t="s">
        <v>142</v>
      </c>
      <c r="E160" s="221" t="s">
        <v>1063</v>
      </c>
      <c r="F160" s="222" t="s">
        <v>1064</v>
      </c>
      <c r="G160" s="223" t="s">
        <v>362</v>
      </c>
      <c r="H160" s="224">
        <v>2600</v>
      </c>
      <c r="I160" s="225"/>
      <c r="J160" s="226">
        <f>ROUND(I160*H160,2)</f>
        <v>0</v>
      </c>
      <c r="K160" s="227"/>
      <c r="L160" s="44"/>
      <c r="M160" s="228" t="s">
        <v>1</v>
      </c>
      <c r="N160" s="229" t="s">
        <v>41</v>
      </c>
      <c r="O160" s="91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2" t="s">
        <v>146</v>
      </c>
      <c r="AT160" s="232" t="s">
        <v>142</v>
      </c>
      <c r="AU160" s="232" t="s">
        <v>86</v>
      </c>
      <c r="AY160" s="17" t="s">
        <v>139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84</v>
      </c>
      <c r="BK160" s="233">
        <f>ROUND(I160*H160,2)</f>
        <v>0</v>
      </c>
      <c r="BL160" s="17" t="s">
        <v>146</v>
      </c>
      <c r="BM160" s="232" t="s">
        <v>371</v>
      </c>
    </row>
    <row r="161" s="2" customFormat="1">
      <c r="A161" s="38"/>
      <c r="B161" s="39"/>
      <c r="C161" s="40"/>
      <c r="D161" s="234" t="s">
        <v>148</v>
      </c>
      <c r="E161" s="40"/>
      <c r="F161" s="235" t="s">
        <v>1064</v>
      </c>
      <c r="G161" s="40"/>
      <c r="H161" s="40"/>
      <c r="I161" s="236"/>
      <c r="J161" s="40"/>
      <c r="K161" s="40"/>
      <c r="L161" s="44"/>
      <c r="M161" s="237"/>
      <c r="N161" s="238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148</v>
      </c>
      <c r="AU161" s="17" t="s">
        <v>86</v>
      </c>
    </row>
    <row r="162" s="2" customFormat="1" ht="16.5" customHeight="1">
      <c r="A162" s="38"/>
      <c r="B162" s="39"/>
      <c r="C162" s="219" t="s">
        <v>256</v>
      </c>
      <c r="D162" s="219" t="s">
        <v>142</v>
      </c>
      <c r="E162" s="221" t="s">
        <v>1065</v>
      </c>
      <c r="F162" s="222" t="s">
        <v>1066</v>
      </c>
      <c r="G162" s="223" t="s">
        <v>362</v>
      </c>
      <c r="H162" s="224">
        <v>720</v>
      </c>
      <c r="I162" s="225"/>
      <c r="J162" s="226">
        <f>ROUND(I162*H162,2)</f>
        <v>0</v>
      </c>
      <c r="K162" s="227"/>
      <c r="L162" s="44"/>
      <c r="M162" s="228" t="s">
        <v>1</v>
      </c>
      <c r="N162" s="229" t="s">
        <v>41</v>
      </c>
      <c r="O162" s="91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2" t="s">
        <v>146</v>
      </c>
      <c r="AT162" s="232" t="s">
        <v>142</v>
      </c>
      <c r="AU162" s="232" t="s">
        <v>86</v>
      </c>
      <c r="AY162" s="17" t="s">
        <v>139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84</v>
      </c>
      <c r="BK162" s="233">
        <f>ROUND(I162*H162,2)</f>
        <v>0</v>
      </c>
      <c r="BL162" s="17" t="s">
        <v>146</v>
      </c>
      <c r="BM162" s="232" t="s">
        <v>382</v>
      </c>
    </row>
    <row r="163" s="2" customFormat="1">
      <c r="A163" s="38"/>
      <c r="B163" s="39"/>
      <c r="C163" s="40"/>
      <c r="D163" s="234" t="s">
        <v>148</v>
      </c>
      <c r="E163" s="40"/>
      <c r="F163" s="235" t="s">
        <v>1066</v>
      </c>
      <c r="G163" s="40"/>
      <c r="H163" s="40"/>
      <c r="I163" s="236"/>
      <c r="J163" s="40"/>
      <c r="K163" s="40"/>
      <c r="L163" s="44"/>
      <c r="M163" s="237"/>
      <c r="N163" s="238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148</v>
      </c>
      <c r="AU163" s="17" t="s">
        <v>86</v>
      </c>
    </row>
    <row r="164" s="2" customFormat="1" ht="16.5" customHeight="1">
      <c r="A164" s="38"/>
      <c r="B164" s="39"/>
      <c r="C164" s="219" t="s">
        <v>262</v>
      </c>
      <c r="D164" s="219" t="s">
        <v>142</v>
      </c>
      <c r="E164" s="221" t="s">
        <v>1067</v>
      </c>
      <c r="F164" s="222" t="s">
        <v>1068</v>
      </c>
      <c r="G164" s="223" t="s">
        <v>362</v>
      </c>
      <c r="H164" s="224">
        <v>1950</v>
      </c>
      <c r="I164" s="225"/>
      <c r="J164" s="226">
        <f>ROUND(I164*H164,2)</f>
        <v>0</v>
      </c>
      <c r="K164" s="227"/>
      <c r="L164" s="44"/>
      <c r="M164" s="228" t="s">
        <v>1</v>
      </c>
      <c r="N164" s="229" t="s">
        <v>41</v>
      </c>
      <c r="O164" s="91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2" t="s">
        <v>146</v>
      </c>
      <c r="AT164" s="232" t="s">
        <v>142</v>
      </c>
      <c r="AU164" s="232" t="s">
        <v>86</v>
      </c>
      <c r="AY164" s="17" t="s">
        <v>139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84</v>
      </c>
      <c r="BK164" s="233">
        <f>ROUND(I164*H164,2)</f>
        <v>0</v>
      </c>
      <c r="BL164" s="17" t="s">
        <v>146</v>
      </c>
      <c r="BM164" s="232" t="s">
        <v>392</v>
      </c>
    </row>
    <row r="165" s="2" customFormat="1">
      <c r="A165" s="38"/>
      <c r="B165" s="39"/>
      <c r="C165" s="40"/>
      <c r="D165" s="234" t="s">
        <v>148</v>
      </c>
      <c r="E165" s="40"/>
      <c r="F165" s="235" t="s">
        <v>1068</v>
      </c>
      <c r="G165" s="40"/>
      <c r="H165" s="40"/>
      <c r="I165" s="236"/>
      <c r="J165" s="40"/>
      <c r="K165" s="40"/>
      <c r="L165" s="44"/>
      <c r="M165" s="237"/>
      <c r="N165" s="238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148</v>
      </c>
      <c r="AU165" s="17" t="s">
        <v>86</v>
      </c>
    </row>
    <row r="166" s="2" customFormat="1" ht="16.5" customHeight="1">
      <c r="A166" s="38"/>
      <c r="B166" s="39"/>
      <c r="C166" s="219" t="s">
        <v>7</v>
      </c>
      <c r="D166" s="219" t="s">
        <v>142</v>
      </c>
      <c r="E166" s="221" t="s">
        <v>1069</v>
      </c>
      <c r="F166" s="222" t="s">
        <v>1070</v>
      </c>
      <c r="G166" s="223" t="s">
        <v>362</v>
      </c>
      <c r="H166" s="224">
        <v>300</v>
      </c>
      <c r="I166" s="225"/>
      <c r="J166" s="226">
        <f>ROUND(I166*H166,2)</f>
        <v>0</v>
      </c>
      <c r="K166" s="227"/>
      <c r="L166" s="44"/>
      <c r="M166" s="228" t="s">
        <v>1</v>
      </c>
      <c r="N166" s="229" t="s">
        <v>41</v>
      </c>
      <c r="O166" s="91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2" t="s">
        <v>146</v>
      </c>
      <c r="AT166" s="232" t="s">
        <v>142</v>
      </c>
      <c r="AU166" s="232" t="s">
        <v>86</v>
      </c>
      <c r="AY166" s="17" t="s">
        <v>139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84</v>
      </c>
      <c r="BK166" s="233">
        <f>ROUND(I166*H166,2)</f>
        <v>0</v>
      </c>
      <c r="BL166" s="17" t="s">
        <v>146</v>
      </c>
      <c r="BM166" s="232" t="s">
        <v>402</v>
      </c>
    </row>
    <row r="167" s="2" customFormat="1">
      <c r="A167" s="38"/>
      <c r="B167" s="39"/>
      <c r="C167" s="40"/>
      <c r="D167" s="234" t="s">
        <v>148</v>
      </c>
      <c r="E167" s="40"/>
      <c r="F167" s="235" t="s">
        <v>1070</v>
      </c>
      <c r="G167" s="40"/>
      <c r="H167" s="40"/>
      <c r="I167" s="236"/>
      <c r="J167" s="40"/>
      <c r="K167" s="40"/>
      <c r="L167" s="44"/>
      <c r="M167" s="237"/>
      <c r="N167" s="238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148</v>
      </c>
      <c r="AU167" s="17" t="s">
        <v>86</v>
      </c>
    </row>
    <row r="168" s="2" customFormat="1" ht="16.5" customHeight="1">
      <c r="A168" s="38"/>
      <c r="B168" s="39"/>
      <c r="C168" s="219" t="s">
        <v>274</v>
      </c>
      <c r="D168" s="219" t="s">
        <v>142</v>
      </c>
      <c r="E168" s="221" t="s">
        <v>1071</v>
      </c>
      <c r="F168" s="222" t="s">
        <v>1072</v>
      </c>
      <c r="G168" s="223" t="s">
        <v>362</v>
      </c>
      <c r="H168" s="224">
        <v>425</v>
      </c>
      <c r="I168" s="225"/>
      <c r="J168" s="226">
        <f>ROUND(I168*H168,2)</f>
        <v>0</v>
      </c>
      <c r="K168" s="227"/>
      <c r="L168" s="44"/>
      <c r="M168" s="228" t="s">
        <v>1</v>
      </c>
      <c r="N168" s="229" t="s">
        <v>41</v>
      </c>
      <c r="O168" s="91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2" t="s">
        <v>146</v>
      </c>
      <c r="AT168" s="232" t="s">
        <v>142</v>
      </c>
      <c r="AU168" s="232" t="s">
        <v>86</v>
      </c>
      <c r="AY168" s="17" t="s">
        <v>139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84</v>
      </c>
      <c r="BK168" s="233">
        <f>ROUND(I168*H168,2)</f>
        <v>0</v>
      </c>
      <c r="BL168" s="17" t="s">
        <v>146</v>
      </c>
      <c r="BM168" s="232" t="s">
        <v>412</v>
      </c>
    </row>
    <row r="169" s="2" customFormat="1">
      <c r="A169" s="38"/>
      <c r="B169" s="39"/>
      <c r="C169" s="40"/>
      <c r="D169" s="234" t="s">
        <v>148</v>
      </c>
      <c r="E169" s="40"/>
      <c r="F169" s="235" t="s">
        <v>1072</v>
      </c>
      <c r="G169" s="40"/>
      <c r="H169" s="40"/>
      <c r="I169" s="236"/>
      <c r="J169" s="40"/>
      <c r="K169" s="40"/>
      <c r="L169" s="44"/>
      <c r="M169" s="237"/>
      <c r="N169" s="238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148</v>
      </c>
      <c r="AU169" s="17" t="s">
        <v>86</v>
      </c>
    </row>
    <row r="170" s="2" customFormat="1" ht="16.5" customHeight="1">
      <c r="A170" s="38"/>
      <c r="B170" s="39"/>
      <c r="C170" s="219" t="s">
        <v>279</v>
      </c>
      <c r="D170" s="219" t="s">
        <v>142</v>
      </c>
      <c r="E170" s="221" t="s">
        <v>1073</v>
      </c>
      <c r="F170" s="222" t="s">
        <v>1074</v>
      </c>
      <c r="G170" s="223" t="s">
        <v>362</v>
      </c>
      <c r="H170" s="224">
        <v>120</v>
      </c>
      <c r="I170" s="225"/>
      <c r="J170" s="226">
        <f>ROUND(I170*H170,2)</f>
        <v>0</v>
      </c>
      <c r="K170" s="227"/>
      <c r="L170" s="44"/>
      <c r="M170" s="228" t="s">
        <v>1</v>
      </c>
      <c r="N170" s="229" t="s">
        <v>41</v>
      </c>
      <c r="O170" s="91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2" t="s">
        <v>146</v>
      </c>
      <c r="AT170" s="232" t="s">
        <v>142</v>
      </c>
      <c r="AU170" s="232" t="s">
        <v>86</v>
      </c>
      <c r="AY170" s="17" t="s">
        <v>139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84</v>
      </c>
      <c r="BK170" s="233">
        <f>ROUND(I170*H170,2)</f>
        <v>0</v>
      </c>
      <c r="BL170" s="17" t="s">
        <v>146</v>
      </c>
      <c r="BM170" s="232" t="s">
        <v>422</v>
      </c>
    </row>
    <row r="171" s="2" customFormat="1">
      <c r="A171" s="38"/>
      <c r="B171" s="39"/>
      <c r="C171" s="40"/>
      <c r="D171" s="234" t="s">
        <v>148</v>
      </c>
      <c r="E171" s="40"/>
      <c r="F171" s="235" t="s">
        <v>1074</v>
      </c>
      <c r="G171" s="40"/>
      <c r="H171" s="40"/>
      <c r="I171" s="236"/>
      <c r="J171" s="40"/>
      <c r="K171" s="40"/>
      <c r="L171" s="44"/>
      <c r="M171" s="237"/>
      <c r="N171" s="238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148</v>
      </c>
      <c r="AU171" s="17" t="s">
        <v>86</v>
      </c>
    </row>
    <row r="172" s="2" customFormat="1" ht="16.5" customHeight="1">
      <c r="A172" s="38"/>
      <c r="B172" s="39"/>
      <c r="C172" s="219" t="s">
        <v>286</v>
      </c>
      <c r="D172" s="219" t="s">
        <v>142</v>
      </c>
      <c r="E172" s="221" t="s">
        <v>1075</v>
      </c>
      <c r="F172" s="222" t="s">
        <v>1076</v>
      </c>
      <c r="G172" s="223" t="s">
        <v>362</v>
      </c>
      <c r="H172" s="224">
        <v>250</v>
      </c>
      <c r="I172" s="225"/>
      <c r="J172" s="226">
        <f>ROUND(I172*H172,2)</f>
        <v>0</v>
      </c>
      <c r="K172" s="227"/>
      <c r="L172" s="44"/>
      <c r="M172" s="228" t="s">
        <v>1</v>
      </c>
      <c r="N172" s="229" t="s">
        <v>41</v>
      </c>
      <c r="O172" s="91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2" t="s">
        <v>146</v>
      </c>
      <c r="AT172" s="232" t="s">
        <v>142</v>
      </c>
      <c r="AU172" s="232" t="s">
        <v>86</v>
      </c>
      <c r="AY172" s="17" t="s">
        <v>139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84</v>
      </c>
      <c r="BK172" s="233">
        <f>ROUND(I172*H172,2)</f>
        <v>0</v>
      </c>
      <c r="BL172" s="17" t="s">
        <v>146</v>
      </c>
      <c r="BM172" s="232" t="s">
        <v>432</v>
      </c>
    </row>
    <row r="173" s="2" customFormat="1">
      <c r="A173" s="38"/>
      <c r="B173" s="39"/>
      <c r="C173" s="40"/>
      <c r="D173" s="234" t="s">
        <v>148</v>
      </c>
      <c r="E173" s="40"/>
      <c r="F173" s="235" t="s">
        <v>1076</v>
      </c>
      <c r="G173" s="40"/>
      <c r="H173" s="40"/>
      <c r="I173" s="236"/>
      <c r="J173" s="40"/>
      <c r="K173" s="40"/>
      <c r="L173" s="44"/>
      <c r="M173" s="237"/>
      <c r="N173" s="238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148</v>
      </c>
      <c r="AU173" s="17" t="s">
        <v>86</v>
      </c>
    </row>
    <row r="174" s="2" customFormat="1" ht="16.5" customHeight="1">
      <c r="A174" s="38"/>
      <c r="B174" s="39"/>
      <c r="C174" s="219" t="s">
        <v>292</v>
      </c>
      <c r="D174" s="219" t="s">
        <v>142</v>
      </c>
      <c r="E174" s="221" t="s">
        <v>1077</v>
      </c>
      <c r="F174" s="222" t="s">
        <v>1078</v>
      </c>
      <c r="G174" s="223" t="s">
        <v>362</v>
      </c>
      <c r="H174" s="224">
        <v>265</v>
      </c>
      <c r="I174" s="225"/>
      <c r="J174" s="226">
        <f>ROUND(I174*H174,2)</f>
        <v>0</v>
      </c>
      <c r="K174" s="227"/>
      <c r="L174" s="44"/>
      <c r="M174" s="228" t="s">
        <v>1</v>
      </c>
      <c r="N174" s="229" t="s">
        <v>41</v>
      </c>
      <c r="O174" s="91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2" t="s">
        <v>146</v>
      </c>
      <c r="AT174" s="232" t="s">
        <v>142</v>
      </c>
      <c r="AU174" s="232" t="s">
        <v>86</v>
      </c>
      <c r="AY174" s="17" t="s">
        <v>139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7" t="s">
        <v>84</v>
      </c>
      <c r="BK174" s="233">
        <f>ROUND(I174*H174,2)</f>
        <v>0</v>
      </c>
      <c r="BL174" s="17" t="s">
        <v>146</v>
      </c>
      <c r="BM174" s="232" t="s">
        <v>442</v>
      </c>
    </row>
    <row r="175" s="2" customFormat="1">
      <c r="A175" s="38"/>
      <c r="B175" s="39"/>
      <c r="C175" s="40"/>
      <c r="D175" s="234" t="s">
        <v>148</v>
      </c>
      <c r="E175" s="40"/>
      <c r="F175" s="235" t="s">
        <v>1078</v>
      </c>
      <c r="G175" s="40"/>
      <c r="H175" s="40"/>
      <c r="I175" s="236"/>
      <c r="J175" s="40"/>
      <c r="K175" s="40"/>
      <c r="L175" s="44"/>
      <c r="M175" s="237"/>
      <c r="N175" s="238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148</v>
      </c>
      <c r="AU175" s="17" t="s">
        <v>86</v>
      </c>
    </row>
    <row r="176" s="2" customFormat="1" ht="16.5" customHeight="1">
      <c r="A176" s="38"/>
      <c r="B176" s="39"/>
      <c r="C176" s="219" t="s">
        <v>301</v>
      </c>
      <c r="D176" s="219" t="s">
        <v>142</v>
      </c>
      <c r="E176" s="221" t="s">
        <v>1079</v>
      </c>
      <c r="F176" s="222" t="s">
        <v>1078</v>
      </c>
      <c r="G176" s="223" t="s">
        <v>362</v>
      </c>
      <c r="H176" s="224">
        <v>50</v>
      </c>
      <c r="I176" s="225"/>
      <c r="J176" s="226">
        <f>ROUND(I176*H176,2)</f>
        <v>0</v>
      </c>
      <c r="K176" s="227"/>
      <c r="L176" s="44"/>
      <c r="M176" s="228" t="s">
        <v>1</v>
      </c>
      <c r="N176" s="229" t="s">
        <v>41</v>
      </c>
      <c r="O176" s="91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2" t="s">
        <v>146</v>
      </c>
      <c r="AT176" s="232" t="s">
        <v>142</v>
      </c>
      <c r="AU176" s="232" t="s">
        <v>86</v>
      </c>
      <c r="AY176" s="17" t="s">
        <v>139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84</v>
      </c>
      <c r="BK176" s="233">
        <f>ROUND(I176*H176,2)</f>
        <v>0</v>
      </c>
      <c r="BL176" s="17" t="s">
        <v>146</v>
      </c>
      <c r="BM176" s="232" t="s">
        <v>452</v>
      </c>
    </row>
    <row r="177" s="2" customFormat="1">
      <c r="A177" s="38"/>
      <c r="B177" s="39"/>
      <c r="C177" s="40"/>
      <c r="D177" s="234" t="s">
        <v>148</v>
      </c>
      <c r="E177" s="40"/>
      <c r="F177" s="235" t="s">
        <v>1078</v>
      </c>
      <c r="G177" s="40"/>
      <c r="H177" s="40"/>
      <c r="I177" s="236"/>
      <c r="J177" s="40"/>
      <c r="K177" s="40"/>
      <c r="L177" s="44"/>
      <c r="M177" s="237"/>
      <c r="N177" s="238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148</v>
      </c>
      <c r="AU177" s="17" t="s">
        <v>86</v>
      </c>
    </row>
    <row r="178" s="2" customFormat="1" ht="16.5" customHeight="1">
      <c r="A178" s="38"/>
      <c r="B178" s="39"/>
      <c r="C178" s="219" t="s">
        <v>306</v>
      </c>
      <c r="D178" s="219" t="s">
        <v>142</v>
      </c>
      <c r="E178" s="221" t="s">
        <v>1080</v>
      </c>
      <c r="F178" s="222" t="s">
        <v>1081</v>
      </c>
      <c r="G178" s="223" t="s">
        <v>362</v>
      </c>
      <c r="H178" s="224">
        <v>230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41</v>
      </c>
      <c r="O178" s="91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146</v>
      </c>
      <c r="AT178" s="232" t="s">
        <v>142</v>
      </c>
      <c r="AU178" s="232" t="s">
        <v>86</v>
      </c>
      <c r="AY178" s="17" t="s">
        <v>139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84</v>
      </c>
      <c r="BK178" s="233">
        <f>ROUND(I178*H178,2)</f>
        <v>0</v>
      </c>
      <c r="BL178" s="17" t="s">
        <v>146</v>
      </c>
      <c r="BM178" s="232" t="s">
        <v>460</v>
      </c>
    </row>
    <row r="179" s="2" customFormat="1">
      <c r="A179" s="38"/>
      <c r="B179" s="39"/>
      <c r="C179" s="40"/>
      <c r="D179" s="234" t="s">
        <v>148</v>
      </c>
      <c r="E179" s="40"/>
      <c r="F179" s="235" t="s">
        <v>1081</v>
      </c>
      <c r="G179" s="40"/>
      <c r="H179" s="40"/>
      <c r="I179" s="236"/>
      <c r="J179" s="40"/>
      <c r="K179" s="40"/>
      <c r="L179" s="44"/>
      <c r="M179" s="237"/>
      <c r="N179" s="238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148</v>
      </c>
      <c r="AU179" s="17" t="s">
        <v>86</v>
      </c>
    </row>
    <row r="180" s="2" customFormat="1" ht="16.5" customHeight="1">
      <c r="A180" s="38"/>
      <c r="B180" s="39"/>
      <c r="C180" s="219" t="s">
        <v>314</v>
      </c>
      <c r="D180" s="219" t="s">
        <v>142</v>
      </c>
      <c r="E180" s="221" t="s">
        <v>1082</v>
      </c>
      <c r="F180" s="222" t="s">
        <v>1083</v>
      </c>
      <c r="G180" s="223" t="s">
        <v>362</v>
      </c>
      <c r="H180" s="224">
        <v>632</v>
      </c>
      <c r="I180" s="225"/>
      <c r="J180" s="226">
        <f>ROUND(I180*H180,2)</f>
        <v>0</v>
      </c>
      <c r="K180" s="227"/>
      <c r="L180" s="44"/>
      <c r="M180" s="228" t="s">
        <v>1</v>
      </c>
      <c r="N180" s="229" t="s">
        <v>41</v>
      </c>
      <c r="O180" s="91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2" t="s">
        <v>146</v>
      </c>
      <c r="AT180" s="232" t="s">
        <v>142</v>
      </c>
      <c r="AU180" s="232" t="s">
        <v>86</v>
      </c>
      <c r="AY180" s="17" t="s">
        <v>139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84</v>
      </c>
      <c r="BK180" s="233">
        <f>ROUND(I180*H180,2)</f>
        <v>0</v>
      </c>
      <c r="BL180" s="17" t="s">
        <v>146</v>
      </c>
      <c r="BM180" s="232" t="s">
        <v>468</v>
      </c>
    </row>
    <row r="181" s="2" customFormat="1">
      <c r="A181" s="38"/>
      <c r="B181" s="39"/>
      <c r="C181" s="40"/>
      <c r="D181" s="234" t="s">
        <v>148</v>
      </c>
      <c r="E181" s="40"/>
      <c r="F181" s="235" t="s">
        <v>1083</v>
      </c>
      <c r="G181" s="40"/>
      <c r="H181" s="40"/>
      <c r="I181" s="236"/>
      <c r="J181" s="40"/>
      <c r="K181" s="40"/>
      <c r="L181" s="44"/>
      <c r="M181" s="237"/>
      <c r="N181" s="238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148</v>
      </c>
      <c r="AU181" s="17" t="s">
        <v>86</v>
      </c>
    </row>
    <row r="182" s="2" customFormat="1" ht="16.5" customHeight="1">
      <c r="A182" s="38"/>
      <c r="B182" s="39"/>
      <c r="C182" s="219" t="s">
        <v>320</v>
      </c>
      <c r="D182" s="219" t="s">
        <v>142</v>
      </c>
      <c r="E182" s="221" t="s">
        <v>1084</v>
      </c>
      <c r="F182" s="222" t="s">
        <v>1085</v>
      </c>
      <c r="G182" s="223" t="s">
        <v>216</v>
      </c>
      <c r="H182" s="224">
        <v>4</v>
      </c>
      <c r="I182" s="225"/>
      <c r="J182" s="226">
        <f>ROUND(I182*H182,2)</f>
        <v>0</v>
      </c>
      <c r="K182" s="227"/>
      <c r="L182" s="44"/>
      <c r="M182" s="228" t="s">
        <v>1</v>
      </c>
      <c r="N182" s="229" t="s">
        <v>41</v>
      </c>
      <c r="O182" s="91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2" t="s">
        <v>146</v>
      </c>
      <c r="AT182" s="232" t="s">
        <v>142</v>
      </c>
      <c r="AU182" s="232" t="s">
        <v>86</v>
      </c>
      <c r="AY182" s="17" t="s">
        <v>139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84</v>
      </c>
      <c r="BK182" s="233">
        <f>ROUND(I182*H182,2)</f>
        <v>0</v>
      </c>
      <c r="BL182" s="17" t="s">
        <v>146</v>
      </c>
      <c r="BM182" s="232" t="s">
        <v>476</v>
      </c>
    </row>
    <row r="183" s="2" customFormat="1">
      <c r="A183" s="38"/>
      <c r="B183" s="39"/>
      <c r="C183" s="40"/>
      <c r="D183" s="234" t="s">
        <v>148</v>
      </c>
      <c r="E183" s="40"/>
      <c r="F183" s="235" t="s">
        <v>1085</v>
      </c>
      <c r="G183" s="40"/>
      <c r="H183" s="40"/>
      <c r="I183" s="236"/>
      <c r="J183" s="40"/>
      <c r="K183" s="40"/>
      <c r="L183" s="44"/>
      <c r="M183" s="237"/>
      <c r="N183" s="238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148</v>
      </c>
      <c r="AU183" s="17" t="s">
        <v>86</v>
      </c>
    </row>
    <row r="184" s="2" customFormat="1" ht="16.5" customHeight="1">
      <c r="A184" s="38"/>
      <c r="B184" s="39"/>
      <c r="C184" s="219" t="s">
        <v>325</v>
      </c>
      <c r="D184" s="219" t="s">
        <v>142</v>
      </c>
      <c r="E184" s="221" t="s">
        <v>1086</v>
      </c>
      <c r="F184" s="222" t="s">
        <v>1087</v>
      </c>
      <c r="G184" s="223" t="s">
        <v>362</v>
      </c>
      <c r="H184" s="224">
        <v>339</v>
      </c>
      <c r="I184" s="225"/>
      <c r="J184" s="226">
        <f>ROUND(I184*H184,2)</f>
        <v>0</v>
      </c>
      <c r="K184" s="227"/>
      <c r="L184" s="44"/>
      <c r="M184" s="228" t="s">
        <v>1</v>
      </c>
      <c r="N184" s="229" t="s">
        <v>41</v>
      </c>
      <c r="O184" s="91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2" t="s">
        <v>146</v>
      </c>
      <c r="AT184" s="232" t="s">
        <v>142</v>
      </c>
      <c r="AU184" s="232" t="s">
        <v>86</v>
      </c>
      <c r="AY184" s="17" t="s">
        <v>139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84</v>
      </c>
      <c r="BK184" s="233">
        <f>ROUND(I184*H184,2)</f>
        <v>0</v>
      </c>
      <c r="BL184" s="17" t="s">
        <v>146</v>
      </c>
      <c r="BM184" s="232" t="s">
        <v>484</v>
      </c>
    </row>
    <row r="185" s="2" customFormat="1">
      <c r="A185" s="38"/>
      <c r="B185" s="39"/>
      <c r="C185" s="40"/>
      <c r="D185" s="234" t="s">
        <v>148</v>
      </c>
      <c r="E185" s="40"/>
      <c r="F185" s="235" t="s">
        <v>1087</v>
      </c>
      <c r="G185" s="40"/>
      <c r="H185" s="40"/>
      <c r="I185" s="236"/>
      <c r="J185" s="40"/>
      <c r="K185" s="40"/>
      <c r="L185" s="44"/>
      <c r="M185" s="237"/>
      <c r="N185" s="238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148</v>
      </c>
      <c r="AU185" s="17" t="s">
        <v>86</v>
      </c>
    </row>
    <row r="186" s="2" customFormat="1" ht="16.5" customHeight="1">
      <c r="A186" s="38"/>
      <c r="B186" s="39"/>
      <c r="C186" s="219" t="s">
        <v>329</v>
      </c>
      <c r="D186" s="219" t="s">
        <v>142</v>
      </c>
      <c r="E186" s="221" t="s">
        <v>1088</v>
      </c>
      <c r="F186" s="222" t="s">
        <v>1089</v>
      </c>
      <c r="G186" s="223" t="s">
        <v>362</v>
      </c>
      <c r="H186" s="224">
        <v>339</v>
      </c>
      <c r="I186" s="225"/>
      <c r="J186" s="226">
        <f>ROUND(I186*H186,2)</f>
        <v>0</v>
      </c>
      <c r="K186" s="227"/>
      <c r="L186" s="44"/>
      <c r="M186" s="228" t="s">
        <v>1</v>
      </c>
      <c r="N186" s="229" t="s">
        <v>41</v>
      </c>
      <c r="O186" s="91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2" t="s">
        <v>146</v>
      </c>
      <c r="AT186" s="232" t="s">
        <v>142</v>
      </c>
      <c r="AU186" s="232" t="s">
        <v>86</v>
      </c>
      <c r="AY186" s="17" t="s">
        <v>139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84</v>
      </c>
      <c r="BK186" s="233">
        <f>ROUND(I186*H186,2)</f>
        <v>0</v>
      </c>
      <c r="BL186" s="17" t="s">
        <v>146</v>
      </c>
      <c r="BM186" s="232" t="s">
        <v>498</v>
      </c>
    </row>
    <row r="187" s="2" customFormat="1">
      <c r="A187" s="38"/>
      <c r="B187" s="39"/>
      <c r="C187" s="40"/>
      <c r="D187" s="234" t="s">
        <v>148</v>
      </c>
      <c r="E187" s="40"/>
      <c r="F187" s="235" t="s">
        <v>1089</v>
      </c>
      <c r="G187" s="40"/>
      <c r="H187" s="40"/>
      <c r="I187" s="236"/>
      <c r="J187" s="40"/>
      <c r="K187" s="40"/>
      <c r="L187" s="44"/>
      <c r="M187" s="237"/>
      <c r="N187" s="238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148</v>
      </c>
      <c r="AU187" s="17" t="s">
        <v>86</v>
      </c>
    </row>
    <row r="188" s="2" customFormat="1" ht="16.5" customHeight="1">
      <c r="A188" s="38"/>
      <c r="B188" s="39"/>
      <c r="C188" s="219" t="s">
        <v>311</v>
      </c>
      <c r="D188" s="219" t="s">
        <v>142</v>
      </c>
      <c r="E188" s="221" t="s">
        <v>1090</v>
      </c>
      <c r="F188" s="222" t="s">
        <v>1091</v>
      </c>
      <c r="G188" s="223" t="s">
        <v>216</v>
      </c>
      <c r="H188" s="224">
        <v>4</v>
      </c>
      <c r="I188" s="225"/>
      <c r="J188" s="226">
        <f>ROUND(I188*H188,2)</f>
        <v>0</v>
      </c>
      <c r="K188" s="227"/>
      <c r="L188" s="44"/>
      <c r="M188" s="228" t="s">
        <v>1</v>
      </c>
      <c r="N188" s="229" t="s">
        <v>41</v>
      </c>
      <c r="O188" s="91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2" t="s">
        <v>146</v>
      </c>
      <c r="AT188" s="232" t="s">
        <v>142</v>
      </c>
      <c r="AU188" s="232" t="s">
        <v>86</v>
      </c>
      <c r="AY188" s="17" t="s">
        <v>139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7" t="s">
        <v>84</v>
      </c>
      <c r="BK188" s="233">
        <f>ROUND(I188*H188,2)</f>
        <v>0</v>
      </c>
      <c r="BL188" s="17" t="s">
        <v>146</v>
      </c>
      <c r="BM188" s="232" t="s">
        <v>509</v>
      </c>
    </row>
    <row r="189" s="2" customFormat="1">
      <c r="A189" s="38"/>
      <c r="B189" s="39"/>
      <c r="C189" s="40"/>
      <c r="D189" s="234" t="s">
        <v>148</v>
      </c>
      <c r="E189" s="40"/>
      <c r="F189" s="235" t="s">
        <v>1091</v>
      </c>
      <c r="G189" s="40"/>
      <c r="H189" s="40"/>
      <c r="I189" s="236"/>
      <c r="J189" s="40"/>
      <c r="K189" s="40"/>
      <c r="L189" s="44"/>
      <c r="M189" s="237"/>
      <c r="N189" s="238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148</v>
      </c>
      <c r="AU189" s="17" t="s">
        <v>86</v>
      </c>
    </row>
    <row r="190" s="2" customFormat="1" ht="16.5" customHeight="1">
      <c r="A190" s="38"/>
      <c r="B190" s="39"/>
      <c r="C190" s="219" t="s">
        <v>342</v>
      </c>
      <c r="D190" s="219" t="s">
        <v>142</v>
      </c>
      <c r="E190" s="221" t="s">
        <v>1092</v>
      </c>
      <c r="F190" s="222" t="s">
        <v>1093</v>
      </c>
      <c r="G190" s="223" t="s">
        <v>216</v>
      </c>
      <c r="H190" s="224">
        <v>38</v>
      </c>
      <c r="I190" s="225"/>
      <c r="J190" s="226">
        <f>ROUND(I190*H190,2)</f>
        <v>0</v>
      </c>
      <c r="K190" s="227"/>
      <c r="L190" s="44"/>
      <c r="M190" s="228" t="s">
        <v>1</v>
      </c>
      <c r="N190" s="229" t="s">
        <v>41</v>
      </c>
      <c r="O190" s="91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2" t="s">
        <v>146</v>
      </c>
      <c r="AT190" s="232" t="s">
        <v>142</v>
      </c>
      <c r="AU190" s="232" t="s">
        <v>86</v>
      </c>
      <c r="AY190" s="17" t="s">
        <v>139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7" t="s">
        <v>84</v>
      </c>
      <c r="BK190" s="233">
        <f>ROUND(I190*H190,2)</f>
        <v>0</v>
      </c>
      <c r="BL190" s="17" t="s">
        <v>146</v>
      </c>
      <c r="BM190" s="232" t="s">
        <v>520</v>
      </c>
    </row>
    <row r="191" s="2" customFormat="1">
      <c r="A191" s="38"/>
      <c r="B191" s="39"/>
      <c r="C191" s="40"/>
      <c r="D191" s="234" t="s">
        <v>148</v>
      </c>
      <c r="E191" s="40"/>
      <c r="F191" s="235" t="s">
        <v>1093</v>
      </c>
      <c r="G191" s="40"/>
      <c r="H191" s="40"/>
      <c r="I191" s="236"/>
      <c r="J191" s="40"/>
      <c r="K191" s="40"/>
      <c r="L191" s="44"/>
      <c r="M191" s="237"/>
      <c r="N191" s="238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148</v>
      </c>
      <c r="AU191" s="17" t="s">
        <v>86</v>
      </c>
    </row>
    <row r="192" s="2" customFormat="1" ht="16.5" customHeight="1">
      <c r="A192" s="38"/>
      <c r="B192" s="39"/>
      <c r="C192" s="219" t="s">
        <v>347</v>
      </c>
      <c r="D192" s="219" t="s">
        <v>142</v>
      </c>
      <c r="E192" s="221" t="s">
        <v>1094</v>
      </c>
      <c r="F192" s="222" t="s">
        <v>1095</v>
      </c>
      <c r="G192" s="223" t="s">
        <v>216</v>
      </c>
      <c r="H192" s="224">
        <v>82</v>
      </c>
      <c r="I192" s="225"/>
      <c r="J192" s="226">
        <f>ROUND(I192*H192,2)</f>
        <v>0</v>
      </c>
      <c r="K192" s="227"/>
      <c r="L192" s="44"/>
      <c r="M192" s="228" t="s">
        <v>1</v>
      </c>
      <c r="N192" s="229" t="s">
        <v>41</v>
      </c>
      <c r="O192" s="91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2" t="s">
        <v>146</v>
      </c>
      <c r="AT192" s="232" t="s">
        <v>142</v>
      </c>
      <c r="AU192" s="232" t="s">
        <v>86</v>
      </c>
      <c r="AY192" s="17" t="s">
        <v>139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84</v>
      </c>
      <c r="BK192" s="233">
        <f>ROUND(I192*H192,2)</f>
        <v>0</v>
      </c>
      <c r="BL192" s="17" t="s">
        <v>146</v>
      </c>
      <c r="BM192" s="232" t="s">
        <v>519</v>
      </c>
    </row>
    <row r="193" s="2" customFormat="1">
      <c r="A193" s="38"/>
      <c r="B193" s="39"/>
      <c r="C193" s="40"/>
      <c r="D193" s="234" t="s">
        <v>148</v>
      </c>
      <c r="E193" s="40"/>
      <c r="F193" s="235" t="s">
        <v>1095</v>
      </c>
      <c r="G193" s="40"/>
      <c r="H193" s="40"/>
      <c r="I193" s="236"/>
      <c r="J193" s="40"/>
      <c r="K193" s="40"/>
      <c r="L193" s="44"/>
      <c r="M193" s="237"/>
      <c r="N193" s="238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148</v>
      </c>
      <c r="AU193" s="17" t="s">
        <v>86</v>
      </c>
    </row>
    <row r="194" s="2" customFormat="1" ht="16.5" customHeight="1">
      <c r="A194" s="38"/>
      <c r="B194" s="39"/>
      <c r="C194" s="219" t="s">
        <v>352</v>
      </c>
      <c r="D194" s="219" t="s">
        <v>142</v>
      </c>
      <c r="E194" s="221" t="s">
        <v>1096</v>
      </c>
      <c r="F194" s="222" t="s">
        <v>1097</v>
      </c>
      <c r="G194" s="223" t="s">
        <v>216</v>
      </c>
      <c r="H194" s="224">
        <v>10</v>
      </c>
      <c r="I194" s="225"/>
      <c r="J194" s="226">
        <f>ROUND(I194*H194,2)</f>
        <v>0</v>
      </c>
      <c r="K194" s="227"/>
      <c r="L194" s="44"/>
      <c r="M194" s="228" t="s">
        <v>1</v>
      </c>
      <c r="N194" s="229" t="s">
        <v>41</v>
      </c>
      <c r="O194" s="91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2" t="s">
        <v>146</v>
      </c>
      <c r="AT194" s="232" t="s">
        <v>142</v>
      </c>
      <c r="AU194" s="232" t="s">
        <v>86</v>
      </c>
      <c r="AY194" s="17" t="s">
        <v>139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7" t="s">
        <v>84</v>
      </c>
      <c r="BK194" s="233">
        <f>ROUND(I194*H194,2)</f>
        <v>0</v>
      </c>
      <c r="BL194" s="17" t="s">
        <v>146</v>
      </c>
      <c r="BM194" s="232" t="s">
        <v>523</v>
      </c>
    </row>
    <row r="195" s="2" customFormat="1">
      <c r="A195" s="38"/>
      <c r="B195" s="39"/>
      <c r="C195" s="40"/>
      <c r="D195" s="234" t="s">
        <v>148</v>
      </c>
      <c r="E195" s="40"/>
      <c r="F195" s="235" t="s">
        <v>1097</v>
      </c>
      <c r="G195" s="40"/>
      <c r="H195" s="40"/>
      <c r="I195" s="236"/>
      <c r="J195" s="40"/>
      <c r="K195" s="40"/>
      <c r="L195" s="44"/>
      <c r="M195" s="237"/>
      <c r="N195" s="238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148</v>
      </c>
      <c r="AU195" s="17" t="s">
        <v>86</v>
      </c>
    </row>
    <row r="196" s="2" customFormat="1" ht="16.5" customHeight="1">
      <c r="A196" s="38"/>
      <c r="B196" s="39"/>
      <c r="C196" s="219" t="s">
        <v>359</v>
      </c>
      <c r="D196" s="219" t="s">
        <v>142</v>
      </c>
      <c r="E196" s="221" t="s">
        <v>1098</v>
      </c>
      <c r="F196" s="222" t="s">
        <v>1099</v>
      </c>
      <c r="G196" s="223" t="s">
        <v>216</v>
      </c>
      <c r="H196" s="224">
        <v>61</v>
      </c>
      <c r="I196" s="225"/>
      <c r="J196" s="226">
        <f>ROUND(I196*H196,2)</f>
        <v>0</v>
      </c>
      <c r="K196" s="227"/>
      <c r="L196" s="44"/>
      <c r="M196" s="228" t="s">
        <v>1</v>
      </c>
      <c r="N196" s="229" t="s">
        <v>41</v>
      </c>
      <c r="O196" s="91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2" t="s">
        <v>146</v>
      </c>
      <c r="AT196" s="232" t="s">
        <v>142</v>
      </c>
      <c r="AU196" s="232" t="s">
        <v>86</v>
      </c>
      <c r="AY196" s="17" t="s">
        <v>139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7" t="s">
        <v>84</v>
      </c>
      <c r="BK196" s="233">
        <f>ROUND(I196*H196,2)</f>
        <v>0</v>
      </c>
      <c r="BL196" s="17" t="s">
        <v>146</v>
      </c>
      <c r="BM196" s="232" t="s">
        <v>527</v>
      </c>
    </row>
    <row r="197" s="2" customFormat="1">
      <c r="A197" s="38"/>
      <c r="B197" s="39"/>
      <c r="C197" s="40"/>
      <c r="D197" s="234" t="s">
        <v>148</v>
      </c>
      <c r="E197" s="40"/>
      <c r="F197" s="235" t="s">
        <v>1099</v>
      </c>
      <c r="G197" s="40"/>
      <c r="H197" s="40"/>
      <c r="I197" s="236"/>
      <c r="J197" s="40"/>
      <c r="K197" s="40"/>
      <c r="L197" s="44"/>
      <c r="M197" s="237"/>
      <c r="N197" s="238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148</v>
      </c>
      <c r="AU197" s="17" t="s">
        <v>86</v>
      </c>
    </row>
    <row r="198" s="2" customFormat="1" ht="16.5" customHeight="1">
      <c r="A198" s="38"/>
      <c r="B198" s="39"/>
      <c r="C198" s="219" t="s">
        <v>365</v>
      </c>
      <c r="D198" s="219" t="s">
        <v>142</v>
      </c>
      <c r="E198" s="221" t="s">
        <v>1100</v>
      </c>
      <c r="F198" s="222" t="s">
        <v>1101</v>
      </c>
      <c r="G198" s="223" t="s">
        <v>216</v>
      </c>
      <c r="H198" s="224">
        <v>88</v>
      </c>
      <c r="I198" s="225"/>
      <c r="J198" s="226">
        <f>ROUND(I198*H198,2)</f>
        <v>0</v>
      </c>
      <c r="K198" s="227"/>
      <c r="L198" s="44"/>
      <c r="M198" s="228" t="s">
        <v>1</v>
      </c>
      <c r="N198" s="229" t="s">
        <v>41</v>
      </c>
      <c r="O198" s="91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2" t="s">
        <v>146</v>
      </c>
      <c r="AT198" s="232" t="s">
        <v>142</v>
      </c>
      <c r="AU198" s="232" t="s">
        <v>86</v>
      </c>
      <c r="AY198" s="17" t="s">
        <v>139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7" t="s">
        <v>84</v>
      </c>
      <c r="BK198" s="233">
        <f>ROUND(I198*H198,2)</f>
        <v>0</v>
      </c>
      <c r="BL198" s="17" t="s">
        <v>146</v>
      </c>
      <c r="BM198" s="232" t="s">
        <v>531</v>
      </c>
    </row>
    <row r="199" s="2" customFormat="1">
      <c r="A199" s="38"/>
      <c r="B199" s="39"/>
      <c r="C199" s="40"/>
      <c r="D199" s="234" t="s">
        <v>148</v>
      </c>
      <c r="E199" s="40"/>
      <c r="F199" s="235" t="s">
        <v>1101</v>
      </c>
      <c r="G199" s="40"/>
      <c r="H199" s="40"/>
      <c r="I199" s="236"/>
      <c r="J199" s="40"/>
      <c r="K199" s="40"/>
      <c r="L199" s="44"/>
      <c r="M199" s="237"/>
      <c r="N199" s="238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148</v>
      </c>
      <c r="AU199" s="17" t="s">
        <v>86</v>
      </c>
    </row>
    <row r="200" s="2" customFormat="1" ht="16.5" customHeight="1">
      <c r="A200" s="38"/>
      <c r="B200" s="39"/>
      <c r="C200" s="219" t="s">
        <v>371</v>
      </c>
      <c r="D200" s="219" t="s">
        <v>142</v>
      </c>
      <c r="E200" s="221" t="s">
        <v>1102</v>
      </c>
      <c r="F200" s="222" t="s">
        <v>1103</v>
      </c>
      <c r="G200" s="223" t="s">
        <v>216</v>
      </c>
      <c r="H200" s="224">
        <v>20</v>
      </c>
      <c r="I200" s="225"/>
      <c r="J200" s="226">
        <f>ROUND(I200*H200,2)</f>
        <v>0</v>
      </c>
      <c r="K200" s="227"/>
      <c r="L200" s="44"/>
      <c r="M200" s="228" t="s">
        <v>1</v>
      </c>
      <c r="N200" s="229" t="s">
        <v>41</v>
      </c>
      <c r="O200" s="91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2" t="s">
        <v>146</v>
      </c>
      <c r="AT200" s="232" t="s">
        <v>142</v>
      </c>
      <c r="AU200" s="232" t="s">
        <v>86</v>
      </c>
      <c r="AY200" s="17" t="s">
        <v>139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84</v>
      </c>
      <c r="BK200" s="233">
        <f>ROUND(I200*H200,2)</f>
        <v>0</v>
      </c>
      <c r="BL200" s="17" t="s">
        <v>146</v>
      </c>
      <c r="BM200" s="232" t="s">
        <v>503</v>
      </c>
    </row>
    <row r="201" s="2" customFormat="1">
      <c r="A201" s="38"/>
      <c r="B201" s="39"/>
      <c r="C201" s="40"/>
      <c r="D201" s="234" t="s">
        <v>148</v>
      </c>
      <c r="E201" s="40"/>
      <c r="F201" s="235" t="s">
        <v>1103</v>
      </c>
      <c r="G201" s="40"/>
      <c r="H201" s="40"/>
      <c r="I201" s="236"/>
      <c r="J201" s="40"/>
      <c r="K201" s="40"/>
      <c r="L201" s="44"/>
      <c r="M201" s="237"/>
      <c r="N201" s="238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148</v>
      </c>
      <c r="AU201" s="17" t="s">
        <v>86</v>
      </c>
    </row>
    <row r="202" s="2" customFormat="1" ht="16.5" customHeight="1">
      <c r="A202" s="38"/>
      <c r="B202" s="39"/>
      <c r="C202" s="219" t="s">
        <v>377</v>
      </c>
      <c r="D202" s="219" t="s">
        <v>142</v>
      </c>
      <c r="E202" s="221" t="s">
        <v>1104</v>
      </c>
      <c r="F202" s="222" t="s">
        <v>1105</v>
      </c>
      <c r="G202" s="223" t="s">
        <v>216</v>
      </c>
      <c r="H202" s="224">
        <v>14</v>
      </c>
      <c r="I202" s="225"/>
      <c r="J202" s="226">
        <f>ROUND(I202*H202,2)</f>
        <v>0</v>
      </c>
      <c r="K202" s="227"/>
      <c r="L202" s="44"/>
      <c r="M202" s="228" t="s">
        <v>1</v>
      </c>
      <c r="N202" s="229" t="s">
        <v>41</v>
      </c>
      <c r="O202" s="91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2" t="s">
        <v>146</v>
      </c>
      <c r="AT202" s="232" t="s">
        <v>142</v>
      </c>
      <c r="AU202" s="232" t="s">
        <v>86</v>
      </c>
      <c r="AY202" s="17" t="s">
        <v>139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7" t="s">
        <v>84</v>
      </c>
      <c r="BK202" s="233">
        <f>ROUND(I202*H202,2)</f>
        <v>0</v>
      </c>
      <c r="BL202" s="17" t="s">
        <v>146</v>
      </c>
      <c r="BM202" s="232" t="s">
        <v>592</v>
      </c>
    </row>
    <row r="203" s="2" customFormat="1">
      <c r="A203" s="38"/>
      <c r="B203" s="39"/>
      <c r="C203" s="40"/>
      <c r="D203" s="234" t="s">
        <v>148</v>
      </c>
      <c r="E203" s="40"/>
      <c r="F203" s="235" t="s">
        <v>1105</v>
      </c>
      <c r="G203" s="40"/>
      <c r="H203" s="40"/>
      <c r="I203" s="236"/>
      <c r="J203" s="40"/>
      <c r="K203" s="40"/>
      <c r="L203" s="44"/>
      <c r="M203" s="237"/>
      <c r="N203" s="238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148</v>
      </c>
      <c r="AU203" s="17" t="s">
        <v>86</v>
      </c>
    </row>
    <row r="204" s="2" customFormat="1" ht="16.5" customHeight="1">
      <c r="A204" s="38"/>
      <c r="B204" s="39"/>
      <c r="C204" s="219" t="s">
        <v>382</v>
      </c>
      <c r="D204" s="219" t="s">
        <v>142</v>
      </c>
      <c r="E204" s="221" t="s">
        <v>1106</v>
      </c>
      <c r="F204" s="222" t="s">
        <v>1107</v>
      </c>
      <c r="G204" s="223" t="s">
        <v>216</v>
      </c>
      <c r="H204" s="224">
        <v>2</v>
      </c>
      <c r="I204" s="225"/>
      <c r="J204" s="226">
        <f>ROUND(I204*H204,2)</f>
        <v>0</v>
      </c>
      <c r="K204" s="227"/>
      <c r="L204" s="44"/>
      <c r="M204" s="228" t="s">
        <v>1</v>
      </c>
      <c r="N204" s="229" t="s">
        <v>41</v>
      </c>
      <c r="O204" s="91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2" t="s">
        <v>146</v>
      </c>
      <c r="AT204" s="232" t="s">
        <v>142</v>
      </c>
      <c r="AU204" s="232" t="s">
        <v>86</v>
      </c>
      <c r="AY204" s="17" t="s">
        <v>139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7" t="s">
        <v>84</v>
      </c>
      <c r="BK204" s="233">
        <f>ROUND(I204*H204,2)</f>
        <v>0</v>
      </c>
      <c r="BL204" s="17" t="s">
        <v>146</v>
      </c>
      <c r="BM204" s="232" t="s">
        <v>455</v>
      </c>
    </row>
    <row r="205" s="2" customFormat="1">
      <c r="A205" s="38"/>
      <c r="B205" s="39"/>
      <c r="C205" s="40"/>
      <c r="D205" s="234" t="s">
        <v>148</v>
      </c>
      <c r="E205" s="40"/>
      <c r="F205" s="235" t="s">
        <v>1107</v>
      </c>
      <c r="G205" s="40"/>
      <c r="H205" s="40"/>
      <c r="I205" s="236"/>
      <c r="J205" s="40"/>
      <c r="K205" s="40"/>
      <c r="L205" s="44"/>
      <c r="M205" s="237"/>
      <c r="N205" s="238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148</v>
      </c>
      <c r="AU205" s="17" t="s">
        <v>86</v>
      </c>
    </row>
    <row r="206" s="2" customFormat="1" ht="16.5" customHeight="1">
      <c r="A206" s="38"/>
      <c r="B206" s="39"/>
      <c r="C206" s="219" t="s">
        <v>387</v>
      </c>
      <c r="D206" s="219" t="s">
        <v>142</v>
      </c>
      <c r="E206" s="221" t="s">
        <v>1055</v>
      </c>
      <c r="F206" s="222" t="s">
        <v>1056</v>
      </c>
      <c r="G206" s="223" t="s">
        <v>216</v>
      </c>
      <c r="H206" s="224">
        <v>436</v>
      </c>
      <c r="I206" s="225"/>
      <c r="J206" s="226">
        <f>ROUND(I206*H206,2)</f>
        <v>0</v>
      </c>
      <c r="K206" s="227"/>
      <c r="L206" s="44"/>
      <c r="M206" s="228" t="s">
        <v>1</v>
      </c>
      <c r="N206" s="229" t="s">
        <v>41</v>
      </c>
      <c r="O206" s="91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2" t="s">
        <v>146</v>
      </c>
      <c r="AT206" s="232" t="s">
        <v>142</v>
      </c>
      <c r="AU206" s="232" t="s">
        <v>86</v>
      </c>
      <c r="AY206" s="17" t="s">
        <v>139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7" t="s">
        <v>84</v>
      </c>
      <c r="BK206" s="233">
        <f>ROUND(I206*H206,2)</f>
        <v>0</v>
      </c>
      <c r="BL206" s="17" t="s">
        <v>146</v>
      </c>
      <c r="BM206" s="232" t="s">
        <v>459</v>
      </c>
    </row>
    <row r="207" s="2" customFormat="1">
      <c r="A207" s="38"/>
      <c r="B207" s="39"/>
      <c r="C207" s="40"/>
      <c r="D207" s="234" t="s">
        <v>148</v>
      </c>
      <c r="E207" s="40"/>
      <c r="F207" s="235" t="s">
        <v>1056</v>
      </c>
      <c r="G207" s="40"/>
      <c r="H207" s="40"/>
      <c r="I207" s="236"/>
      <c r="J207" s="40"/>
      <c r="K207" s="40"/>
      <c r="L207" s="44"/>
      <c r="M207" s="237"/>
      <c r="N207" s="238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148</v>
      </c>
      <c r="AU207" s="17" t="s">
        <v>86</v>
      </c>
    </row>
    <row r="208" s="2" customFormat="1" ht="16.5" customHeight="1">
      <c r="A208" s="38"/>
      <c r="B208" s="39"/>
      <c r="C208" s="219" t="s">
        <v>392</v>
      </c>
      <c r="D208" s="219" t="s">
        <v>142</v>
      </c>
      <c r="E208" s="221" t="s">
        <v>1108</v>
      </c>
      <c r="F208" s="222" t="s">
        <v>1109</v>
      </c>
      <c r="G208" s="223" t="s">
        <v>362</v>
      </c>
      <c r="H208" s="224">
        <v>520</v>
      </c>
      <c r="I208" s="225"/>
      <c r="J208" s="226">
        <f>ROUND(I208*H208,2)</f>
        <v>0</v>
      </c>
      <c r="K208" s="227"/>
      <c r="L208" s="44"/>
      <c r="M208" s="228" t="s">
        <v>1</v>
      </c>
      <c r="N208" s="229" t="s">
        <v>41</v>
      </c>
      <c r="O208" s="91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2" t="s">
        <v>146</v>
      </c>
      <c r="AT208" s="232" t="s">
        <v>142</v>
      </c>
      <c r="AU208" s="232" t="s">
        <v>86</v>
      </c>
      <c r="AY208" s="17" t="s">
        <v>139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84</v>
      </c>
      <c r="BK208" s="233">
        <f>ROUND(I208*H208,2)</f>
        <v>0</v>
      </c>
      <c r="BL208" s="17" t="s">
        <v>146</v>
      </c>
      <c r="BM208" s="232" t="s">
        <v>463</v>
      </c>
    </row>
    <row r="209" s="2" customFormat="1">
      <c r="A209" s="38"/>
      <c r="B209" s="39"/>
      <c r="C209" s="40"/>
      <c r="D209" s="234" t="s">
        <v>148</v>
      </c>
      <c r="E209" s="40"/>
      <c r="F209" s="235" t="s">
        <v>1109</v>
      </c>
      <c r="G209" s="40"/>
      <c r="H209" s="40"/>
      <c r="I209" s="236"/>
      <c r="J209" s="40"/>
      <c r="K209" s="40"/>
      <c r="L209" s="44"/>
      <c r="M209" s="237"/>
      <c r="N209" s="238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148</v>
      </c>
      <c r="AU209" s="17" t="s">
        <v>86</v>
      </c>
    </row>
    <row r="210" s="2" customFormat="1" ht="16.5" customHeight="1">
      <c r="A210" s="38"/>
      <c r="B210" s="39"/>
      <c r="C210" s="219" t="s">
        <v>397</v>
      </c>
      <c r="D210" s="219" t="s">
        <v>142</v>
      </c>
      <c r="E210" s="221" t="s">
        <v>1110</v>
      </c>
      <c r="F210" s="222" t="s">
        <v>1111</v>
      </c>
      <c r="G210" s="223" t="s">
        <v>362</v>
      </c>
      <c r="H210" s="224">
        <v>295</v>
      </c>
      <c r="I210" s="225"/>
      <c r="J210" s="226">
        <f>ROUND(I210*H210,2)</f>
        <v>0</v>
      </c>
      <c r="K210" s="227"/>
      <c r="L210" s="44"/>
      <c r="M210" s="228" t="s">
        <v>1</v>
      </c>
      <c r="N210" s="229" t="s">
        <v>41</v>
      </c>
      <c r="O210" s="91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2" t="s">
        <v>146</v>
      </c>
      <c r="AT210" s="232" t="s">
        <v>142</v>
      </c>
      <c r="AU210" s="232" t="s">
        <v>86</v>
      </c>
      <c r="AY210" s="17" t="s">
        <v>139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7" t="s">
        <v>84</v>
      </c>
      <c r="BK210" s="233">
        <f>ROUND(I210*H210,2)</f>
        <v>0</v>
      </c>
      <c r="BL210" s="17" t="s">
        <v>146</v>
      </c>
      <c r="BM210" s="232" t="s">
        <v>637</v>
      </c>
    </row>
    <row r="211" s="2" customFormat="1">
      <c r="A211" s="38"/>
      <c r="B211" s="39"/>
      <c r="C211" s="40"/>
      <c r="D211" s="234" t="s">
        <v>148</v>
      </c>
      <c r="E211" s="40"/>
      <c r="F211" s="235" t="s">
        <v>1111</v>
      </c>
      <c r="G211" s="40"/>
      <c r="H211" s="40"/>
      <c r="I211" s="236"/>
      <c r="J211" s="40"/>
      <c r="K211" s="40"/>
      <c r="L211" s="44"/>
      <c r="M211" s="237"/>
      <c r="N211" s="238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148</v>
      </c>
      <c r="AU211" s="17" t="s">
        <v>86</v>
      </c>
    </row>
    <row r="212" s="12" customFormat="1" ht="22.8" customHeight="1">
      <c r="A212" s="12"/>
      <c r="B212" s="203"/>
      <c r="C212" s="204"/>
      <c r="D212" s="205" t="s">
        <v>75</v>
      </c>
      <c r="E212" s="217" t="s">
        <v>1112</v>
      </c>
      <c r="F212" s="217" t="s">
        <v>1113</v>
      </c>
      <c r="G212" s="204"/>
      <c r="H212" s="204"/>
      <c r="I212" s="207"/>
      <c r="J212" s="218">
        <f>BK212</f>
        <v>0</v>
      </c>
      <c r="K212" s="204"/>
      <c r="L212" s="209"/>
      <c r="M212" s="210"/>
      <c r="N212" s="211"/>
      <c r="O212" s="211"/>
      <c r="P212" s="212">
        <f>SUM(P213:P216)</f>
        <v>0</v>
      </c>
      <c r="Q212" s="211"/>
      <c r="R212" s="212">
        <f>SUM(R213:R216)</f>
        <v>0</v>
      </c>
      <c r="S212" s="211"/>
      <c r="T212" s="213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4" t="s">
        <v>86</v>
      </c>
      <c r="AT212" s="215" t="s">
        <v>75</v>
      </c>
      <c r="AU212" s="215" t="s">
        <v>84</v>
      </c>
      <c r="AY212" s="214" t="s">
        <v>139</v>
      </c>
      <c r="BK212" s="216">
        <f>SUM(BK213:BK216)</f>
        <v>0</v>
      </c>
    </row>
    <row r="213" s="2" customFormat="1" ht="16.5" customHeight="1">
      <c r="A213" s="38"/>
      <c r="B213" s="39"/>
      <c r="C213" s="219" t="s">
        <v>402</v>
      </c>
      <c r="D213" s="219" t="s">
        <v>142</v>
      </c>
      <c r="E213" s="221" t="s">
        <v>1114</v>
      </c>
      <c r="F213" s="222" t="s">
        <v>1115</v>
      </c>
      <c r="G213" s="223" t="s">
        <v>362</v>
      </c>
      <c r="H213" s="224">
        <v>1350</v>
      </c>
      <c r="I213" s="225"/>
      <c r="J213" s="226">
        <f>ROUND(I213*H213,2)</f>
        <v>0</v>
      </c>
      <c r="K213" s="227"/>
      <c r="L213" s="44"/>
      <c r="M213" s="228" t="s">
        <v>1</v>
      </c>
      <c r="N213" s="229" t="s">
        <v>41</v>
      </c>
      <c r="O213" s="91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2" t="s">
        <v>146</v>
      </c>
      <c r="AT213" s="232" t="s">
        <v>142</v>
      </c>
      <c r="AU213" s="232" t="s">
        <v>86</v>
      </c>
      <c r="AY213" s="17" t="s">
        <v>139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84</v>
      </c>
      <c r="BK213" s="233">
        <f>ROUND(I213*H213,2)</f>
        <v>0</v>
      </c>
      <c r="BL213" s="17" t="s">
        <v>146</v>
      </c>
      <c r="BM213" s="232" t="s">
        <v>648</v>
      </c>
    </row>
    <row r="214" s="2" customFormat="1">
      <c r="A214" s="38"/>
      <c r="B214" s="39"/>
      <c r="C214" s="40"/>
      <c r="D214" s="234" t="s">
        <v>148</v>
      </c>
      <c r="E214" s="40"/>
      <c r="F214" s="235" t="s">
        <v>1115</v>
      </c>
      <c r="G214" s="40"/>
      <c r="H214" s="40"/>
      <c r="I214" s="236"/>
      <c r="J214" s="40"/>
      <c r="K214" s="40"/>
      <c r="L214" s="44"/>
      <c r="M214" s="237"/>
      <c r="N214" s="238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148</v>
      </c>
      <c r="AU214" s="17" t="s">
        <v>86</v>
      </c>
    </row>
    <row r="215" s="2" customFormat="1" ht="16.5" customHeight="1">
      <c r="A215" s="38"/>
      <c r="B215" s="39"/>
      <c r="C215" s="219" t="s">
        <v>407</v>
      </c>
      <c r="D215" s="219" t="s">
        <v>142</v>
      </c>
      <c r="E215" s="221" t="s">
        <v>1116</v>
      </c>
      <c r="F215" s="222" t="s">
        <v>1117</v>
      </c>
      <c r="G215" s="223" t="s">
        <v>216</v>
      </c>
      <c r="H215" s="224">
        <v>55</v>
      </c>
      <c r="I215" s="225"/>
      <c r="J215" s="226">
        <f>ROUND(I215*H215,2)</f>
        <v>0</v>
      </c>
      <c r="K215" s="227"/>
      <c r="L215" s="44"/>
      <c r="M215" s="228" t="s">
        <v>1</v>
      </c>
      <c r="N215" s="229" t="s">
        <v>41</v>
      </c>
      <c r="O215" s="91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2" t="s">
        <v>146</v>
      </c>
      <c r="AT215" s="232" t="s">
        <v>142</v>
      </c>
      <c r="AU215" s="232" t="s">
        <v>86</v>
      </c>
      <c r="AY215" s="17" t="s">
        <v>139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84</v>
      </c>
      <c r="BK215" s="233">
        <f>ROUND(I215*H215,2)</f>
        <v>0</v>
      </c>
      <c r="BL215" s="17" t="s">
        <v>146</v>
      </c>
      <c r="BM215" s="232" t="s">
        <v>467</v>
      </c>
    </row>
    <row r="216" s="2" customFormat="1">
      <c r="A216" s="38"/>
      <c r="B216" s="39"/>
      <c r="C216" s="40"/>
      <c r="D216" s="234" t="s">
        <v>148</v>
      </c>
      <c r="E216" s="40"/>
      <c r="F216" s="235" t="s">
        <v>1117</v>
      </c>
      <c r="G216" s="40"/>
      <c r="H216" s="40"/>
      <c r="I216" s="236"/>
      <c r="J216" s="40"/>
      <c r="K216" s="40"/>
      <c r="L216" s="44"/>
      <c r="M216" s="237"/>
      <c r="N216" s="238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148</v>
      </c>
      <c r="AU216" s="17" t="s">
        <v>86</v>
      </c>
    </row>
    <row r="217" s="12" customFormat="1" ht="22.8" customHeight="1">
      <c r="A217" s="12"/>
      <c r="B217" s="203"/>
      <c r="C217" s="204"/>
      <c r="D217" s="205" t="s">
        <v>75</v>
      </c>
      <c r="E217" s="217" t="s">
        <v>1118</v>
      </c>
      <c r="F217" s="217" t="s">
        <v>1119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SUM(P218:P219)</f>
        <v>0</v>
      </c>
      <c r="Q217" s="211"/>
      <c r="R217" s="212">
        <f>SUM(R218:R219)</f>
        <v>0</v>
      </c>
      <c r="S217" s="211"/>
      <c r="T217" s="213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86</v>
      </c>
      <c r="AT217" s="215" t="s">
        <v>75</v>
      </c>
      <c r="AU217" s="215" t="s">
        <v>84</v>
      </c>
      <c r="AY217" s="214" t="s">
        <v>139</v>
      </c>
      <c r="BK217" s="216">
        <f>SUM(BK218:BK219)</f>
        <v>0</v>
      </c>
    </row>
    <row r="218" s="2" customFormat="1" ht="16.5" customHeight="1">
      <c r="A218" s="38"/>
      <c r="B218" s="39"/>
      <c r="C218" s="219" t="s">
        <v>412</v>
      </c>
      <c r="D218" s="219" t="s">
        <v>142</v>
      </c>
      <c r="E218" s="221" t="s">
        <v>1120</v>
      </c>
      <c r="F218" s="222" t="s">
        <v>1121</v>
      </c>
      <c r="G218" s="223" t="s">
        <v>216</v>
      </c>
      <c r="H218" s="224">
        <v>1</v>
      </c>
      <c r="I218" s="225"/>
      <c r="J218" s="226">
        <f>ROUND(I218*H218,2)</f>
        <v>0</v>
      </c>
      <c r="K218" s="227"/>
      <c r="L218" s="44"/>
      <c r="M218" s="228" t="s">
        <v>1</v>
      </c>
      <c r="N218" s="229" t="s">
        <v>41</v>
      </c>
      <c r="O218" s="91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2" t="s">
        <v>146</v>
      </c>
      <c r="AT218" s="232" t="s">
        <v>142</v>
      </c>
      <c r="AU218" s="232" t="s">
        <v>86</v>
      </c>
      <c r="AY218" s="17" t="s">
        <v>139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84</v>
      </c>
      <c r="BK218" s="233">
        <f>ROUND(I218*H218,2)</f>
        <v>0</v>
      </c>
      <c r="BL218" s="17" t="s">
        <v>146</v>
      </c>
      <c r="BM218" s="232" t="s">
        <v>471</v>
      </c>
    </row>
    <row r="219" s="2" customFormat="1">
      <c r="A219" s="38"/>
      <c r="B219" s="39"/>
      <c r="C219" s="40"/>
      <c r="D219" s="234" t="s">
        <v>148</v>
      </c>
      <c r="E219" s="40"/>
      <c r="F219" s="235" t="s">
        <v>1121</v>
      </c>
      <c r="G219" s="40"/>
      <c r="H219" s="40"/>
      <c r="I219" s="236"/>
      <c r="J219" s="40"/>
      <c r="K219" s="40"/>
      <c r="L219" s="44"/>
      <c r="M219" s="237"/>
      <c r="N219" s="238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148</v>
      </c>
      <c r="AU219" s="17" t="s">
        <v>86</v>
      </c>
    </row>
    <row r="220" s="12" customFormat="1" ht="22.8" customHeight="1">
      <c r="A220" s="12"/>
      <c r="B220" s="203"/>
      <c r="C220" s="204"/>
      <c r="D220" s="205" t="s">
        <v>75</v>
      </c>
      <c r="E220" s="217" t="s">
        <v>1122</v>
      </c>
      <c r="F220" s="217" t="s">
        <v>1123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SUM(P221:P228)</f>
        <v>0</v>
      </c>
      <c r="Q220" s="211"/>
      <c r="R220" s="212">
        <f>SUM(R221:R228)</f>
        <v>0</v>
      </c>
      <c r="S220" s="211"/>
      <c r="T220" s="213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86</v>
      </c>
      <c r="AT220" s="215" t="s">
        <v>75</v>
      </c>
      <c r="AU220" s="215" t="s">
        <v>84</v>
      </c>
      <c r="AY220" s="214" t="s">
        <v>139</v>
      </c>
      <c r="BK220" s="216">
        <f>SUM(BK221:BK228)</f>
        <v>0</v>
      </c>
    </row>
    <row r="221" s="2" customFormat="1" ht="16.5" customHeight="1">
      <c r="A221" s="38"/>
      <c r="B221" s="39"/>
      <c r="C221" s="219" t="s">
        <v>417</v>
      </c>
      <c r="D221" s="219" t="s">
        <v>142</v>
      </c>
      <c r="E221" s="221" t="s">
        <v>1124</v>
      </c>
      <c r="F221" s="222" t="s">
        <v>1125</v>
      </c>
      <c r="G221" s="223" t="s">
        <v>1126</v>
      </c>
      <c r="H221" s="224">
        <v>200</v>
      </c>
      <c r="I221" s="225"/>
      <c r="J221" s="226">
        <f>ROUND(I221*H221,2)</f>
        <v>0</v>
      </c>
      <c r="K221" s="227"/>
      <c r="L221" s="44"/>
      <c r="M221" s="228" t="s">
        <v>1</v>
      </c>
      <c r="N221" s="229" t="s">
        <v>41</v>
      </c>
      <c r="O221" s="91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2" t="s">
        <v>146</v>
      </c>
      <c r="AT221" s="232" t="s">
        <v>142</v>
      </c>
      <c r="AU221" s="232" t="s">
        <v>86</v>
      </c>
      <c r="AY221" s="17" t="s">
        <v>139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7" t="s">
        <v>84</v>
      </c>
      <c r="BK221" s="233">
        <f>ROUND(I221*H221,2)</f>
        <v>0</v>
      </c>
      <c r="BL221" s="17" t="s">
        <v>146</v>
      </c>
      <c r="BM221" s="232" t="s">
        <v>475</v>
      </c>
    </row>
    <row r="222" s="2" customFormat="1">
      <c r="A222" s="38"/>
      <c r="B222" s="39"/>
      <c r="C222" s="40"/>
      <c r="D222" s="234" t="s">
        <v>148</v>
      </c>
      <c r="E222" s="40"/>
      <c r="F222" s="235" t="s">
        <v>1125</v>
      </c>
      <c r="G222" s="40"/>
      <c r="H222" s="40"/>
      <c r="I222" s="236"/>
      <c r="J222" s="40"/>
      <c r="K222" s="40"/>
      <c r="L222" s="44"/>
      <c r="M222" s="237"/>
      <c r="N222" s="238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148</v>
      </c>
      <c r="AU222" s="17" t="s">
        <v>86</v>
      </c>
    </row>
    <row r="223" s="2" customFormat="1" ht="16.5" customHeight="1">
      <c r="A223" s="38"/>
      <c r="B223" s="39"/>
      <c r="C223" s="219" t="s">
        <v>422</v>
      </c>
      <c r="D223" s="219" t="s">
        <v>142</v>
      </c>
      <c r="E223" s="221" t="s">
        <v>1127</v>
      </c>
      <c r="F223" s="222" t="s">
        <v>1128</v>
      </c>
      <c r="G223" s="223" t="s">
        <v>1126</v>
      </c>
      <c r="H223" s="224">
        <v>150</v>
      </c>
      <c r="I223" s="225"/>
      <c r="J223" s="226">
        <f>ROUND(I223*H223,2)</f>
        <v>0</v>
      </c>
      <c r="K223" s="227"/>
      <c r="L223" s="44"/>
      <c r="M223" s="228" t="s">
        <v>1</v>
      </c>
      <c r="N223" s="229" t="s">
        <v>41</v>
      </c>
      <c r="O223" s="91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2" t="s">
        <v>146</v>
      </c>
      <c r="AT223" s="232" t="s">
        <v>142</v>
      </c>
      <c r="AU223" s="232" t="s">
        <v>86</v>
      </c>
      <c r="AY223" s="17" t="s">
        <v>139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84</v>
      </c>
      <c r="BK223" s="233">
        <f>ROUND(I223*H223,2)</f>
        <v>0</v>
      </c>
      <c r="BL223" s="17" t="s">
        <v>146</v>
      </c>
      <c r="BM223" s="232" t="s">
        <v>479</v>
      </c>
    </row>
    <row r="224" s="2" customFormat="1">
      <c r="A224" s="38"/>
      <c r="B224" s="39"/>
      <c r="C224" s="40"/>
      <c r="D224" s="234" t="s">
        <v>148</v>
      </c>
      <c r="E224" s="40"/>
      <c r="F224" s="235" t="s">
        <v>1128</v>
      </c>
      <c r="G224" s="40"/>
      <c r="H224" s="40"/>
      <c r="I224" s="236"/>
      <c r="J224" s="40"/>
      <c r="K224" s="40"/>
      <c r="L224" s="44"/>
      <c r="M224" s="237"/>
      <c r="N224" s="238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148</v>
      </c>
      <c r="AU224" s="17" t="s">
        <v>86</v>
      </c>
    </row>
    <row r="225" s="2" customFormat="1" ht="16.5" customHeight="1">
      <c r="A225" s="38"/>
      <c r="B225" s="39"/>
      <c r="C225" s="219" t="s">
        <v>427</v>
      </c>
      <c r="D225" s="219" t="s">
        <v>142</v>
      </c>
      <c r="E225" s="221" t="s">
        <v>1129</v>
      </c>
      <c r="F225" s="222" t="s">
        <v>1130</v>
      </c>
      <c r="G225" s="223" t="s">
        <v>1126</v>
      </c>
      <c r="H225" s="224">
        <v>150</v>
      </c>
      <c r="I225" s="225"/>
      <c r="J225" s="226">
        <f>ROUND(I225*H225,2)</f>
        <v>0</v>
      </c>
      <c r="K225" s="227"/>
      <c r="L225" s="44"/>
      <c r="M225" s="228" t="s">
        <v>1</v>
      </c>
      <c r="N225" s="229" t="s">
        <v>41</v>
      </c>
      <c r="O225" s="91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2" t="s">
        <v>146</v>
      </c>
      <c r="AT225" s="232" t="s">
        <v>142</v>
      </c>
      <c r="AU225" s="232" t="s">
        <v>86</v>
      </c>
      <c r="AY225" s="17" t="s">
        <v>139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7" t="s">
        <v>84</v>
      </c>
      <c r="BK225" s="233">
        <f>ROUND(I225*H225,2)</f>
        <v>0</v>
      </c>
      <c r="BL225" s="17" t="s">
        <v>146</v>
      </c>
      <c r="BM225" s="232" t="s">
        <v>483</v>
      </c>
    </row>
    <row r="226" s="2" customFormat="1">
      <c r="A226" s="38"/>
      <c r="B226" s="39"/>
      <c r="C226" s="40"/>
      <c r="D226" s="234" t="s">
        <v>148</v>
      </c>
      <c r="E226" s="40"/>
      <c r="F226" s="235" t="s">
        <v>1130</v>
      </c>
      <c r="G226" s="40"/>
      <c r="H226" s="40"/>
      <c r="I226" s="236"/>
      <c r="J226" s="40"/>
      <c r="K226" s="40"/>
      <c r="L226" s="44"/>
      <c r="M226" s="237"/>
      <c r="N226" s="238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148</v>
      </c>
      <c r="AU226" s="17" t="s">
        <v>86</v>
      </c>
    </row>
    <row r="227" s="2" customFormat="1" ht="16.5" customHeight="1">
      <c r="A227" s="38"/>
      <c r="B227" s="39"/>
      <c r="C227" s="219" t="s">
        <v>432</v>
      </c>
      <c r="D227" s="219" t="s">
        <v>142</v>
      </c>
      <c r="E227" s="221" t="s">
        <v>1131</v>
      </c>
      <c r="F227" s="222" t="s">
        <v>1132</v>
      </c>
      <c r="G227" s="223" t="s">
        <v>1126</v>
      </c>
      <c r="H227" s="224">
        <v>60</v>
      </c>
      <c r="I227" s="225"/>
      <c r="J227" s="226">
        <f>ROUND(I227*H227,2)</f>
        <v>0</v>
      </c>
      <c r="K227" s="227"/>
      <c r="L227" s="44"/>
      <c r="M227" s="228" t="s">
        <v>1</v>
      </c>
      <c r="N227" s="229" t="s">
        <v>41</v>
      </c>
      <c r="O227" s="91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2" t="s">
        <v>146</v>
      </c>
      <c r="AT227" s="232" t="s">
        <v>142</v>
      </c>
      <c r="AU227" s="232" t="s">
        <v>86</v>
      </c>
      <c r="AY227" s="17" t="s">
        <v>139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7" t="s">
        <v>84</v>
      </c>
      <c r="BK227" s="233">
        <f>ROUND(I227*H227,2)</f>
        <v>0</v>
      </c>
      <c r="BL227" s="17" t="s">
        <v>146</v>
      </c>
      <c r="BM227" s="232" t="s">
        <v>700</v>
      </c>
    </row>
    <row r="228" s="2" customFormat="1">
      <c r="A228" s="38"/>
      <c r="B228" s="39"/>
      <c r="C228" s="40"/>
      <c r="D228" s="234" t="s">
        <v>148</v>
      </c>
      <c r="E228" s="40"/>
      <c r="F228" s="235" t="s">
        <v>1132</v>
      </c>
      <c r="G228" s="40"/>
      <c r="H228" s="40"/>
      <c r="I228" s="236"/>
      <c r="J228" s="40"/>
      <c r="K228" s="40"/>
      <c r="L228" s="44"/>
      <c r="M228" s="237"/>
      <c r="N228" s="238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148</v>
      </c>
      <c r="AU228" s="17" t="s">
        <v>86</v>
      </c>
    </row>
    <row r="229" s="12" customFormat="1" ht="22.8" customHeight="1">
      <c r="A229" s="12"/>
      <c r="B229" s="203"/>
      <c r="C229" s="204"/>
      <c r="D229" s="205" t="s">
        <v>75</v>
      </c>
      <c r="E229" s="217" t="s">
        <v>1133</v>
      </c>
      <c r="F229" s="217" t="s">
        <v>1134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SUM(P230:P231)</f>
        <v>0</v>
      </c>
      <c r="Q229" s="211"/>
      <c r="R229" s="212">
        <f>SUM(R230:R231)</f>
        <v>0</v>
      </c>
      <c r="S229" s="211"/>
      <c r="T229" s="213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86</v>
      </c>
      <c r="AT229" s="215" t="s">
        <v>75</v>
      </c>
      <c r="AU229" s="215" t="s">
        <v>84</v>
      </c>
      <c r="AY229" s="214" t="s">
        <v>139</v>
      </c>
      <c r="BK229" s="216">
        <f>SUM(BK230:BK231)</f>
        <v>0</v>
      </c>
    </row>
    <row r="230" s="2" customFormat="1" ht="16.5" customHeight="1">
      <c r="A230" s="38"/>
      <c r="B230" s="39"/>
      <c r="C230" s="219" t="s">
        <v>437</v>
      </c>
      <c r="D230" s="219" t="s">
        <v>142</v>
      </c>
      <c r="E230" s="221" t="s">
        <v>1135</v>
      </c>
      <c r="F230" s="222" t="s">
        <v>1136</v>
      </c>
      <c r="G230" s="223" t="s">
        <v>374</v>
      </c>
      <c r="H230" s="224">
        <v>1</v>
      </c>
      <c r="I230" s="225"/>
      <c r="J230" s="226">
        <f>ROUND(I230*H230,2)</f>
        <v>0</v>
      </c>
      <c r="K230" s="227"/>
      <c r="L230" s="44"/>
      <c r="M230" s="228" t="s">
        <v>1</v>
      </c>
      <c r="N230" s="229" t="s">
        <v>41</v>
      </c>
      <c r="O230" s="91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2" t="s">
        <v>146</v>
      </c>
      <c r="AT230" s="232" t="s">
        <v>142</v>
      </c>
      <c r="AU230" s="232" t="s">
        <v>86</v>
      </c>
      <c r="AY230" s="17" t="s">
        <v>139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7" t="s">
        <v>84</v>
      </c>
      <c r="BK230" s="233">
        <f>ROUND(I230*H230,2)</f>
        <v>0</v>
      </c>
      <c r="BL230" s="17" t="s">
        <v>146</v>
      </c>
      <c r="BM230" s="232" t="s">
        <v>713</v>
      </c>
    </row>
    <row r="231" s="2" customFormat="1">
      <c r="A231" s="38"/>
      <c r="B231" s="39"/>
      <c r="C231" s="40"/>
      <c r="D231" s="234" t="s">
        <v>148</v>
      </c>
      <c r="E231" s="40"/>
      <c r="F231" s="235" t="s">
        <v>1136</v>
      </c>
      <c r="G231" s="40"/>
      <c r="H231" s="40"/>
      <c r="I231" s="236"/>
      <c r="J231" s="40"/>
      <c r="K231" s="40"/>
      <c r="L231" s="44"/>
      <c r="M231" s="237"/>
      <c r="N231" s="238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148</v>
      </c>
      <c r="AU231" s="17" t="s">
        <v>86</v>
      </c>
    </row>
    <row r="232" s="12" customFormat="1" ht="22.8" customHeight="1">
      <c r="A232" s="12"/>
      <c r="B232" s="203"/>
      <c r="C232" s="204"/>
      <c r="D232" s="205" t="s">
        <v>75</v>
      </c>
      <c r="E232" s="217" t="s">
        <v>1137</v>
      </c>
      <c r="F232" s="217" t="s">
        <v>1138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SUM(P233:P240)</f>
        <v>0</v>
      </c>
      <c r="Q232" s="211"/>
      <c r="R232" s="212">
        <f>SUM(R233:R240)</f>
        <v>0</v>
      </c>
      <c r="S232" s="211"/>
      <c r="T232" s="213">
        <f>SUM(T233:T240)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86</v>
      </c>
      <c r="AT232" s="215" t="s">
        <v>75</v>
      </c>
      <c r="AU232" s="215" t="s">
        <v>84</v>
      </c>
      <c r="AY232" s="214" t="s">
        <v>139</v>
      </c>
      <c r="BK232" s="216">
        <f>SUM(BK233:BK240)</f>
        <v>0</v>
      </c>
    </row>
    <row r="233" s="2" customFormat="1" ht="16.5" customHeight="1">
      <c r="A233" s="38"/>
      <c r="B233" s="39"/>
      <c r="C233" s="219" t="s">
        <v>442</v>
      </c>
      <c r="D233" s="219" t="s">
        <v>142</v>
      </c>
      <c r="E233" s="221" t="s">
        <v>1139</v>
      </c>
      <c r="F233" s="222" t="s">
        <v>1140</v>
      </c>
      <c r="G233" s="223" t="s">
        <v>265</v>
      </c>
      <c r="H233" s="224">
        <v>1</v>
      </c>
      <c r="I233" s="225"/>
      <c r="J233" s="226">
        <f>ROUND(I233*H233,2)</f>
        <v>0</v>
      </c>
      <c r="K233" s="227"/>
      <c r="L233" s="44"/>
      <c r="M233" s="228" t="s">
        <v>1</v>
      </c>
      <c r="N233" s="229" t="s">
        <v>41</v>
      </c>
      <c r="O233" s="91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2" t="s">
        <v>146</v>
      </c>
      <c r="AT233" s="232" t="s">
        <v>142</v>
      </c>
      <c r="AU233" s="232" t="s">
        <v>86</v>
      </c>
      <c r="AY233" s="17" t="s">
        <v>139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7" t="s">
        <v>84</v>
      </c>
      <c r="BK233" s="233">
        <f>ROUND(I233*H233,2)</f>
        <v>0</v>
      </c>
      <c r="BL233" s="17" t="s">
        <v>146</v>
      </c>
      <c r="BM233" s="232" t="s">
        <v>719</v>
      </c>
    </row>
    <row r="234" s="2" customFormat="1">
      <c r="A234" s="38"/>
      <c r="B234" s="39"/>
      <c r="C234" s="40"/>
      <c r="D234" s="234" t="s">
        <v>148</v>
      </c>
      <c r="E234" s="40"/>
      <c r="F234" s="235" t="s">
        <v>1140</v>
      </c>
      <c r="G234" s="40"/>
      <c r="H234" s="40"/>
      <c r="I234" s="236"/>
      <c r="J234" s="40"/>
      <c r="K234" s="40"/>
      <c r="L234" s="44"/>
      <c r="M234" s="237"/>
      <c r="N234" s="238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148</v>
      </c>
      <c r="AU234" s="17" t="s">
        <v>86</v>
      </c>
    </row>
    <row r="235" s="2" customFormat="1" ht="16.5" customHeight="1">
      <c r="A235" s="38"/>
      <c r="B235" s="39"/>
      <c r="C235" s="219" t="s">
        <v>447</v>
      </c>
      <c r="D235" s="219" t="s">
        <v>142</v>
      </c>
      <c r="E235" s="221" t="s">
        <v>1141</v>
      </c>
      <c r="F235" s="222" t="s">
        <v>1142</v>
      </c>
      <c r="G235" s="223" t="s">
        <v>265</v>
      </c>
      <c r="H235" s="224">
        <v>1</v>
      </c>
      <c r="I235" s="225"/>
      <c r="J235" s="226">
        <f>ROUND(I235*H235,2)</f>
        <v>0</v>
      </c>
      <c r="K235" s="227"/>
      <c r="L235" s="44"/>
      <c r="M235" s="228" t="s">
        <v>1</v>
      </c>
      <c r="N235" s="229" t="s">
        <v>41</v>
      </c>
      <c r="O235" s="91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2" t="s">
        <v>146</v>
      </c>
      <c r="AT235" s="232" t="s">
        <v>142</v>
      </c>
      <c r="AU235" s="232" t="s">
        <v>86</v>
      </c>
      <c r="AY235" s="17" t="s">
        <v>139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7" t="s">
        <v>84</v>
      </c>
      <c r="BK235" s="233">
        <f>ROUND(I235*H235,2)</f>
        <v>0</v>
      </c>
      <c r="BL235" s="17" t="s">
        <v>146</v>
      </c>
      <c r="BM235" s="232" t="s">
        <v>727</v>
      </c>
    </row>
    <row r="236" s="2" customFormat="1">
      <c r="A236" s="38"/>
      <c r="B236" s="39"/>
      <c r="C236" s="40"/>
      <c r="D236" s="234" t="s">
        <v>148</v>
      </c>
      <c r="E236" s="40"/>
      <c r="F236" s="235" t="s">
        <v>1142</v>
      </c>
      <c r="G236" s="40"/>
      <c r="H236" s="40"/>
      <c r="I236" s="236"/>
      <c r="J236" s="40"/>
      <c r="K236" s="40"/>
      <c r="L236" s="44"/>
      <c r="M236" s="237"/>
      <c r="N236" s="238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148</v>
      </c>
      <c r="AU236" s="17" t="s">
        <v>86</v>
      </c>
    </row>
    <row r="237" s="2" customFormat="1" ht="16.5" customHeight="1">
      <c r="A237" s="38"/>
      <c r="B237" s="39"/>
      <c r="C237" s="219" t="s">
        <v>452</v>
      </c>
      <c r="D237" s="219" t="s">
        <v>142</v>
      </c>
      <c r="E237" s="221" t="s">
        <v>1143</v>
      </c>
      <c r="F237" s="222" t="s">
        <v>1144</v>
      </c>
      <c r="G237" s="223" t="s">
        <v>265</v>
      </c>
      <c r="H237" s="224">
        <v>1</v>
      </c>
      <c r="I237" s="225"/>
      <c r="J237" s="226">
        <f>ROUND(I237*H237,2)</f>
        <v>0</v>
      </c>
      <c r="K237" s="227"/>
      <c r="L237" s="44"/>
      <c r="M237" s="228" t="s">
        <v>1</v>
      </c>
      <c r="N237" s="229" t="s">
        <v>41</v>
      </c>
      <c r="O237" s="91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2" t="s">
        <v>146</v>
      </c>
      <c r="AT237" s="232" t="s">
        <v>142</v>
      </c>
      <c r="AU237" s="232" t="s">
        <v>86</v>
      </c>
      <c r="AY237" s="17" t="s">
        <v>139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7" t="s">
        <v>84</v>
      </c>
      <c r="BK237" s="233">
        <f>ROUND(I237*H237,2)</f>
        <v>0</v>
      </c>
      <c r="BL237" s="17" t="s">
        <v>146</v>
      </c>
      <c r="BM237" s="232" t="s">
        <v>738</v>
      </c>
    </row>
    <row r="238" s="2" customFormat="1">
      <c r="A238" s="38"/>
      <c r="B238" s="39"/>
      <c r="C238" s="40"/>
      <c r="D238" s="234" t="s">
        <v>148</v>
      </c>
      <c r="E238" s="40"/>
      <c r="F238" s="235" t="s">
        <v>1144</v>
      </c>
      <c r="G238" s="40"/>
      <c r="H238" s="40"/>
      <c r="I238" s="236"/>
      <c r="J238" s="40"/>
      <c r="K238" s="40"/>
      <c r="L238" s="44"/>
      <c r="M238" s="237"/>
      <c r="N238" s="238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148</v>
      </c>
      <c r="AU238" s="17" t="s">
        <v>86</v>
      </c>
    </row>
    <row r="239" s="2" customFormat="1" ht="16.5" customHeight="1">
      <c r="A239" s="38"/>
      <c r="B239" s="39"/>
      <c r="C239" s="219" t="s">
        <v>456</v>
      </c>
      <c r="D239" s="219" t="s">
        <v>142</v>
      </c>
      <c r="E239" s="221" t="s">
        <v>1145</v>
      </c>
      <c r="F239" s="222" t="s">
        <v>1146</v>
      </c>
      <c r="G239" s="223" t="s">
        <v>265</v>
      </c>
      <c r="H239" s="224">
        <v>1</v>
      </c>
      <c r="I239" s="225"/>
      <c r="J239" s="226">
        <f>ROUND(I239*H239,2)</f>
        <v>0</v>
      </c>
      <c r="K239" s="227"/>
      <c r="L239" s="44"/>
      <c r="M239" s="228" t="s">
        <v>1</v>
      </c>
      <c r="N239" s="229" t="s">
        <v>41</v>
      </c>
      <c r="O239" s="91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2" t="s">
        <v>146</v>
      </c>
      <c r="AT239" s="232" t="s">
        <v>142</v>
      </c>
      <c r="AU239" s="232" t="s">
        <v>86</v>
      </c>
      <c r="AY239" s="17" t="s">
        <v>139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7" t="s">
        <v>84</v>
      </c>
      <c r="BK239" s="233">
        <f>ROUND(I239*H239,2)</f>
        <v>0</v>
      </c>
      <c r="BL239" s="17" t="s">
        <v>146</v>
      </c>
      <c r="BM239" s="232" t="s">
        <v>746</v>
      </c>
    </row>
    <row r="240" s="2" customFormat="1">
      <c r="A240" s="38"/>
      <c r="B240" s="39"/>
      <c r="C240" s="40"/>
      <c r="D240" s="234" t="s">
        <v>148</v>
      </c>
      <c r="E240" s="40"/>
      <c r="F240" s="235" t="s">
        <v>1146</v>
      </c>
      <c r="G240" s="40"/>
      <c r="H240" s="40"/>
      <c r="I240" s="236"/>
      <c r="J240" s="40"/>
      <c r="K240" s="40"/>
      <c r="L240" s="44"/>
      <c r="M240" s="284"/>
      <c r="N240" s="285"/>
      <c r="O240" s="286"/>
      <c r="P240" s="286"/>
      <c r="Q240" s="286"/>
      <c r="R240" s="286"/>
      <c r="S240" s="286"/>
      <c r="T240" s="287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148</v>
      </c>
      <c r="AU240" s="17" t="s">
        <v>86</v>
      </c>
    </row>
    <row r="241" s="2" customFormat="1" ht="6.96" customHeight="1">
      <c r="A241" s="38"/>
      <c r="B241" s="66"/>
      <c r="C241" s="67"/>
      <c r="D241" s="67"/>
      <c r="E241" s="67"/>
      <c r="F241" s="67"/>
      <c r="G241" s="67"/>
      <c r="H241" s="67"/>
      <c r="I241" s="67"/>
      <c r="J241" s="67"/>
      <c r="K241" s="67"/>
      <c r="L241" s="44"/>
      <c r="M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</sheetData>
  <sheetProtection sheet="1" autoFilter="0" formatColumns="0" formatRows="0" objects="1" scenarios="1" spinCount="100000" saltValue="uAsyUV5jj9g/430GrCdO2j/73lMFdBwBoDbAJVkIprRH0u59l9dp4wESvaq7GVvU/9L489/CAQSQRpoPiBpl9w==" hashValue="EnCxGJq3aGjGr+JE1QIbZjigQlgnXD5GHmYzOzswj/RRDLhrP4RvM5iffnx30qHKzZbUMqf3j1mnzLomQdKsZw==" algorithmName="SHA-512" password="CC35"/>
  <autoFilter ref="C122:K24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zázemí klubu SFC Opava, fotbalový stadion – oprava povodňových škod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ROUND((SUM(BE117:BE144)),  2)</f>
        <v>0</v>
      </c>
      <c r="G33" s="38"/>
      <c r="H33" s="38"/>
      <c r="I33" s="155">
        <v>0.21</v>
      </c>
      <c r="J33" s="154">
        <f>ROUND(((SUM(BE117:BE144))*I33),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ROUND((SUM(BF117:BF144)),  2)</f>
        <v>0</v>
      </c>
      <c r="G34" s="38"/>
      <c r="H34" s="38"/>
      <c r="I34" s="155">
        <v>0.12</v>
      </c>
      <c r="J34" s="154">
        <f>ROUND(((SUM(BF117:BF144))*I34),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ROUND((SUM(BG117:BG144)),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ROUND((SUM(BH117:BH144)),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ROUND((SUM(BI117:BI144)),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zázemí klubu SFC Opava, fotbalový stadion – oprava povodňových škod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parc.č. 2037/1, 2034/9, 2035</v>
      </c>
      <c r="G89" s="40"/>
      <c r="H89" s="40"/>
      <c r="I89" s="32" t="s">
        <v>22</v>
      </c>
      <c r="J89" s="79" t="str">
        <f>IF(J12="","",J12)</f>
        <v>19. 1. 2025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Opava</v>
      </c>
      <c r="G91" s="40"/>
      <c r="H91" s="40"/>
      <c r="I91" s="32" t="s">
        <v>30</v>
      </c>
      <c r="J91" s="36" t="str">
        <f>E21</f>
        <v>Studio ARCHE´S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Michal Kupka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1148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124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Oprava zázemí klubu SFC Opava, fotbalový stadion – oprava povodňových škod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VRN - Vedlejší rozpočtové a ostatní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parc.č. 2037/1, 2034/9, 2035</v>
      </c>
      <c r="G111" s="40"/>
      <c r="H111" s="40"/>
      <c r="I111" s="32" t="s">
        <v>22</v>
      </c>
      <c r="J111" s="79" t="str">
        <f>IF(J12="","",J12)</f>
        <v>19. 1. 2025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Statutární město Opava</v>
      </c>
      <c r="G113" s="40"/>
      <c r="H113" s="40"/>
      <c r="I113" s="32" t="s">
        <v>30</v>
      </c>
      <c r="J113" s="36" t="str">
        <f>E21</f>
        <v>Studio ARCHE´S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33</v>
      </c>
      <c r="J114" s="36" t="str">
        <f>E24</f>
        <v>Michal Kupka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125</v>
      </c>
      <c r="D116" s="194" t="s">
        <v>61</v>
      </c>
      <c r="E116" s="194" t="s">
        <v>57</v>
      </c>
      <c r="F116" s="194" t="s">
        <v>58</v>
      </c>
      <c r="G116" s="194" t="s">
        <v>126</v>
      </c>
      <c r="H116" s="194" t="s">
        <v>127</v>
      </c>
      <c r="I116" s="194" t="s">
        <v>128</v>
      </c>
      <c r="J116" s="195" t="s">
        <v>98</v>
      </c>
      <c r="K116" s="196" t="s">
        <v>129</v>
      </c>
      <c r="L116" s="197"/>
      <c r="M116" s="100" t="s">
        <v>1</v>
      </c>
      <c r="N116" s="101" t="s">
        <v>40</v>
      </c>
      <c r="O116" s="101" t="s">
        <v>130</v>
      </c>
      <c r="P116" s="101" t="s">
        <v>131</v>
      </c>
      <c r="Q116" s="101" t="s">
        <v>132</v>
      </c>
      <c r="R116" s="101" t="s">
        <v>133</v>
      </c>
      <c r="S116" s="101" t="s">
        <v>134</v>
      </c>
      <c r="T116" s="102" t="s">
        <v>135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136</v>
      </c>
      <c r="D117" s="40"/>
      <c r="E117" s="40"/>
      <c r="F117" s="40"/>
      <c r="G117" s="40"/>
      <c r="H117" s="40"/>
      <c r="I117" s="40"/>
      <c r="J117" s="198">
        <f>BK117</f>
        <v>0</v>
      </c>
      <c r="K117" s="40"/>
      <c r="L117" s="44"/>
      <c r="M117" s="103"/>
      <c r="N117" s="199"/>
      <c r="O117" s="104"/>
      <c r="P117" s="200">
        <f>P118</f>
        <v>0</v>
      </c>
      <c r="Q117" s="104"/>
      <c r="R117" s="200">
        <f>R118</f>
        <v>0</v>
      </c>
      <c r="S117" s="104"/>
      <c r="T117" s="201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75</v>
      </c>
      <c r="AU117" s="17" t="s">
        <v>100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75</v>
      </c>
      <c r="E118" s="206" t="s">
        <v>90</v>
      </c>
      <c r="F118" s="206" t="s">
        <v>1149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SUM(P119:P144)</f>
        <v>0</v>
      </c>
      <c r="Q118" s="211"/>
      <c r="R118" s="212">
        <f>SUM(R119:R144)</f>
        <v>0</v>
      </c>
      <c r="S118" s="211"/>
      <c r="T118" s="213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178</v>
      </c>
      <c r="AT118" s="215" t="s">
        <v>75</v>
      </c>
      <c r="AU118" s="215" t="s">
        <v>76</v>
      </c>
      <c r="AY118" s="214" t="s">
        <v>139</v>
      </c>
      <c r="BK118" s="216">
        <f>SUM(BK119:BK144)</f>
        <v>0</v>
      </c>
    </row>
    <row r="119" s="2" customFormat="1" ht="33" customHeight="1">
      <c r="A119" s="38"/>
      <c r="B119" s="39"/>
      <c r="C119" s="219" t="s">
        <v>84</v>
      </c>
      <c r="D119" s="219" t="s">
        <v>142</v>
      </c>
      <c r="E119" s="221" t="s">
        <v>1150</v>
      </c>
      <c r="F119" s="222" t="s">
        <v>1151</v>
      </c>
      <c r="G119" s="223" t="s">
        <v>1152</v>
      </c>
      <c r="H119" s="224">
        <v>1</v>
      </c>
      <c r="I119" s="225"/>
      <c r="J119" s="226">
        <f>ROUND(I119*H119,2)</f>
        <v>0</v>
      </c>
      <c r="K119" s="227"/>
      <c r="L119" s="44"/>
      <c r="M119" s="228" t="s">
        <v>1</v>
      </c>
      <c r="N119" s="229" t="s">
        <v>41</v>
      </c>
      <c r="O119" s="91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2" t="s">
        <v>146</v>
      </c>
      <c r="AT119" s="232" t="s">
        <v>142</v>
      </c>
      <c r="AU119" s="232" t="s">
        <v>84</v>
      </c>
      <c r="AY119" s="17" t="s">
        <v>139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7" t="s">
        <v>84</v>
      </c>
      <c r="BK119" s="233">
        <f>ROUND(I119*H119,2)</f>
        <v>0</v>
      </c>
      <c r="BL119" s="17" t="s">
        <v>146</v>
      </c>
      <c r="BM119" s="232" t="s">
        <v>86</v>
      </c>
    </row>
    <row r="120" s="2" customFormat="1">
      <c r="A120" s="38"/>
      <c r="B120" s="39"/>
      <c r="C120" s="40"/>
      <c r="D120" s="234" t="s">
        <v>148</v>
      </c>
      <c r="E120" s="40"/>
      <c r="F120" s="235" t="s">
        <v>1151</v>
      </c>
      <c r="G120" s="40"/>
      <c r="H120" s="40"/>
      <c r="I120" s="236"/>
      <c r="J120" s="40"/>
      <c r="K120" s="40"/>
      <c r="L120" s="44"/>
      <c r="M120" s="237"/>
      <c r="N120" s="238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148</v>
      </c>
      <c r="AU120" s="17" t="s">
        <v>84</v>
      </c>
    </row>
    <row r="121" s="2" customFormat="1" ht="33" customHeight="1">
      <c r="A121" s="38"/>
      <c r="B121" s="39"/>
      <c r="C121" s="219" t="s">
        <v>86</v>
      </c>
      <c r="D121" s="219" t="s">
        <v>142</v>
      </c>
      <c r="E121" s="221" t="s">
        <v>1153</v>
      </c>
      <c r="F121" s="222" t="s">
        <v>1154</v>
      </c>
      <c r="G121" s="223" t="s">
        <v>1152</v>
      </c>
      <c r="H121" s="224">
        <v>1</v>
      </c>
      <c r="I121" s="225"/>
      <c r="J121" s="226">
        <f>ROUND(I121*H121,2)</f>
        <v>0</v>
      </c>
      <c r="K121" s="227"/>
      <c r="L121" s="44"/>
      <c r="M121" s="228" t="s">
        <v>1</v>
      </c>
      <c r="N121" s="229" t="s">
        <v>41</v>
      </c>
      <c r="O121" s="91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2" t="s">
        <v>146</v>
      </c>
      <c r="AT121" s="232" t="s">
        <v>142</v>
      </c>
      <c r="AU121" s="232" t="s">
        <v>84</v>
      </c>
      <c r="AY121" s="17" t="s">
        <v>139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7" t="s">
        <v>84</v>
      </c>
      <c r="BK121" s="233">
        <f>ROUND(I121*H121,2)</f>
        <v>0</v>
      </c>
      <c r="BL121" s="17" t="s">
        <v>146</v>
      </c>
      <c r="BM121" s="232" t="s">
        <v>146</v>
      </c>
    </row>
    <row r="122" s="2" customFormat="1">
      <c r="A122" s="38"/>
      <c r="B122" s="39"/>
      <c r="C122" s="40"/>
      <c r="D122" s="234" t="s">
        <v>148</v>
      </c>
      <c r="E122" s="40"/>
      <c r="F122" s="235" t="s">
        <v>1154</v>
      </c>
      <c r="G122" s="40"/>
      <c r="H122" s="40"/>
      <c r="I122" s="236"/>
      <c r="J122" s="40"/>
      <c r="K122" s="40"/>
      <c r="L122" s="44"/>
      <c r="M122" s="237"/>
      <c r="N122" s="238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148</v>
      </c>
      <c r="AU122" s="17" t="s">
        <v>84</v>
      </c>
    </row>
    <row r="123" s="2" customFormat="1" ht="16.5" customHeight="1">
      <c r="A123" s="38"/>
      <c r="B123" s="39"/>
      <c r="C123" s="219" t="s">
        <v>140</v>
      </c>
      <c r="D123" s="219" t="s">
        <v>142</v>
      </c>
      <c r="E123" s="221" t="s">
        <v>1155</v>
      </c>
      <c r="F123" s="222" t="s">
        <v>1156</v>
      </c>
      <c r="G123" s="223" t="s">
        <v>1152</v>
      </c>
      <c r="H123" s="224">
        <v>1</v>
      </c>
      <c r="I123" s="225"/>
      <c r="J123" s="226">
        <f>ROUND(I123*H123,2)</f>
        <v>0</v>
      </c>
      <c r="K123" s="227"/>
      <c r="L123" s="44"/>
      <c r="M123" s="228" t="s">
        <v>1</v>
      </c>
      <c r="N123" s="229" t="s">
        <v>41</v>
      </c>
      <c r="O123" s="91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2" t="s">
        <v>146</v>
      </c>
      <c r="AT123" s="232" t="s">
        <v>142</v>
      </c>
      <c r="AU123" s="232" t="s">
        <v>84</v>
      </c>
      <c r="AY123" s="17" t="s">
        <v>139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7" t="s">
        <v>84</v>
      </c>
      <c r="BK123" s="233">
        <f>ROUND(I123*H123,2)</f>
        <v>0</v>
      </c>
      <c r="BL123" s="17" t="s">
        <v>146</v>
      </c>
      <c r="BM123" s="232" t="s">
        <v>163</v>
      </c>
    </row>
    <row r="124" s="2" customFormat="1">
      <c r="A124" s="38"/>
      <c r="B124" s="39"/>
      <c r="C124" s="40"/>
      <c r="D124" s="234" t="s">
        <v>148</v>
      </c>
      <c r="E124" s="40"/>
      <c r="F124" s="235" t="s">
        <v>1156</v>
      </c>
      <c r="G124" s="40"/>
      <c r="H124" s="40"/>
      <c r="I124" s="236"/>
      <c r="J124" s="40"/>
      <c r="K124" s="40"/>
      <c r="L124" s="44"/>
      <c r="M124" s="237"/>
      <c r="N124" s="238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148</v>
      </c>
      <c r="AU124" s="17" t="s">
        <v>84</v>
      </c>
    </row>
    <row r="125" s="2" customFormat="1" ht="16.5" customHeight="1">
      <c r="A125" s="38"/>
      <c r="B125" s="39"/>
      <c r="C125" s="219" t="s">
        <v>146</v>
      </c>
      <c r="D125" s="219" t="s">
        <v>142</v>
      </c>
      <c r="E125" s="221" t="s">
        <v>1157</v>
      </c>
      <c r="F125" s="222" t="s">
        <v>1158</v>
      </c>
      <c r="G125" s="223" t="s">
        <v>1126</v>
      </c>
      <c r="H125" s="224">
        <v>1</v>
      </c>
      <c r="I125" s="225"/>
      <c r="J125" s="226">
        <f>ROUND(I125*H125,2)</f>
        <v>0</v>
      </c>
      <c r="K125" s="227"/>
      <c r="L125" s="44"/>
      <c r="M125" s="228" t="s">
        <v>1</v>
      </c>
      <c r="N125" s="229" t="s">
        <v>41</v>
      </c>
      <c r="O125" s="91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2" t="s">
        <v>146</v>
      </c>
      <c r="AT125" s="232" t="s">
        <v>142</v>
      </c>
      <c r="AU125" s="232" t="s">
        <v>84</v>
      </c>
      <c r="AY125" s="17" t="s">
        <v>139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7" t="s">
        <v>84</v>
      </c>
      <c r="BK125" s="233">
        <f>ROUND(I125*H125,2)</f>
        <v>0</v>
      </c>
      <c r="BL125" s="17" t="s">
        <v>146</v>
      </c>
      <c r="BM125" s="232" t="s">
        <v>192</v>
      </c>
    </row>
    <row r="126" s="2" customFormat="1">
      <c r="A126" s="38"/>
      <c r="B126" s="39"/>
      <c r="C126" s="40"/>
      <c r="D126" s="234" t="s">
        <v>148</v>
      </c>
      <c r="E126" s="40"/>
      <c r="F126" s="235" t="s">
        <v>1158</v>
      </c>
      <c r="G126" s="40"/>
      <c r="H126" s="40"/>
      <c r="I126" s="236"/>
      <c r="J126" s="40"/>
      <c r="K126" s="40"/>
      <c r="L126" s="44"/>
      <c r="M126" s="237"/>
      <c r="N126" s="238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148</v>
      </c>
      <c r="AU126" s="17" t="s">
        <v>84</v>
      </c>
    </row>
    <row r="127" s="2" customFormat="1" ht="16.5" customHeight="1">
      <c r="A127" s="38"/>
      <c r="B127" s="39"/>
      <c r="C127" s="219" t="s">
        <v>178</v>
      </c>
      <c r="D127" s="219" t="s">
        <v>142</v>
      </c>
      <c r="E127" s="221" t="s">
        <v>1159</v>
      </c>
      <c r="F127" s="222" t="s">
        <v>1160</v>
      </c>
      <c r="G127" s="223" t="s">
        <v>1152</v>
      </c>
      <c r="H127" s="224">
        <v>1</v>
      </c>
      <c r="I127" s="225"/>
      <c r="J127" s="226">
        <f>ROUND(I127*H127,2)</f>
        <v>0</v>
      </c>
      <c r="K127" s="227"/>
      <c r="L127" s="44"/>
      <c r="M127" s="228" t="s">
        <v>1</v>
      </c>
      <c r="N127" s="229" t="s">
        <v>41</v>
      </c>
      <c r="O127" s="91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2" t="s">
        <v>146</v>
      </c>
      <c r="AT127" s="232" t="s">
        <v>142</v>
      </c>
      <c r="AU127" s="232" t="s">
        <v>84</v>
      </c>
      <c r="AY127" s="17" t="s">
        <v>139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84</v>
      </c>
      <c r="BK127" s="233">
        <f>ROUND(I127*H127,2)</f>
        <v>0</v>
      </c>
      <c r="BL127" s="17" t="s">
        <v>146</v>
      </c>
      <c r="BM127" s="232" t="s">
        <v>203</v>
      </c>
    </row>
    <row r="128" s="2" customFormat="1">
      <c r="A128" s="38"/>
      <c r="B128" s="39"/>
      <c r="C128" s="40"/>
      <c r="D128" s="234" t="s">
        <v>148</v>
      </c>
      <c r="E128" s="40"/>
      <c r="F128" s="235" t="s">
        <v>1160</v>
      </c>
      <c r="G128" s="40"/>
      <c r="H128" s="40"/>
      <c r="I128" s="236"/>
      <c r="J128" s="40"/>
      <c r="K128" s="40"/>
      <c r="L128" s="44"/>
      <c r="M128" s="237"/>
      <c r="N128" s="238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148</v>
      </c>
      <c r="AU128" s="17" t="s">
        <v>84</v>
      </c>
    </row>
    <row r="129" s="2" customFormat="1" ht="24.15" customHeight="1">
      <c r="A129" s="38"/>
      <c r="B129" s="39"/>
      <c r="C129" s="219" t="s">
        <v>163</v>
      </c>
      <c r="D129" s="219" t="s">
        <v>142</v>
      </c>
      <c r="E129" s="221" t="s">
        <v>1161</v>
      </c>
      <c r="F129" s="222" t="s">
        <v>1162</v>
      </c>
      <c r="G129" s="223" t="s">
        <v>1152</v>
      </c>
      <c r="H129" s="224">
        <v>1</v>
      </c>
      <c r="I129" s="225"/>
      <c r="J129" s="226">
        <f>ROUND(I129*H129,2)</f>
        <v>0</v>
      </c>
      <c r="K129" s="227"/>
      <c r="L129" s="44"/>
      <c r="M129" s="228" t="s">
        <v>1</v>
      </c>
      <c r="N129" s="229" t="s">
        <v>41</v>
      </c>
      <c r="O129" s="91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2" t="s">
        <v>146</v>
      </c>
      <c r="AT129" s="232" t="s">
        <v>142</v>
      </c>
      <c r="AU129" s="232" t="s">
        <v>84</v>
      </c>
      <c r="AY129" s="17" t="s">
        <v>139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84</v>
      </c>
      <c r="BK129" s="233">
        <f>ROUND(I129*H129,2)</f>
        <v>0</v>
      </c>
      <c r="BL129" s="17" t="s">
        <v>146</v>
      </c>
      <c r="BM129" s="232" t="s">
        <v>8</v>
      </c>
    </row>
    <row r="130" s="2" customFormat="1">
      <c r="A130" s="38"/>
      <c r="B130" s="39"/>
      <c r="C130" s="40"/>
      <c r="D130" s="234" t="s">
        <v>148</v>
      </c>
      <c r="E130" s="40"/>
      <c r="F130" s="235" t="s">
        <v>1162</v>
      </c>
      <c r="G130" s="40"/>
      <c r="H130" s="40"/>
      <c r="I130" s="236"/>
      <c r="J130" s="40"/>
      <c r="K130" s="40"/>
      <c r="L130" s="44"/>
      <c r="M130" s="237"/>
      <c r="N130" s="238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148</v>
      </c>
      <c r="AU130" s="17" t="s">
        <v>84</v>
      </c>
    </row>
    <row r="131" s="2" customFormat="1" ht="24.15" customHeight="1">
      <c r="A131" s="38"/>
      <c r="B131" s="39"/>
      <c r="C131" s="219" t="s">
        <v>187</v>
      </c>
      <c r="D131" s="219" t="s">
        <v>142</v>
      </c>
      <c r="E131" s="221" t="s">
        <v>1163</v>
      </c>
      <c r="F131" s="222" t="s">
        <v>1164</v>
      </c>
      <c r="G131" s="223" t="s">
        <v>1152</v>
      </c>
      <c r="H131" s="224">
        <v>1</v>
      </c>
      <c r="I131" s="225"/>
      <c r="J131" s="226">
        <f>ROUND(I131*H131,2)</f>
        <v>0</v>
      </c>
      <c r="K131" s="227"/>
      <c r="L131" s="44"/>
      <c r="M131" s="228" t="s">
        <v>1</v>
      </c>
      <c r="N131" s="229" t="s">
        <v>41</v>
      </c>
      <c r="O131" s="91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2" t="s">
        <v>146</v>
      </c>
      <c r="AT131" s="232" t="s">
        <v>142</v>
      </c>
      <c r="AU131" s="232" t="s">
        <v>84</v>
      </c>
      <c r="AY131" s="17" t="s">
        <v>139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84</v>
      </c>
      <c r="BK131" s="233">
        <f>ROUND(I131*H131,2)</f>
        <v>0</v>
      </c>
      <c r="BL131" s="17" t="s">
        <v>146</v>
      </c>
      <c r="BM131" s="232" t="s">
        <v>227</v>
      </c>
    </row>
    <row r="132" s="2" customFormat="1">
      <c r="A132" s="38"/>
      <c r="B132" s="39"/>
      <c r="C132" s="40"/>
      <c r="D132" s="234" t="s">
        <v>148</v>
      </c>
      <c r="E132" s="40"/>
      <c r="F132" s="235" t="s">
        <v>1164</v>
      </c>
      <c r="G132" s="40"/>
      <c r="H132" s="40"/>
      <c r="I132" s="236"/>
      <c r="J132" s="40"/>
      <c r="K132" s="40"/>
      <c r="L132" s="44"/>
      <c r="M132" s="237"/>
      <c r="N132" s="238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84</v>
      </c>
    </row>
    <row r="133" s="2" customFormat="1" ht="16.5" customHeight="1">
      <c r="A133" s="38"/>
      <c r="B133" s="39"/>
      <c r="C133" s="219" t="s">
        <v>192</v>
      </c>
      <c r="D133" s="219" t="s">
        <v>142</v>
      </c>
      <c r="E133" s="221" t="s">
        <v>1165</v>
      </c>
      <c r="F133" s="222" t="s">
        <v>1166</v>
      </c>
      <c r="G133" s="223" t="s">
        <v>1152</v>
      </c>
      <c r="H133" s="224">
        <v>1</v>
      </c>
      <c r="I133" s="225"/>
      <c r="J133" s="226">
        <f>ROUND(I133*H133,2)</f>
        <v>0</v>
      </c>
      <c r="K133" s="227"/>
      <c r="L133" s="44"/>
      <c r="M133" s="228" t="s">
        <v>1</v>
      </c>
      <c r="N133" s="229" t="s">
        <v>41</v>
      </c>
      <c r="O133" s="91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2" t="s">
        <v>146</v>
      </c>
      <c r="AT133" s="232" t="s">
        <v>142</v>
      </c>
      <c r="AU133" s="232" t="s">
        <v>84</v>
      </c>
      <c r="AY133" s="17" t="s">
        <v>139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84</v>
      </c>
      <c r="BK133" s="233">
        <f>ROUND(I133*H133,2)</f>
        <v>0</v>
      </c>
      <c r="BL133" s="17" t="s">
        <v>146</v>
      </c>
      <c r="BM133" s="232" t="s">
        <v>238</v>
      </c>
    </row>
    <row r="134" s="2" customFormat="1">
      <c r="A134" s="38"/>
      <c r="B134" s="39"/>
      <c r="C134" s="40"/>
      <c r="D134" s="234" t="s">
        <v>148</v>
      </c>
      <c r="E134" s="40"/>
      <c r="F134" s="235" t="s">
        <v>1166</v>
      </c>
      <c r="G134" s="40"/>
      <c r="H134" s="40"/>
      <c r="I134" s="236"/>
      <c r="J134" s="40"/>
      <c r="K134" s="40"/>
      <c r="L134" s="44"/>
      <c r="M134" s="237"/>
      <c r="N134" s="238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148</v>
      </c>
      <c r="AU134" s="17" t="s">
        <v>84</v>
      </c>
    </row>
    <row r="135" s="2" customFormat="1" ht="16.5" customHeight="1">
      <c r="A135" s="38"/>
      <c r="B135" s="39"/>
      <c r="C135" s="219" t="s">
        <v>197</v>
      </c>
      <c r="D135" s="219" t="s">
        <v>142</v>
      </c>
      <c r="E135" s="221" t="s">
        <v>1167</v>
      </c>
      <c r="F135" s="222" t="s">
        <v>1168</v>
      </c>
      <c r="G135" s="223" t="s">
        <v>1152</v>
      </c>
      <c r="H135" s="224">
        <v>1</v>
      </c>
      <c r="I135" s="225"/>
      <c r="J135" s="226">
        <f>ROUND(I135*H135,2)</f>
        <v>0</v>
      </c>
      <c r="K135" s="227"/>
      <c r="L135" s="44"/>
      <c r="M135" s="228" t="s">
        <v>1</v>
      </c>
      <c r="N135" s="229" t="s">
        <v>41</v>
      </c>
      <c r="O135" s="91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2" t="s">
        <v>146</v>
      </c>
      <c r="AT135" s="232" t="s">
        <v>142</v>
      </c>
      <c r="AU135" s="232" t="s">
        <v>84</v>
      </c>
      <c r="AY135" s="17" t="s">
        <v>139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84</v>
      </c>
      <c r="BK135" s="233">
        <f>ROUND(I135*H135,2)</f>
        <v>0</v>
      </c>
      <c r="BL135" s="17" t="s">
        <v>146</v>
      </c>
      <c r="BM135" s="232" t="s">
        <v>250</v>
      </c>
    </row>
    <row r="136" s="2" customFormat="1">
      <c r="A136" s="38"/>
      <c r="B136" s="39"/>
      <c r="C136" s="40"/>
      <c r="D136" s="234" t="s">
        <v>148</v>
      </c>
      <c r="E136" s="40"/>
      <c r="F136" s="235" t="s">
        <v>1168</v>
      </c>
      <c r="G136" s="40"/>
      <c r="H136" s="40"/>
      <c r="I136" s="236"/>
      <c r="J136" s="40"/>
      <c r="K136" s="40"/>
      <c r="L136" s="44"/>
      <c r="M136" s="237"/>
      <c r="N136" s="238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148</v>
      </c>
      <c r="AU136" s="17" t="s">
        <v>84</v>
      </c>
    </row>
    <row r="137" s="2" customFormat="1" ht="37.8" customHeight="1">
      <c r="A137" s="38"/>
      <c r="B137" s="39"/>
      <c r="C137" s="219" t="s">
        <v>203</v>
      </c>
      <c r="D137" s="219" t="s">
        <v>142</v>
      </c>
      <c r="E137" s="221" t="s">
        <v>1169</v>
      </c>
      <c r="F137" s="222" t="s">
        <v>1170</v>
      </c>
      <c r="G137" s="223" t="s">
        <v>1152</v>
      </c>
      <c r="H137" s="224">
        <v>1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41</v>
      </c>
      <c r="O137" s="91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146</v>
      </c>
      <c r="AT137" s="232" t="s">
        <v>142</v>
      </c>
      <c r="AU137" s="232" t="s">
        <v>84</v>
      </c>
      <c r="AY137" s="17" t="s">
        <v>139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84</v>
      </c>
      <c r="BK137" s="233">
        <f>ROUND(I137*H137,2)</f>
        <v>0</v>
      </c>
      <c r="BL137" s="17" t="s">
        <v>146</v>
      </c>
      <c r="BM137" s="232" t="s">
        <v>262</v>
      </c>
    </row>
    <row r="138" s="2" customFormat="1">
      <c r="A138" s="38"/>
      <c r="B138" s="39"/>
      <c r="C138" s="40"/>
      <c r="D138" s="234" t="s">
        <v>148</v>
      </c>
      <c r="E138" s="40"/>
      <c r="F138" s="235" t="s">
        <v>1170</v>
      </c>
      <c r="G138" s="40"/>
      <c r="H138" s="40"/>
      <c r="I138" s="236"/>
      <c r="J138" s="40"/>
      <c r="K138" s="40"/>
      <c r="L138" s="44"/>
      <c r="M138" s="237"/>
      <c r="N138" s="238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148</v>
      </c>
      <c r="AU138" s="17" t="s">
        <v>84</v>
      </c>
    </row>
    <row r="139" s="2" customFormat="1" ht="16.5" customHeight="1">
      <c r="A139" s="38"/>
      <c r="B139" s="39"/>
      <c r="C139" s="219" t="s">
        <v>208</v>
      </c>
      <c r="D139" s="219" t="s">
        <v>142</v>
      </c>
      <c r="E139" s="221" t="s">
        <v>1171</v>
      </c>
      <c r="F139" s="222" t="s">
        <v>1172</v>
      </c>
      <c r="G139" s="223" t="s">
        <v>1152</v>
      </c>
      <c r="H139" s="224">
        <v>1</v>
      </c>
      <c r="I139" s="225"/>
      <c r="J139" s="226">
        <f>ROUND(I139*H139,2)</f>
        <v>0</v>
      </c>
      <c r="K139" s="227"/>
      <c r="L139" s="44"/>
      <c r="M139" s="228" t="s">
        <v>1</v>
      </c>
      <c r="N139" s="229" t="s">
        <v>41</v>
      </c>
      <c r="O139" s="91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146</v>
      </c>
      <c r="AT139" s="232" t="s">
        <v>142</v>
      </c>
      <c r="AU139" s="232" t="s">
        <v>84</v>
      </c>
      <c r="AY139" s="17" t="s">
        <v>139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84</v>
      </c>
      <c r="BK139" s="233">
        <f>ROUND(I139*H139,2)</f>
        <v>0</v>
      </c>
      <c r="BL139" s="17" t="s">
        <v>146</v>
      </c>
      <c r="BM139" s="232" t="s">
        <v>274</v>
      </c>
    </row>
    <row r="140" s="2" customFormat="1">
      <c r="A140" s="38"/>
      <c r="B140" s="39"/>
      <c r="C140" s="40"/>
      <c r="D140" s="234" t="s">
        <v>148</v>
      </c>
      <c r="E140" s="40"/>
      <c r="F140" s="235" t="s">
        <v>1172</v>
      </c>
      <c r="G140" s="40"/>
      <c r="H140" s="40"/>
      <c r="I140" s="236"/>
      <c r="J140" s="40"/>
      <c r="K140" s="40"/>
      <c r="L140" s="44"/>
      <c r="M140" s="237"/>
      <c r="N140" s="238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148</v>
      </c>
      <c r="AU140" s="17" t="s">
        <v>84</v>
      </c>
    </row>
    <row r="141" s="2" customFormat="1" ht="24.15" customHeight="1">
      <c r="A141" s="38"/>
      <c r="B141" s="39"/>
      <c r="C141" s="219" t="s">
        <v>8</v>
      </c>
      <c r="D141" s="219" t="s">
        <v>142</v>
      </c>
      <c r="E141" s="221" t="s">
        <v>1173</v>
      </c>
      <c r="F141" s="222" t="s">
        <v>1174</v>
      </c>
      <c r="G141" s="223" t="s">
        <v>1152</v>
      </c>
      <c r="H141" s="224">
        <v>1</v>
      </c>
      <c r="I141" s="225"/>
      <c r="J141" s="226">
        <f>ROUND(I141*H141,2)</f>
        <v>0</v>
      </c>
      <c r="K141" s="227"/>
      <c r="L141" s="44"/>
      <c r="M141" s="228" t="s">
        <v>1</v>
      </c>
      <c r="N141" s="229" t="s">
        <v>41</v>
      </c>
      <c r="O141" s="91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2" t="s">
        <v>146</v>
      </c>
      <c r="AT141" s="232" t="s">
        <v>142</v>
      </c>
      <c r="AU141" s="232" t="s">
        <v>84</v>
      </c>
      <c r="AY141" s="17" t="s">
        <v>139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84</v>
      </c>
      <c r="BK141" s="233">
        <f>ROUND(I141*H141,2)</f>
        <v>0</v>
      </c>
      <c r="BL141" s="17" t="s">
        <v>146</v>
      </c>
      <c r="BM141" s="232" t="s">
        <v>286</v>
      </c>
    </row>
    <row r="142" s="2" customFormat="1">
      <c r="A142" s="38"/>
      <c r="B142" s="39"/>
      <c r="C142" s="40"/>
      <c r="D142" s="234" t="s">
        <v>148</v>
      </c>
      <c r="E142" s="40"/>
      <c r="F142" s="235" t="s">
        <v>1174</v>
      </c>
      <c r="G142" s="40"/>
      <c r="H142" s="40"/>
      <c r="I142" s="236"/>
      <c r="J142" s="40"/>
      <c r="K142" s="40"/>
      <c r="L142" s="44"/>
      <c r="M142" s="237"/>
      <c r="N142" s="238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148</v>
      </c>
      <c r="AU142" s="17" t="s">
        <v>84</v>
      </c>
    </row>
    <row r="143" s="2" customFormat="1" ht="24.15" customHeight="1">
      <c r="A143" s="38"/>
      <c r="B143" s="39"/>
      <c r="C143" s="219" t="s">
        <v>220</v>
      </c>
      <c r="D143" s="219" t="s">
        <v>142</v>
      </c>
      <c r="E143" s="221" t="s">
        <v>1175</v>
      </c>
      <c r="F143" s="222" t="s">
        <v>1176</v>
      </c>
      <c r="G143" s="223" t="s">
        <v>1152</v>
      </c>
      <c r="H143" s="224">
        <v>1</v>
      </c>
      <c r="I143" s="225"/>
      <c r="J143" s="226">
        <f>ROUND(I143*H143,2)</f>
        <v>0</v>
      </c>
      <c r="K143" s="227"/>
      <c r="L143" s="44"/>
      <c r="M143" s="228" t="s">
        <v>1</v>
      </c>
      <c r="N143" s="229" t="s">
        <v>41</v>
      </c>
      <c r="O143" s="91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2" t="s">
        <v>146</v>
      </c>
      <c r="AT143" s="232" t="s">
        <v>142</v>
      </c>
      <c r="AU143" s="232" t="s">
        <v>84</v>
      </c>
      <c r="AY143" s="17" t="s">
        <v>139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84</v>
      </c>
      <c r="BK143" s="233">
        <f>ROUND(I143*H143,2)</f>
        <v>0</v>
      </c>
      <c r="BL143" s="17" t="s">
        <v>146</v>
      </c>
      <c r="BM143" s="232" t="s">
        <v>301</v>
      </c>
    </row>
    <row r="144" s="2" customFormat="1">
      <c r="A144" s="38"/>
      <c r="B144" s="39"/>
      <c r="C144" s="40"/>
      <c r="D144" s="234" t="s">
        <v>148</v>
      </c>
      <c r="E144" s="40"/>
      <c r="F144" s="235" t="s">
        <v>1176</v>
      </c>
      <c r="G144" s="40"/>
      <c r="H144" s="40"/>
      <c r="I144" s="236"/>
      <c r="J144" s="40"/>
      <c r="K144" s="40"/>
      <c r="L144" s="44"/>
      <c r="M144" s="284"/>
      <c r="N144" s="285"/>
      <c r="O144" s="286"/>
      <c r="P144" s="286"/>
      <c r="Q144" s="286"/>
      <c r="R144" s="286"/>
      <c r="S144" s="286"/>
      <c r="T144" s="287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148</v>
      </c>
      <c r="AU144" s="17" t="s">
        <v>84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YEuidgZT97FZvQRB0S2hei/Msppu9rvqQZ5zaaIV972OvbGXLe1n0BsKS8/XgQJYZGovzAXZmU2eYdhPD4ld0w==" hashValue="74d1HcDwIXGWNsKQWkR1OnW2k/EEhbswlJSjMn3OGgiJfMmi8TCvtdgKw/4VQZweQ/f9elM+Q/L6dl99EKRiZQ==" algorithmName="SHA-512" password="CC35"/>
  <autoFilter ref="C116:K14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PARALLELSVMW10P\michalkupka</dc:creator>
  <cp:lastModifiedBy>PARALLELSVMW10P\michalkupka</cp:lastModifiedBy>
  <dcterms:created xsi:type="dcterms:W3CDTF">2025-01-27T07:47:04Z</dcterms:created>
  <dcterms:modified xsi:type="dcterms:W3CDTF">2025-01-27T07:47:11Z</dcterms:modified>
</cp:coreProperties>
</file>