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\\Mac\iCloud\KROS export\"/>
    </mc:Choice>
  </mc:AlternateContent>
  <bookViews>
    <workbookView xWindow="0" yWindow="0" windowWidth="0" windowHeight="0"/>
  </bookViews>
  <sheets>
    <sheet name="Rekapitulace stavby" sheetId="1" r:id="rId1"/>
    <sheet name="01 - Stavební opravy + op..." sheetId="2" r:id="rId2"/>
    <sheet name="02 - Elektroinstalace" sheetId="3" r:id="rId3"/>
    <sheet name="VRN - Vedlejší rozpočtové..." sheetId="4" r:id="rId4"/>
  </sheets>
  <definedNames>
    <definedName name="_xlnm.Print_Area" localSheetId="0">'Rekapitulace stavby'!$D$4:$AO$76,'Rekapitulace stavby'!$C$82:$AQ$98</definedName>
    <definedName name="_xlnm.Print_Titles" localSheetId="0">'Rekapitulace stavby'!$92:$92</definedName>
    <definedName name="_xlnm._FilterDatabase" localSheetId="1" hidden="1">'01 - Stavební opravy + op...'!$C$142:$K$907</definedName>
    <definedName name="_xlnm.Print_Area" localSheetId="1">'01 - Stavební opravy + op...'!$C$4:$J$39,'01 - Stavební opravy + op...'!$C$50:$J$76,'01 - Stavební opravy + op...'!$C$82:$J$124,'01 - Stavební opravy + op...'!$C$130:$J$907</definedName>
    <definedName name="_xlnm.Print_Titles" localSheetId="1">'01 - Stavební opravy + op...'!$142:$142</definedName>
    <definedName name="_xlnm._FilterDatabase" localSheetId="2" hidden="1">'02 - Elektroinstalace'!$C$121:$K$285</definedName>
    <definedName name="_xlnm.Print_Area" localSheetId="2">'02 - Elektroinstalace'!$C$4:$J$39,'02 - Elektroinstalace'!$C$50:$J$76,'02 - Elektroinstalace'!$C$82:$J$103,'02 - Elektroinstalace'!$C$109:$J$285</definedName>
    <definedName name="_xlnm.Print_Titles" localSheetId="2">'02 - Elektroinstalace'!$121:$121</definedName>
    <definedName name="_xlnm._FilterDatabase" localSheetId="3" hidden="1">'VRN - Vedlejší rozpočtové...'!$C$116:$K$144</definedName>
    <definedName name="_xlnm.Print_Area" localSheetId="3">'VRN - Vedlejší rozpočtové...'!$C$4:$J$39,'VRN - Vedlejší rozpočtové...'!$C$50:$J$76,'VRN - Vedlejší rozpočtové...'!$C$82:$J$98,'VRN - Vedlejší rozpočtové...'!$C$104:$J$144</definedName>
    <definedName name="_xlnm.Print_Titles" localSheetId="3">'VRN - Vedlejší rozpočtové...'!$116:$116</definedName>
  </definedNames>
  <calcPr/>
</workbook>
</file>

<file path=xl/calcChain.xml><?xml version="1.0" encoding="utf-8"?>
<calcChain xmlns="http://schemas.openxmlformats.org/spreadsheetml/2006/main">
  <c i="4" l="1" r="J37"/>
  <c r="J36"/>
  <c i="1" r="AY97"/>
  <c i="4" r="J35"/>
  <c i="1" r="AX97"/>
  <c i="4"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J114"/>
  <c r="J113"/>
  <c r="F113"/>
  <c r="F111"/>
  <c r="E109"/>
  <c r="J92"/>
  <c r="J91"/>
  <c r="F91"/>
  <c r="F89"/>
  <c r="E87"/>
  <c r="J18"/>
  <c r="E18"/>
  <c r="F114"/>
  <c r="J17"/>
  <c r="J12"/>
  <c r="J111"/>
  <c r="E7"/>
  <c r="E107"/>
  <c i="3" r="J37"/>
  <c r="J36"/>
  <c i="1" r="AY96"/>
  <c i="3" r="J35"/>
  <c i="1" r="AX96"/>
  <c i="3"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0"/>
  <c r="BH240"/>
  <c r="BG240"/>
  <c r="BF240"/>
  <c r="T240"/>
  <c r="R240"/>
  <c r="P240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8"/>
  <c r="BH228"/>
  <c r="BG228"/>
  <c r="BF228"/>
  <c r="T228"/>
  <c r="T227"/>
  <c r="R228"/>
  <c r="R227"/>
  <c r="P228"/>
  <c r="P227"/>
  <c r="BI225"/>
  <c r="BH225"/>
  <c r="BG225"/>
  <c r="BF225"/>
  <c r="T225"/>
  <c r="R225"/>
  <c r="P225"/>
  <c r="BI223"/>
  <c r="BH223"/>
  <c r="BG223"/>
  <c r="BF223"/>
  <c r="T223"/>
  <c r="R223"/>
  <c r="P223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J119"/>
  <c r="J118"/>
  <c r="F118"/>
  <c r="F116"/>
  <c r="E114"/>
  <c r="J92"/>
  <c r="J91"/>
  <c r="F91"/>
  <c r="F89"/>
  <c r="E87"/>
  <c r="J18"/>
  <c r="E18"/>
  <c r="F92"/>
  <c r="J17"/>
  <c r="J12"/>
  <c r="J116"/>
  <c r="E7"/>
  <c r="E85"/>
  <c i="2" r="J37"/>
  <c r="J36"/>
  <c i="1" r="AY95"/>
  <c i="2" r="J35"/>
  <c i="1" r="AX95"/>
  <c i="2" r="BI906"/>
  <c r="BH906"/>
  <c r="BG906"/>
  <c r="BF906"/>
  <c r="T906"/>
  <c r="R906"/>
  <c r="P906"/>
  <c r="BI904"/>
  <c r="BH904"/>
  <c r="BG904"/>
  <c r="BF904"/>
  <c r="T904"/>
  <c r="R904"/>
  <c r="P904"/>
  <c r="BI902"/>
  <c r="BH902"/>
  <c r="BG902"/>
  <c r="BF902"/>
  <c r="T902"/>
  <c r="R902"/>
  <c r="P902"/>
  <c r="BI900"/>
  <c r="BH900"/>
  <c r="BG900"/>
  <c r="BF900"/>
  <c r="T900"/>
  <c r="R900"/>
  <c r="P900"/>
  <c r="BI898"/>
  <c r="BH898"/>
  <c r="BG898"/>
  <c r="BF898"/>
  <c r="T898"/>
  <c r="R898"/>
  <c r="P898"/>
  <c r="BI896"/>
  <c r="BH896"/>
  <c r="BG896"/>
  <c r="BF896"/>
  <c r="T896"/>
  <c r="R896"/>
  <c r="P896"/>
  <c r="BI894"/>
  <c r="BH894"/>
  <c r="BG894"/>
  <c r="BF894"/>
  <c r="T894"/>
  <c r="R894"/>
  <c r="P894"/>
  <c r="BI886"/>
  <c r="BH886"/>
  <c r="BG886"/>
  <c r="BF886"/>
  <c r="T886"/>
  <c r="R886"/>
  <c r="P886"/>
  <c r="BI879"/>
  <c r="BH879"/>
  <c r="BG879"/>
  <c r="BF879"/>
  <c r="T879"/>
  <c r="R879"/>
  <c r="P879"/>
  <c r="BI872"/>
  <c r="BH872"/>
  <c r="BG872"/>
  <c r="BF872"/>
  <c r="T872"/>
  <c r="R872"/>
  <c r="P872"/>
  <c r="BI867"/>
  <c r="BH867"/>
  <c r="BG867"/>
  <c r="BF867"/>
  <c r="T867"/>
  <c r="R867"/>
  <c r="P867"/>
  <c r="BI863"/>
  <c r="BH863"/>
  <c r="BG863"/>
  <c r="BF863"/>
  <c r="T863"/>
  <c r="R863"/>
  <c r="P863"/>
  <c r="BI861"/>
  <c r="BH861"/>
  <c r="BG861"/>
  <c r="BF861"/>
  <c r="T861"/>
  <c r="R861"/>
  <c r="P861"/>
  <c r="BI859"/>
  <c r="BH859"/>
  <c r="BG859"/>
  <c r="BF859"/>
  <c r="T859"/>
  <c r="R859"/>
  <c r="P859"/>
  <c r="BI855"/>
  <c r="BH855"/>
  <c r="BG855"/>
  <c r="BF855"/>
  <c r="T855"/>
  <c r="R855"/>
  <c r="P855"/>
  <c r="BI852"/>
  <c r="BH852"/>
  <c r="BG852"/>
  <c r="BF852"/>
  <c r="T852"/>
  <c r="R852"/>
  <c r="P852"/>
  <c r="BI849"/>
  <c r="BH849"/>
  <c r="BG849"/>
  <c r="BF849"/>
  <c r="T849"/>
  <c r="R849"/>
  <c r="P849"/>
  <c r="BI843"/>
  <c r="BH843"/>
  <c r="BG843"/>
  <c r="BF843"/>
  <c r="T843"/>
  <c r="R843"/>
  <c r="P843"/>
  <c r="BI837"/>
  <c r="BH837"/>
  <c r="BG837"/>
  <c r="BF837"/>
  <c r="T837"/>
  <c r="R837"/>
  <c r="P837"/>
  <c r="BI831"/>
  <c r="BH831"/>
  <c r="BG831"/>
  <c r="BF831"/>
  <c r="T831"/>
  <c r="R831"/>
  <c r="P831"/>
  <c r="BI825"/>
  <c r="BH825"/>
  <c r="BG825"/>
  <c r="BF825"/>
  <c r="T825"/>
  <c r="R825"/>
  <c r="P825"/>
  <c r="BI819"/>
  <c r="BH819"/>
  <c r="BG819"/>
  <c r="BF819"/>
  <c r="T819"/>
  <c r="R819"/>
  <c r="P819"/>
  <c r="BI816"/>
  <c r="BH816"/>
  <c r="BG816"/>
  <c r="BF816"/>
  <c r="T816"/>
  <c r="R816"/>
  <c r="P816"/>
  <c r="BI813"/>
  <c r="BH813"/>
  <c r="BG813"/>
  <c r="BF813"/>
  <c r="T813"/>
  <c r="R813"/>
  <c r="P813"/>
  <c r="BI806"/>
  <c r="BH806"/>
  <c r="BG806"/>
  <c r="BF806"/>
  <c r="T806"/>
  <c r="R806"/>
  <c r="P806"/>
  <c r="BI803"/>
  <c r="BH803"/>
  <c r="BG803"/>
  <c r="BF803"/>
  <c r="T803"/>
  <c r="R803"/>
  <c r="P803"/>
  <c r="BI797"/>
  <c r="BH797"/>
  <c r="BG797"/>
  <c r="BF797"/>
  <c r="T797"/>
  <c r="R797"/>
  <c r="P797"/>
  <c r="BI794"/>
  <c r="BH794"/>
  <c r="BG794"/>
  <c r="BF794"/>
  <c r="T794"/>
  <c r="R794"/>
  <c r="P794"/>
  <c r="BI790"/>
  <c r="BH790"/>
  <c r="BG790"/>
  <c r="BF790"/>
  <c r="T790"/>
  <c r="R790"/>
  <c r="P790"/>
  <c r="BI786"/>
  <c r="BH786"/>
  <c r="BG786"/>
  <c r="BF786"/>
  <c r="T786"/>
  <c r="R786"/>
  <c r="P786"/>
  <c r="BI780"/>
  <c r="BH780"/>
  <c r="BG780"/>
  <c r="BF780"/>
  <c r="T780"/>
  <c r="R780"/>
  <c r="P780"/>
  <c r="BI775"/>
  <c r="BH775"/>
  <c r="BG775"/>
  <c r="BF775"/>
  <c r="T775"/>
  <c r="R775"/>
  <c r="P775"/>
  <c r="BI769"/>
  <c r="BH769"/>
  <c r="BG769"/>
  <c r="BF769"/>
  <c r="T769"/>
  <c r="R769"/>
  <c r="P769"/>
  <c r="BI762"/>
  <c r="BH762"/>
  <c r="BG762"/>
  <c r="BF762"/>
  <c r="T762"/>
  <c r="R762"/>
  <c r="P762"/>
  <c r="BI755"/>
  <c r="BH755"/>
  <c r="BG755"/>
  <c r="BF755"/>
  <c r="T755"/>
  <c r="R755"/>
  <c r="P755"/>
  <c r="BI752"/>
  <c r="BH752"/>
  <c r="BG752"/>
  <c r="BF752"/>
  <c r="T752"/>
  <c r="R752"/>
  <c r="P752"/>
  <c r="BI750"/>
  <c r="BH750"/>
  <c r="BG750"/>
  <c r="BF750"/>
  <c r="T750"/>
  <c r="R750"/>
  <c r="P750"/>
  <c r="BI747"/>
  <c r="BH747"/>
  <c r="BG747"/>
  <c r="BF747"/>
  <c r="T747"/>
  <c r="R747"/>
  <c r="P747"/>
  <c r="BI745"/>
  <c r="BH745"/>
  <c r="BG745"/>
  <c r="BF745"/>
  <c r="T745"/>
  <c r="R745"/>
  <c r="P745"/>
  <c r="BI742"/>
  <c r="BH742"/>
  <c r="BG742"/>
  <c r="BF742"/>
  <c r="T742"/>
  <c r="R742"/>
  <c r="P742"/>
  <c r="BI738"/>
  <c r="BH738"/>
  <c r="BG738"/>
  <c r="BF738"/>
  <c r="T738"/>
  <c r="R738"/>
  <c r="P738"/>
  <c r="BI736"/>
  <c r="BH736"/>
  <c r="BG736"/>
  <c r="BF736"/>
  <c r="T736"/>
  <c r="R736"/>
  <c r="P736"/>
  <c r="BI734"/>
  <c r="BH734"/>
  <c r="BG734"/>
  <c r="BF734"/>
  <c r="T734"/>
  <c r="R734"/>
  <c r="P734"/>
  <c r="BI731"/>
  <c r="BH731"/>
  <c r="BG731"/>
  <c r="BF731"/>
  <c r="T731"/>
  <c r="R731"/>
  <c r="P731"/>
  <c r="BI729"/>
  <c r="BH729"/>
  <c r="BG729"/>
  <c r="BF729"/>
  <c r="T729"/>
  <c r="R729"/>
  <c r="P729"/>
  <c r="BI727"/>
  <c r="BH727"/>
  <c r="BG727"/>
  <c r="BF727"/>
  <c r="T727"/>
  <c r="R727"/>
  <c r="P727"/>
  <c r="BI725"/>
  <c r="BH725"/>
  <c r="BG725"/>
  <c r="BF725"/>
  <c r="T725"/>
  <c r="R725"/>
  <c r="P725"/>
  <c r="BI723"/>
  <c r="BH723"/>
  <c r="BG723"/>
  <c r="BF723"/>
  <c r="T723"/>
  <c r="R723"/>
  <c r="P723"/>
  <c r="BI721"/>
  <c r="BH721"/>
  <c r="BG721"/>
  <c r="BF721"/>
  <c r="T721"/>
  <c r="R721"/>
  <c r="P721"/>
  <c r="BI719"/>
  <c r="BH719"/>
  <c r="BG719"/>
  <c r="BF719"/>
  <c r="T719"/>
  <c r="R719"/>
  <c r="P719"/>
  <c r="BI717"/>
  <c r="BH717"/>
  <c r="BG717"/>
  <c r="BF717"/>
  <c r="T717"/>
  <c r="R717"/>
  <c r="P717"/>
  <c r="BI715"/>
  <c r="BH715"/>
  <c r="BG715"/>
  <c r="BF715"/>
  <c r="T715"/>
  <c r="R715"/>
  <c r="P715"/>
  <c r="BI713"/>
  <c r="BH713"/>
  <c r="BG713"/>
  <c r="BF713"/>
  <c r="T713"/>
  <c r="R713"/>
  <c r="P713"/>
  <c r="BI711"/>
  <c r="BH711"/>
  <c r="BG711"/>
  <c r="BF711"/>
  <c r="T711"/>
  <c r="R711"/>
  <c r="P711"/>
  <c r="BI709"/>
  <c r="BH709"/>
  <c r="BG709"/>
  <c r="BF709"/>
  <c r="T709"/>
  <c r="R709"/>
  <c r="P709"/>
  <c r="BI707"/>
  <c r="BH707"/>
  <c r="BG707"/>
  <c r="BF707"/>
  <c r="T707"/>
  <c r="R707"/>
  <c r="P707"/>
  <c r="BI705"/>
  <c r="BH705"/>
  <c r="BG705"/>
  <c r="BF705"/>
  <c r="T705"/>
  <c r="R705"/>
  <c r="P705"/>
  <c r="BI703"/>
  <c r="BH703"/>
  <c r="BG703"/>
  <c r="BF703"/>
  <c r="T703"/>
  <c r="R703"/>
  <c r="P703"/>
  <c r="BI701"/>
  <c r="BH701"/>
  <c r="BG701"/>
  <c r="BF701"/>
  <c r="T701"/>
  <c r="R701"/>
  <c r="P701"/>
  <c r="BI699"/>
  <c r="BH699"/>
  <c r="BG699"/>
  <c r="BF699"/>
  <c r="T699"/>
  <c r="R699"/>
  <c r="P699"/>
  <c r="BI697"/>
  <c r="BH697"/>
  <c r="BG697"/>
  <c r="BF697"/>
  <c r="T697"/>
  <c r="R697"/>
  <c r="P697"/>
  <c r="BI695"/>
  <c r="BH695"/>
  <c r="BG695"/>
  <c r="BF695"/>
  <c r="T695"/>
  <c r="R695"/>
  <c r="P695"/>
  <c r="BI693"/>
  <c r="BH693"/>
  <c r="BG693"/>
  <c r="BF693"/>
  <c r="T693"/>
  <c r="R693"/>
  <c r="P693"/>
  <c r="BI690"/>
  <c r="BH690"/>
  <c r="BG690"/>
  <c r="BF690"/>
  <c r="T690"/>
  <c r="R690"/>
  <c r="P690"/>
  <c r="BI688"/>
  <c r="BH688"/>
  <c r="BG688"/>
  <c r="BF688"/>
  <c r="T688"/>
  <c r="R688"/>
  <c r="P688"/>
  <c r="BI686"/>
  <c r="BH686"/>
  <c r="BG686"/>
  <c r="BF686"/>
  <c r="T686"/>
  <c r="R686"/>
  <c r="P686"/>
  <c r="BI684"/>
  <c r="BH684"/>
  <c r="BG684"/>
  <c r="BF684"/>
  <c r="T684"/>
  <c r="R684"/>
  <c r="P684"/>
  <c r="BI682"/>
  <c r="BH682"/>
  <c r="BG682"/>
  <c r="BF682"/>
  <c r="T682"/>
  <c r="R682"/>
  <c r="P682"/>
  <c r="BI680"/>
  <c r="BH680"/>
  <c r="BG680"/>
  <c r="BF680"/>
  <c r="T680"/>
  <c r="R680"/>
  <c r="P680"/>
  <c r="BI676"/>
  <c r="BH676"/>
  <c r="BG676"/>
  <c r="BF676"/>
  <c r="T676"/>
  <c r="R676"/>
  <c r="P676"/>
  <c r="BI672"/>
  <c r="BH672"/>
  <c r="BG672"/>
  <c r="BF672"/>
  <c r="T672"/>
  <c r="R672"/>
  <c r="P672"/>
  <c r="BI670"/>
  <c r="BH670"/>
  <c r="BG670"/>
  <c r="BF670"/>
  <c r="T670"/>
  <c r="R670"/>
  <c r="P670"/>
  <c r="BI668"/>
  <c r="BH668"/>
  <c r="BG668"/>
  <c r="BF668"/>
  <c r="T668"/>
  <c r="R668"/>
  <c r="P668"/>
  <c r="BI666"/>
  <c r="BH666"/>
  <c r="BG666"/>
  <c r="BF666"/>
  <c r="T666"/>
  <c r="R666"/>
  <c r="P666"/>
  <c r="BI664"/>
  <c r="BH664"/>
  <c r="BG664"/>
  <c r="BF664"/>
  <c r="T664"/>
  <c r="R664"/>
  <c r="P664"/>
  <c r="BI662"/>
  <c r="BH662"/>
  <c r="BG662"/>
  <c r="BF662"/>
  <c r="T662"/>
  <c r="R662"/>
  <c r="P662"/>
  <c r="BI660"/>
  <c r="BH660"/>
  <c r="BG660"/>
  <c r="BF660"/>
  <c r="T660"/>
  <c r="R660"/>
  <c r="P660"/>
  <c r="BI658"/>
  <c r="BH658"/>
  <c r="BG658"/>
  <c r="BF658"/>
  <c r="T658"/>
  <c r="R658"/>
  <c r="P658"/>
  <c r="BI656"/>
  <c r="BH656"/>
  <c r="BG656"/>
  <c r="BF656"/>
  <c r="T656"/>
  <c r="R656"/>
  <c r="P656"/>
  <c r="BI654"/>
  <c r="BH654"/>
  <c r="BG654"/>
  <c r="BF654"/>
  <c r="T654"/>
  <c r="R654"/>
  <c r="P654"/>
  <c r="BI652"/>
  <c r="BH652"/>
  <c r="BG652"/>
  <c r="BF652"/>
  <c r="T652"/>
  <c r="R652"/>
  <c r="P652"/>
  <c r="BI650"/>
  <c r="BH650"/>
  <c r="BG650"/>
  <c r="BF650"/>
  <c r="T650"/>
  <c r="R650"/>
  <c r="P650"/>
  <c r="BI648"/>
  <c r="BH648"/>
  <c r="BG648"/>
  <c r="BF648"/>
  <c r="T648"/>
  <c r="R648"/>
  <c r="P648"/>
  <c r="BI646"/>
  <c r="BH646"/>
  <c r="BG646"/>
  <c r="BF646"/>
  <c r="T646"/>
  <c r="R646"/>
  <c r="P646"/>
  <c r="BI644"/>
  <c r="BH644"/>
  <c r="BG644"/>
  <c r="BF644"/>
  <c r="T644"/>
  <c r="R644"/>
  <c r="P644"/>
  <c r="BI642"/>
  <c r="BH642"/>
  <c r="BG642"/>
  <c r="BF642"/>
  <c r="T642"/>
  <c r="R642"/>
  <c r="P642"/>
  <c r="BI640"/>
  <c r="BH640"/>
  <c r="BG640"/>
  <c r="BF640"/>
  <c r="T640"/>
  <c r="R640"/>
  <c r="P640"/>
  <c r="BI638"/>
  <c r="BH638"/>
  <c r="BG638"/>
  <c r="BF638"/>
  <c r="T638"/>
  <c r="R638"/>
  <c r="P638"/>
  <c r="BI636"/>
  <c r="BH636"/>
  <c r="BG636"/>
  <c r="BF636"/>
  <c r="T636"/>
  <c r="R636"/>
  <c r="P636"/>
  <c r="BI634"/>
  <c r="BH634"/>
  <c r="BG634"/>
  <c r="BF634"/>
  <c r="T634"/>
  <c r="R634"/>
  <c r="P634"/>
  <c r="BI632"/>
  <c r="BH632"/>
  <c r="BG632"/>
  <c r="BF632"/>
  <c r="T632"/>
  <c r="R632"/>
  <c r="P632"/>
  <c r="BI630"/>
  <c r="BH630"/>
  <c r="BG630"/>
  <c r="BF630"/>
  <c r="T630"/>
  <c r="R630"/>
  <c r="P630"/>
  <c r="BI628"/>
  <c r="BH628"/>
  <c r="BG628"/>
  <c r="BF628"/>
  <c r="T628"/>
  <c r="R628"/>
  <c r="P628"/>
  <c r="BI626"/>
  <c r="BH626"/>
  <c r="BG626"/>
  <c r="BF626"/>
  <c r="T626"/>
  <c r="R626"/>
  <c r="P626"/>
  <c r="BI624"/>
  <c r="BH624"/>
  <c r="BG624"/>
  <c r="BF624"/>
  <c r="T624"/>
  <c r="R624"/>
  <c r="P624"/>
  <c r="BI622"/>
  <c r="BH622"/>
  <c r="BG622"/>
  <c r="BF622"/>
  <c r="T622"/>
  <c r="R622"/>
  <c r="P622"/>
  <c r="BI620"/>
  <c r="BH620"/>
  <c r="BG620"/>
  <c r="BF620"/>
  <c r="T620"/>
  <c r="R620"/>
  <c r="P620"/>
  <c r="BI617"/>
  <c r="BH617"/>
  <c r="BG617"/>
  <c r="BF617"/>
  <c r="T617"/>
  <c r="R617"/>
  <c r="P617"/>
  <c r="BI612"/>
  <c r="BH612"/>
  <c r="BG612"/>
  <c r="BF612"/>
  <c r="T612"/>
  <c r="R612"/>
  <c r="P612"/>
  <c r="BI607"/>
  <c r="BH607"/>
  <c r="BG607"/>
  <c r="BF607"/>
  <c r="T607"/>
  <c r="R607"/>
  <c r="P607"/>
  <c r="BI602"/>
  <c r="BH602"/>
  <c r="BG602"/>
  <c r="BF602"/>
  <c r="T602"/>
  <c r="R602"/>
  <c r="P602"/>
  <c r="BI597"/>
  <c r="BH597"/>
  <c r="BG597"/>
  <c r="BF597"/>
  <c r="T597"/>
  <c r="R597"/>
  <c r="P597"/>
  <c r="BI592"/>
  <c r="BH592"/>
  <c r="BG592"/>
  <c r="BF592"/>
  <c r="T592"/>
  <c r="R592"/>
  <c r="P592"/>
  <c r="BI588"/>
  <c r="BH588"/>
  <c r="BG588"/>
  <c r="BF588"/>
  <c r="T588"/>
  <c r="R588"/>
  <c r="P588"/>
  <c r="BI584"/>
  <c r="BH584"/>
  <c r="BG584"/>
  <c r="BF584"/>
  <c r="T584"/>
  <c r="R584"/>
  <c r="P584"/>
  <c r="BI581"/>
  <c r="BH581"/>
  <c r="BG581"/>
  <c r="BF581"/>
  <c r="T581"/>
  <c r="R581"/>
  <c r="P581"/>
  <c r="BI578"/>
  <c r="BH578"/>
  <c r="BG578"/>
  <c r="BF578"/>
  <c r="T578"/>
  <c r="R578"/>
  <c r="P578"/>
  <c r="BI571"/>
  <c r="BH571"/>
  <c r="BG571"/>
  <c r="BF571"/>
  <c r="T571"/>
  <c r="R571"/>
  <c r="P571"/>
  <c r="BI568"/>
  <c r="BH568"/>
  <c r="BG568"/>
  <c r="BF568"/>
  <c r="T568"/>
  <c r="R568"/>
  <c r="P568"/>
  <c r="BI564"/>
  <c r="BH564"/>
  <c r="BG564"/>
  <c r="BF564"/>
  <c r="T564"/>
  <c r="R564"/>
  <c r="P564"/>
  <c r="BI560"/>
  <c r="BH560"/>
  <c r="BG560"/>
  <c r="BF560"/>
  <c r="T560"/>
  <c r="R560"/>
  <c r="P560"/>
  <c r="BI556"/>
  <c r="BH556"/>
  <c r="BG556"/>
  <c r="BF556"/>
  <c r="T556"/>
  <c r="R556"/>
  <c r="P556"/>
  <c r="BI551"/>
  <c r="BH551"/>
  <c r="BG551"/>
  <c r="BF551"/>
  <c r="T551"/>
  <c r="R551"/>
  <c r="P551"/>
  <c r="BI546"/>
  <c r="BH546"/>
  <c r="BG546"/>
  <c r="BF546"/>
  <c r="T546"/>
  <c r="R546"/>
  <c r="P546"/>
  <c r="BI542"/>
  <c r="BH542"/>
  <c r="BG542"/>
  <c r="BF542"/>
  <c r="T542"/>
  <c r="R542"/>
  <c r="P542"/>
  <c r="BI538"/>
  <c r="BH538"/>
  <c r="BG538"/>
  <c r="BF538"/>
  <c r="T538"/>
  <c r="R538"/>
  <c r="P538"/>
  <c r="BI534"/>
  <c r="BH534"/>
  <c r="BG534"/>
  <c r="BF534"/>
  <c r="T534"/>
  <c r="R534"/>
  <c r="P534"/>
  <c r="BI530"/>
  <c r="BH530"/>
  <c r="BG530"/>
  <c r="BF530"/>
  <c r="T530"/>
  <c r="R530"/>
  <c r="P530"/>
  <c r="BI526"/>
  <c r="BH526"/>
  <c r="BG526"/>
  <c r="BF526"/>
  <c r="T526"/>
  <c r="R526"/>
  <c r="P526"/>
  <c r="BI522"/>
  <c r="BH522"/>
  <c r="BG522"/>
  <c r="BF522"/>
  <c r="T522"/>
  <c r="R522"/>
  <c r="P522"/>
  <c r="BI516"/>
  <c r="BH516"/>
  <c r="BG516"/>
  <c r="BF516"/>
  <c r="T516"/>
  <c r="T515"/>
  <c r="R516"/>
  <c r="R515"/>
  <c r="P516"/>
  <c r="P515"/>
  <c r="BI513"/>
  <c r="BH513"/>
  <c r="BG513"/>
  <c r="BF513"/>
  <c r="T513"/>
  <c r="R513"/>
  <c r="P513"/>
  <c r="BI511"/>
  <c r="BH511"/>
  <c r="BG511"/>
  <c r="BF511"/>
  <c r="T511"/>
  <c r="R511"/>
  <c r="P511"/>
  <c r="BI509"/>
  <c r="BH509"/>
  <c r="BG509"/>
  <c r="BF509"/>
  <c r="T509"/>
  <c r="R509"/>
  <c r="P509"/>
  <c r="BI507"/>
  <c r="BH507"/>
  <c r="BG507"/>
  <c r="BF507"/>
  <c r="T507"/>
  <c r="R507"/>
  <c r="P507"/>
  <c r="BI505"/>
  <c r="BH505"/>
  <c r="BG505"/>
  <c r="BF505"/>
  <c r="T505"/>
  <c r="R505"/>
  <c r="P505"/>
  <c r="BI503"/>
  <c r="BH503"/>
  <c r="BG503"/>
  <c r="BF503"/>
  <c r="T503"/>
  <c r="R503"/>
  <c r="P503"/>
  <c r="BI501"/>
  <c r="BH501"/>
  <c r="BG501"/>
  <c r="BF501"/>
  <c r="T501"/>
  <c r="R501"/>
  <c r="P501"/>
  <c r="BI498"/>
  <c r="BH498"/>
  <c r="BG498"/>
  <c r="BF498"/>
  <c r="T498"/>
  <c r="R498"/>
  <c r="P498"/>
  <c r="BI496"/>
  <c r="BH496"/>
  <c r="BG496"/>
  <c r="BF496"/>
  <c r="T496"/>
  <c r="R496"/>
  <c r="P496"/>
  <c r="BI494"/>
  <c r="BH494"/>
  <c r="BG494"/>
  <c r="BF494"/>
  <c r="T494"/>
  <c r="R494"/>
  <c r="P494"/>
  <c r="BI492"/>
  <c r="BH492"/>
  <c r="BG492"/>
  <c r="BF492"/>
  <c r="T492"/>
  <c r="R492"/>
  <c r="P492"/>
  <c r="BI490"/>
  <c r="BH490"/>
  <c r="BG490"/>
  <c r="BF490"/>
  <c r="T490"/>
  <c r="R490"/>
  <c r="P490"/>
  <c r="BI488"/>
  <c r="BH488"/>
  <c r="BG488"/>
  <c r="BF488"/>
  <c r="T488"/>
  <c r="R488"/>
  <c r="P488"/>
  <c r="BI486"/>
  <c r="BH486"/>
  <c r="BG486"/>
  <c r="BF486"/>
  <c r="T486"/>
  <c r="R486"/>
  <c r="P486"/>
  <c r="BI484"/>
  <c r="BH484"/>
  <c r="BG484"/>
  <c r="BF484"/>
  <c r="T484"/>
  <c r="R484"/>
  <c r="P484"/>
  <c r="BI482"/>
  <c r="BH482"/>
  <c r="BG482"/>
  <c r="BF482"/>
  <c r="T482"/>
  <c r="R482"/>
  <c r="P482"/>
  <c r="BI480"/>
  <c r="BH480"/>
  <c r="BG480"/>
  <c r="BF480"/>
  <c r="T480"/>
  <c r="R480"/>
  <c r="P480"/>
  <c r="BI478"/>
  <c r="BH478"/>
  <c r="BG478"/>
  <c r="BF478"/>
  <c r="T478"/>
  <c r="R478"/>
  <c r="P478"/>
  <c r="BI476"/>
  <c r="BH476"/>
  <c r="BG476"/>
  <c r="BF476"/>
  <c r="T476"/>
  <c r="R476"/>
  <c r="P476"/>
  <c r="BI474"/>
  <c r="BH474"/>
  <c r="BG474"/>
  <c r="BF474"/>
  <c r="T474"/>
  <c r="R474"/>
  <c r="P474"/>
  <c r="BI472"/>
  <c r="BH472"/>
  <c r="BG472"/>
  <c r="BF472"/>
  <c r="T472"/>
  <c r="R472"/>
  <c r="P472"/>
  <c r="BI470"/>
  <c r="BH470"/>
  <c r="BG470"/>
  <c r="BF470"/>
  <c r="T470"/>
  <c r="R470"/>
  <c r="P470"/>
  <c r="BI468"/>
  <c r="BH468"/>
  <c r="BG468"/>
  <c r="BF468"/>
  <c r="T468"/>
  <c r="R468"/>
  <c r="P468"/>
  <c r="BI466"/>
  <c r="BH466"/>
  <c r="BG466"/>
  <c r="BF466"/>
  <c r="T466"/>
  <c r="R466"/>
  <c r="P466"/>
  <c r="BI464"/>
  <c r="BH464"/>
  <c r="BG464"/>
  <c r="BF464"/>
  <c r="T464"/>
  <c r="R464"/>
  <c r="P464"/>
  <c r="BI462"/>
  <c r="BH462"/>
  <c r="BG462"/>
  <c r="BF462"/>
  <c r="T462"/>
  <c r="R462"/>
  <c r="P462"/>
  <c r="BI460"/>
  <c r="BH460"/>
  <c r="BG460"/>
  <c r="BF460"/>
  <c r="T460"/>
  <c r="R460"/>
  <c r="P460"/>
  <c r="BI458"/>
  <c r="BH458"/>
  <c r="BG458"/>
  <c r="BF458"/>
  <c r="T458"/>
  <c r="R458"/>
  <c r="P458"/>
  <c r="BI456"/>
  <c r="BH456"/>
  <c r="BG456"/>
  <c r="BF456"/>
  <c r="T456"/>
  <c r="R456"/>
  <c r="P456"/>
  <c r="BI454"/>
  <c r="BH454"/>
  <c r="BG454"/>
  <c r="BF454"/>
  <c r="T454"/>
  <c r="R454"/>
  <c r="P454"/>
  <c r="BI452"/>
  <c r="BH452"/>
  <c r="BG452"/>
  <c r="BF452"/>
  <c r="T452"/>
  <c r="R452"/>
  <c r="P452"/>
  <c r="BI450"/>
  <c r="BH450"/>
  <c r="BG450"/>
  <c r="BF450"/>
  <c r="T450"/>
  <c r="R450"/>
  <c r="P450"/>
  <c r="BI448"/>
  <c r="BH448"/>
  <c r="BG448"/>
  <c r="BF448"/>
  <c r="T448"/>
  <c r="R448"/>
  <c r="P448"/>
  <c r="BI446"/>
  <c r="BH446"/>
  <c r="BG446"/>
  <c r="BF446"/>
  <c r="T446"/>
  <c r="R446"/>
  <c r="P446"/>
  <c r="BI444"/>
  <c r="BH444"/>
  <c r="BG444"/>
  <c r="BF444"/>
  <c r="T444"/>
  <c r="R444"/>
  <c r="P444"/>
  <c r="BI442"/>
  <c r="BH442"/>
  <c r="BG442"/>
  <c r="BF442"/>
  <c r="T442"/>
  <c r="R442"/>
  <c r="P442"/>
  <c r="BI439"/>
  <c r="BH439"/>
  <c r="BG439"/>
  <c r="BF439"/>
  <c r="T439"/>
  <c r="R439"/>
  <c r="P439"/>
  <c r="BI437"/>
  <c r="BH437"/>
  <c r="BG437"/>
  <c r="BF437"/>
  <c r="T437"/>
  <c r="R437"/>
  <c r="P437"/>
  <c r="BI435"/>
  <c r="BH435"/>
  <c r="BG435"/>
  <c r="BF435"/>
  <c r="T435"/>
  <c r="R435"/>
  <c r="P435"/>
  <c r="BI433"/>
  <c r="BH433"/>
  <c r="BG433"/>
  <c r="BF433"/>
  <c r="T433"/>
  <c r="R433"/>
  <c r="P433"/>
  <c r="BI430"/>
  <c r="BH430"/>
  <c r="BG430"/>
  <c r="BF430"/>
  <c r="T430"/>
  <c r="R430"/>
  <c r="P430"/>
  <c r="BI428"/>
  <c r="BH428"/>
  <c r="BG428"/>
  <c r="BF428"/>
  <c r="T428"/>
  <c r="R428"/>
  <c r="P428"/>
  <c r="BI426"/>
  <c r="BH426"/>
  <c r="BG426"/>
  <c r="BF426"/>
  <c r="T426"/>
  <c r="R426"/>
  <c r="P426"/>
  <c r="BI424"/>
  <c r="BH424"/>
  <c r="BG424"/>
  <c r="BF424"/>
  <c r="T424"/>
  <c r="R424"/>
  <c r="P424"/>
  <c r="BI421"/>
  <c r="BH421"/>
  <c r="BG421"/>
  <c r="BF421"/>
  <c r="T421"/>
  <c r="R421"/>
  <c r="P421"/>
  <c r="BI419"/>
  <c r="BH419"/>
  <c r="BG419"/>
  <c r="BF419"/>
  <c r="T419"/>
  <c r="R419"/>
  <c r="P419"/>
  <c r="BI417"/>
  <c r="BH417"/>
  <c r="BG417"/>
  <c r="BF417"/>
  <c r="T417"/>
  <c r="R417"/>
  <c r="P417"/>
  <c r="BI414"/>
  <c r="BH414"/>
  <c r="BG414"/>
  <c r="BF414"/>
  <c r="T414"/>
  <c r="R414"/>
  <c r="P414"/>
  <c r="BI412"/>
  <c r="BH412"/>
  <c r="BG412"/>
  <c r="BF412"/>
  <c r="T412"/>
  <c r="R412"/>
  <c r="P412"/>
  <c r="BI410"/>
  <c r="BH410"/>
  <c r="BG410"/>
  <c r="BF410"/>
  <c r="T410"/>
  <c r="R410"/>
  <c r="P410"/>
  <c r="BI408"/>
  <c r="BH408"/>
  <c r="BG408"/>
  <c r="BF408"/>
  <c r="T408"/>
  <c r="R408"/>
  <c r="P408"/>
  <c r="BI406"/>
  <c r="BH406"/>
  <c r="BG406"/>
  <c r="BF406"/>
  <c r="T406"/>
  <c r="R406"/>
  <c r="P406"/>
  <c r="BI404"/>
  <c r="BH404"/>
  <c r="BG404"/>
  <c r="BF404"/>
  <c r="T404"/>
  <c r="R404"/>
  <c r="P404"/>
  <c r="BI402"/>
  <c r="BH402"/>
  <c r="BG402"/>
  <c r="BF402"/>
  <c r="T402"/>
  <c r="R402"/>
  <c r="P402"/>
  <c r="BI400"/>
  <c r="BH400"/>
  <c r="BG400"/>
  <c r="BF400"/>
  <c r="T400"/>
  <c r="R400"/>
  <c r="P400"/>
  <c r="BI398"/>
  <c r="BH398"/>
  <c r="BG398"/>
  <c r="BF398"/>
  <c r="T398"/>
  <c r="R398"/>
  <c r="P398"/>
  <c r="BI396"/>
  <c r="BH396"/>
  <c r="BG396"/>
  <c r="BF396"/>
  <c r="T396"/>
  <c r="R396"/>
  <c r="P396"/>
  <c r="BI394"/>
  <c r="BH394"/>
  <c r="BG394"/>
  <c r="BF394"/>
  <c r="T394"/>
  <c r="R394"/>
  <c r="P394"/>
  <c r="BI392"/>
  <c r="BH392"/>
  <c r="BG392"/>
  <c r="BF392"/>
  <c r="T392"/>
  <c r="R392"/>
  <c r="P392"/>
  <c r="BI390"/>
  <c r="BH390"/>
  <c r="BG390"/>
  <c r="BF390"/>
  <c r="T390"/>
  <c r="R390"/>
  <c r="P390"/>
  <c r="BI388"/>
  <c r="BH388"/>
  <c r="BG388"/>
  <c r="BF388"/>
  <c r="T388"/>
  <c r="R388"/>
  <c r="P388"/>
  <c r="BI386"/>
  <c r="BH386"/>
  <c r="BG386"/>
  <c r="BF386"/>
  <c r="T386"/>
  <c r="R386"/>
  <c r="P386"/>
  <c r="BI384"/>
  <c r="BH384"/>
  <c r="BG384"/>
  <c r="BF384"/>
  <c r="T384"/>
  <c r="R384"/>
  <c r="P384"/>
  <c r="BI382"/>
  <c r="BH382"/>
  <c r="BG382"/>
  <c r="BF382"/>
  <c r="T382"/>
  <c r="R382"/>
  <c r="P382"/>
  <c r="BI380"/>
  <c r="BH380"/>
  <c r="BG380"/>
  <c r="BF380"/>
  <c r="T380"/>
  <c r="R380"/>
  <c r="P380"/>
  <c r="BI378"/>
  <c r="BH378"/>
  <c r="BG378"/>
  <c r="BF378"/>
  <c r="T378"/>
  <c r="R378"/>
  <c r="P378"/>
  <c r="BI376"/>
  <c r="BH376"/>
  <c r="BG376"/>
  <c r="BF376"/>
  <c r="T376"/>
  <c r="R376"/>
  <c r="P376"/>
  <c r="BI374"/>
  <c r="BH374"/>
  <c r="BG374"/>
  <c r="BF374"/>
  <c r="T374"/>
  <c r="R374"/>
  <c r="P374"/>
  <c r="BI372"/>
  <c r="BH372"/>
  <c r="BG372"/>
  <c r="BF372"/>
  <c r="T372"/>
  <c r="R372"/>
  <c r="P372"/>
  <c r="BI370"/>
  <c r="BH370"/>
  <c r="BG370"/>
  <c r="BF370"/>
  <c r="T370"/>
  <c r="R370"/>
  <c r="P370"/>
  <c r="BI368"/>
  <c r="BH368"/>
  <c r="BG368"/>
  <c r="BF368"/>
  <c r="T368"/>
  <c r="R368"/>
  <c r="P368"/>
  <c r="BI366"/>
  <c r="BH366"/>
  <c r="BG366"/>
  <c r="BF366"/>
  <c r="T366"/>
  <c r="R366"/>
  <c r="P366"/>
  <c r="BI364"/>
  <c r="BH364"/>
  <c r="BG364"/>
  <c r="BF364"/>
  <c r="T364"/>
  <c r="R364"/>
  <c r="P364"/>
  <c r="BI362"/>
  <c r="BH362"/>
  <c r="BG362"/>
  <c r="BF362"/>
  <c r="T362"/>
  <c r="R362"/>
  <c r="P362"/>
  <c r="BI360"/>
  <c r="BH360"/>
  <c r="BG360"/>
  <c r="BF360"/>
  <c r="T360"/>
  <c r="R360"/>
  <c r="P360"/>
  <c r="BI357"/>
  <c r="BH357"/>
  <c r="BG357"/>
  <c r="BF357"/>
  <c r="T357"/>
  <c r="R357"/>
  <c r="P357"/>
  <c r="BI355"/>
  <c r="BH355"/>
  <c r="BG355"/>
  <c r="BF355"/>
  <c r="T355"/>
  <c r="R355"/>
  <c r="P355"/>
  <c r="BI352"/>
  <c r="BH352"/>
  <c r="BG352"/>
  <c r="BF352"/>
  <c r="T352"/>
  <c r="R352"/>
  <c r="P352"/>
  <c r="BI348"/>
  <c r="BH348"/>
  <c r="BG348"/>
  <c r="BF348"/>
  <c r="T348"/>
  <c r="R348"/>
  <c r="P348"/>
  <c r="BI344"/>
  <c r="BH344"/>
  <c r="BG344"/>
  <c r="BF344"/>
  <c r="T344"/>
  <c r="R344"/>
  <c r="P344"/>
  <c r="BI341"/>
  <c r="BH341"/>
  <c r="BG341"/>
  <c r="BF341"/>
  <c r="T341"/>
  <c r="R341"/>
  <c r="P341"/>
  <c r="BI338"/>
  <c r="BH338"/>
  <c r="BG338"/>
  <c r="BF338"/>
  <c r="T338"/>
  <c r="R338"/>
  <c r="P338"/>
  <c r="BI334"/>
  <c r="BH334"/>
  <c r="BG334"/>
  <c r="BF334"/>
  <c r="T334"/>
  <c r="R334"/>
  <c r="P334"/>
  <c r="BI330"/>
  <c r="BH330"/>
  <c r="BG330"/>
  <c r="BF330"/>
  <c r="T330"/>
  <c r="R330"/>
  <c r="P330"/>
  <c r="BI327"/>
  <c r="BH327"/>
  <c r="BG327"/>
  <c r="BF327"/>
  <c r="T327"/>
  <c r="R327"/>
  <c r="P327"/>
  <c r="BI324"/>
  <c r="BH324"/>
  <c r="BG324"/>
  <c r="BF324"/>
  <c r="T324"/>
  <c r="R324"/>
  <c r="P324"/>
  <c r="BI321"/>
  <c r="BH321"/>
  <c r="BG321"/>
  <c r="BF321"/>
  <c r="T321"/>
  <c r="R321"/>
  <c r="P321"/>
  <c r="BI316"/>
  <c r="BH316"/>
  <c r="BG316"/>
  <c r="BF316"/>
  <c r="T316"/>
  <c r="R316"/>
  <c r="P316"/>
  <c r="BI313"/>
  <c r="BH313"/>
  <c r="BG313"/>
  <c r="BF313"/>
  <c r="T313"/>
  <c r="R313"/>
  <c r="P313"/>
  <c r="BI309"/>
  <c r="BH309"/>
  <c r="BG309"/>
  <c r="BF309"/>
  <c r="T309"/>
  <c r="R309"/>
  <c r="P309"/>
  <c r="BI305"/>
  <c r="BH305"/>
  <c r="BG305"/>
  <c r="BF305"/>
  <c r="T305"/>
  <c r="T304"/>
  <c r="R305"/>
  <c r="R304"/>
  <c r="P305"/>
  <c r="P304"/>
  <c r="BI302"/>
  <c r="BH302"/>
  <c r="BG302"/>
  <c r="BF302"/>
  <c r="T302"/>
  <c r="R302"/>
  <c r="P302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0"/>
  <c r="BH290"/>
  <c r="BG290"/>
  <c r="BF290"/>
  <c r="T290"/>
  <c r="R290"/>
  <c r="P290"/>
  <c r="BI286"/>
  <c r="BH286"/>
  <c r="BG286"/>
  <c r="BF286"/>
  <c r="T286"/>
  <c r="R286"/>
  <c r="P286"/>
  <c r="BI281"/>
  <c r="BH281"/>
  <c r="BG281"/>
  <c r="BF281"/>
  <c r="T281"/>
  <c r="R281"/>
  <c r="P281"/>
  <c r="BI276"/>
  <c r="BH276"/>
  <c r="BG276"/>
  <c r="BF276"/>
  <c r="T276"/>
  <c r="R276"/>
  <c r="P276"/>
  <c r="BI272"/>
  <c r="BH272"/>
  <c r="BG272"/>
  <c r="BF272"/>
  <c r="T272"/>
  <c r="R272"/>
  <c r="P272"/>
  <c r="BI268"/>
  <c r="BH268"/>
  <c r="BG268"/>
  <c r="BF268"/>
  <c r="T268"/>
  <c r="R268"/>
  <c r="P268"/>
  <c r="BI264"/>
  <c r="BH264"/>
  <c r="BG264"/>
  <c r="BF264"/>
  <c r="T264"/>
  <c r="R264"/>
  <c r="P264"/>
  <c r="BI262"/>
  <c r="BH262"/>
  <c r="BG262"/>
  <c r="BF262"/>
  <c r="T262"/>
  <c r="R262"/>
  <c r="P262"/>
  <c r="BI257"/>
  <c r="BH257"/>
  <c r="BG257"/>
  <c r="BF257"/>
  <c r="T257"/>
  <c r="R257"/>
  <c r="P257"/>
  <c r="BI252"/>
  <c r="BH252"/>
  <c r="BG252"/>
  <c r="BF252"/>
  <c r="T252"/>
  <c r="R252"/>
  <c r="P252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09"/>
  <c r="BH209"/>
  <c r="BG209"/>
  <c r="BF209"/>
  <c r="T209"/>
  <c r="R209"/>
  <c r="P209"/>
  <c r="BI205"/>
  <c r="BH205"/>
  <c r="BG205"/>
  <c r="BF205"/>
  <c r="T205"/>
  <c r="R205"/>
  <c r="P205"/>
  <c r="BI201"/>
  <c r="BH201"/>
  <c r="BG201"/>
  <c r="BF201"/>
  <c r="T201"/>
  <c r="R201"/>
  <c r="P201"/>
  <c r="BI199"/>
  <c r="BH199"/>
  <c r="BG199"/>
  <c r="BF199"/>
  <c r="T199"/>
  <c r="R199"/>
  <c r="P199"/>
  <c r="BI187"/>
  <c r="BH187"/>
  <c r="BG187"/>
  <c r="BF187"/>
  <c r="T187"/>
  <c r="R187"/>
  <c r="P18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59"/>
  <c r="BH159"/>
  <c r="BG159"/>
  <c r="BF159"/>
  <c r="T159"/>
  <c r="R159"/>
  <c r="P159"/>
  <c r="BI154"/>
  <c r="BH154"/>
  <c r="BG154"/>
  <c r="BF154"/>
  <c r="T154"/>
  <c r="R154"/>
  <c r="P154"/>
  <c r="BI150"/>
  <c r="BH150"/>
  <c r="BG150"/>
  <c r="BF150"/>
  <c r="T150"/>
  <c r="R150"/>
  <c r="P150"/>
  <c r="BI146"/>
  <c r="BH146"/>
  <c r="BG146"/>
  <c r="BF146"/>
  <c r="T146"/>
  <c r="R146"/>
  <c r="P146"/>
  <c r="J140"/>
  <c r="J139"/>
  <c r="F139"/>
  <c r="F137"/>
  <c r="E135"/>
  <c r="J92"/>
  <c r="J91"/>
  <c r="F91"/>
  <c r="F89"/>
  <c r="E87"/>
  <c r="J18"/>
  <c r="E18"/>
  <c r="F140"/>
  <c r="J17"/>
  <c r="J12"/>
  <c r="J137"/>
  <c r="E7"/>
  <c r="E133"/>
  <c i="1" r="L90"/>
  <c r="AM90"/>
  <c r="AM89"/>
  <c r="L89"/>
  <c r="AM87"/>
  <c r="L87"/>
  <c r="L85"/>
  <c r="L84"/>
  <c i="2" r="BK886"/>
  <c r="BK867"/>
  <c r="J859"/>
  <c r="J849"/>
  <c r="J837"/>
  <c r="J816"/>
  <c r="BK803"/>
  <c r="BK790"/>
  <c r="J780"/>
  <c r="BK769"/>
  <c r="BK752"/>
  <c r="J742"/>
  <c r="J736"/>
  <c r="BK729"/>
  <c r="J725"/>
  <c r="J717"/>
  <c r="BK711"/>
  <c r="BK707"/>
  <c r="BK703"/>
  <c r="BK697"/>
  <c r="BK693"/>
  <c r="BK686"/>
  <c r="J680"/>
  <c r="J672"/>
  <c r="BK662"/>
  <c r="BK656"/>
  <c r="BK650"/>
  <c r="J644"/>
  <c r="BK638"/>
  <c r="J632"/>
  <c r="J906"/>
  <c r="BK902"/>
  <c r="J900"/>
  <c r="BK896"/>
  <c r="J879"/>
  <c r="BK863"/>
  <c r="J855"/>
  <c r="BK849"/>
  <c r="J831"/>
  <c r="BK816"/>
  <c r="J806"/>
  <c r="J715"/>
  <c r="J703"/>
  <c r="J695"/>
  <c r="J688"/>
  <c r="BK682"/>
  <c r="J666"/>
  <c r="J660"/>
  <c r="BK654"/>
  <c r="J648"/>
  <c r="J642"/>
  <c r="J636"/>
  <c r="BK630"/>
  <c r="J624"/>
  <c r="BK617"/>
  <c r="J592"/>
  <c r="J581"/>
  <c r="BK568"/>
  <c r="J556"/>
  <c r="J542"/>
  <c r="J534"/>
  <c r="J522"/>
  <c r="BK511"/>
  <c r="J505"/>
  <c r="J498"/>
  <c r="J492"/>
  <c r="BK486"/>
  <c r="J480"/>
  <c r="J476"/>
  <c r="BK470"/>
  <c r="BK464"/>
  <c r="BK458"/>
  <c r="J454"/>
  <c r="J448"/>
  <c r="J439"/>
  <c r="BK435"/>
  <c r="J428"/>
  <c r="BK424"/>
  <c r="J417"/>
  <c r="J410"/>
  <c r="J404"/>
  <c r="J398"/>
  <c r="BK392"/>
  <c r="BK386"/>
  <c r="J380"/>
  <c r="J374"/>
  <c r="J366"/>
  <c r="J360"/>
  <c r="BK352"/>
  <c r="BK344"/>
  <c r="BK330"/>
  <c r="BK324"/>
  <c r="J313"/>
  <c r="BK302"/>
  <c r="BK293"/>
  <c r="J281"/>
  <c r="J268"/>
  <c r="J257"/>
  <c r="J247"/>
  <c r="J241"/>
  <c r="J235"/>
  <c r="J229"/>
  <c r="J223"/>
  <c r="BK217"/>
  <c r="BK209"/>
  <c r="J201"/>
  <c r="J173"/>
  <c r="J154"/>
  <c r="J628"/>
  <c r="BK622"/>
  <c r="J612"/>
  <c r="J602"/>
  <c r="BK592"/>
  <c i="3" r="J162"/>
  <c r="J154"/>
  <c r="BK146"/>
  <c r="BK140"/>
  <c r="BK136"/>
  <c r="BK130"/>
  <c r="BK126"/>
  <c i="4" r="J141"/>
  <c r="BK135"/>
  <c r="J131"/>
  <c r="J125"/>
  <c r="J119"/>
  <c r="BK143"/>
  <c r="BK137"/>
  <c r="J133"/>
  <c r="J129"/>
  <c r="BK125"/>
  <c r="J121"/>
  <c i="2" r="J894"/>
  <c r="BK872"/>
  <c r="J863"/>
  <c r="BK855"/>
  <c r="BK843"/>
  <c r="BK831"/>
  <c r="J819"/>
  <c r="BK806"/>
  <c r="J794"/>
  <c r="J786"/>
  <c r="BK762"/>
  <c r="BK750"/>
  <c r="J745"/>
  <c r="J734"/>
  <c r="BK727"/>
  <c r="J723"/>
  <c r="J719"/>
  <c r="J713"/>
  <c r="BK705"/>
  <c r="J701"/>
  <c r="BK695"/>
  <c r="BK688"/>
  <c r="BK684"/>
  <c r="BK676"/>
  <c r="BK668"/>
  <c r="BK664"/>
  <c r="BK658"/>
  <c r="J652"/>
  <c r="J646"/>
  <c r="BK642"/>
  <c r="BK636"/>
  <c r="BK906"/>
  <c r="J904"/>
  <c r="BK900"/>
  <c r="J898"/>
  <c r="BK894"/>
  <c r="J872"/>
  <c r="BK861"/>
  <c r="BK852"/>
  <c r="BK837"/>
  <c r="BK825"/>
  <c r="BK819"/>
  <c r="BK813"/>
  <c r="J803"/>
  <c r="J797"/>
  <c r="BK786"/>
  <c r="J775"/>
  <c r="J762"/>
  <c r="J752"/>
  <c r="J750"/>
  <c r="BK747"/>
  <c r="BK742"/>
  <c r="BK736"/>
  <c r="J731"/>
  <c r="J727"/>
  <c r="BK723"/>
  <c r="BK719"/>
  <c r="BK713"/>
  <c r="J709"/>
  <c r="BK701"/>
  <c r="J697"/>
  <c r="BK690"/>
  <c r="J684"/>
  <c r="BK680"/>
  <c r="BK672"/>
  <c r="J668"/>
  <c r="J664"/>
  <c r="J656"/>
  <c r="J650"/>
  <c r="BK644"/>
  <c r="J638"/>
  <c r="BK632"/>
  <c r="BK626"/>
  <c r="J620"/>
  <c r="J607"/>
  <c r="J597"/>
  <c r="J584"/>
  <c r="J571"/>
  <c r="J560"/>
  <c r="BK551"/>
  <c r="J538"/>
  <c r="J526"/>
  <c r="J513"/>
  <c r="J507"/>
  <c r="J501"/>
  <c r="BK494"/>
  <c r="BK490"/>
  <c r="BK484"/>
  <c r="J478"/>
  <c r="J472"/>
  <c r="BK466"/>
  <c r="J460"/>
  <c r="J452"/>
  <c r="BK446"/>
  <c r="J442"/>
  <c r="J433"/>
  <c r="J426"/>
  <c r="J419"/>
  <c r="J412"/>
  <c r="J406"/>
  <c r="J402"/>
  <c r="J396"/>
  <c r="J390"/>
  <c r="J384"/>
  <c r="J378"/>
  <c r="J372"/>
  <c r="J368"/>
  <c r="J364"/>
  <c r="J357"/>
  <c r="J348"/>
  <c r="BK338"/>
  <c r="J327"/>
  <c r="J316"/>
  <c r="BK305"/>
  <c r="BK295"/>
  <c r="J286"/>
  <c r="BK272"/>
  <c r="BK262"/>
  <c r="J249"/>
  <c r="J243"/>
  <c r="J237"/>
  <c r="J233"/>
  <c r="J227"/>
  <c r="J221"/>
  <c r="J215"/>
  <c r="J205"/>
  <c r="J187"/>
  <c r="BK171"/>
  <c r="BK150"/>
  <c r="J630"/>
  <c r="BK624"/>
  <c r="J617"/>
  <c r="BK607"/>
  <c r="BK597"/>
  <c r="J588"/>
  <c r="BK571"/>
  <c r="BK564"/>
  <c r="BK556"/>
  <c r="BK542"/>
  <c r="BK538"/>
  <c r="BK530"/>
  <c r="BK522"/>
  <c r="J511"/>
  <c r="BK505"/>
  <c r="BK498"/>
  <c r="BK492"/>
  <c r="J486"/>
  <c r="BK482"/>
  <c r="BK476"/>
  <c r="J470"/>
  <c r="J464"/>
  <c r="J458"/>
  <c r="BK452"/>
  <c r="J446"/>
  <c r="BK442"/>
  <c r="J435"/>
  <c r="BK428"/>
  <c r="BK421"/>
  <c r="BK412"/>
  <c r="BK406"/>
  <c r="BK402"/>
  <c r="BK396"/>
  <c r="BK388"/>
  <c r="BK382"/>
  <c r="BK376"/>
  <c r="BK372"/>
  <c r="BK366"/>
  <c r="BK360"/>
  <c r="J352"/>
  <c r="BK341"/>
  <c r="J330"/>
  <c r="BK321"/>
  <c r="BK313"/>
  <c r="J302"/>
  <c r="J293"/>
  <c r="BK281"/>
  <c r="BK268"/>
  <c r="BK257"/>
  <c r="BK249"/>
  <c r="BK245"/>
  <c r="BK239"/>
  <c r="BK233"/>
  <c r="BK227"/>
  <c r="BK221"/>
  <c r="BK215"/>
  <c r="BK205"/>
  <c r="BK187"/>
  <c r="J171"/>
  <c r="J150"/>
  <c i="3" r="J284"/>
  <c r="BK280"/>
  <c r="BK278"/>
  <c r="J273"/>
  <c r="BK269"/>
  <c r="J265"/>
  <c r="BK261"/>
  <c r="BK257"/>
  <c r="BK253"/>
  <c r="BK284"/>
  <c r="J278"/>
  <c r="J271"/>
  <c r="BK265"/>
  <c r="J259"/>
  <c r="J255"/>
  <c r="BK247"/>
  <c r="BK237"/>
  <c r="J233"/>
  <c r="BK225"/>
  <c r="BK218"/>
  <c r="J214"/>
  <c r="J208"/>
  <c r="J202"/>
  <c r="BK196"/>
  <c r="J190"/>
  <c r="J184"/>
  <c r="J180"/>
  <c r="J174"/>
  <c r="J168"/>
  <c r="BK160"/>
  <c r="BK154"/>
  <c r="J148"/>
  <c r="J146"/>
  <c r="J138"/>
  <c r="J130"/>
  <c r="J124"/>
  <c r="J245"/>
  <c r="BK235"/>
  <c r="J228"/>
  <c r="BK223"/>
  <c r="J216"/>
  <c r="BK210"/>
  <c r="BK204"/>
  <c r="BK200"/>
  <c r="J196"/>
  <c r="BK190"/>
  <c r="BK186"/>
  <c r="BK182"/>
  <c r="BK176"/>
  <c r="BK168"/>
  <c r="BK166"/>
  <c r="J160"/>
  <c r="BK156"/>
  <c r="BK152"/>
  <c r="BK148"/>
  <c r="BK142"/>
  <c r="BK134"/>
  <c r="BK128"/>
  <c r="BK124"/>
  <c i="4" r="J143"/>
  <c r="BK139"/>
  <c r="BK133"/>
  <c r="J127"/>
  <c r="BK121"/>
  <c r="J139"/>
  <c r="J135"/>
  <c r="BK131"/>
  <c r="BK127"/>
  <c r="BK123"/>
  <c r="BK119"/>
  <c i="2" r="J896"/>
  <c r="BK879"/>
  <c r="J861"/>
  <c r="J852"/>
  <c r="J843"/>
  <c r="J825"/>
  <c r="J813"/>
  <c r="BK797"/>
  <c r="J790"/>
  <c r="BK775"/>
  <c r="J755"/>
  <c r="J747"/>
  <c r="BK738"/>
  <c r="BK731"/>
  <c r="J721"/>
  <c r="BK715"/>
  <c r="BK709"/>
  <c r="J705"/>
  <c r="J699"/>
  <c r="J690"/>
  <c r="J682"/>
  <c r="J670"/>
  <c r="BK666"/>
  <c r="BK660"/>
  <c r="J654"/>
  <c r="BK648"/>
  <c r="J640"/>
  <c r="J634"/>
  <c r="BK904"/>
  <c r="J902"/>
  <c r="BK898"/>
  <c r="J886"/>
  <c r="J867"/>
  <c r="BK859"/>
  <c r="BK794"/>
  <c r="BK780"/>
  <c r="J769"/>
  <c r="BK755"/>
  <c r="BK745"/>
  <c r="J738"/>
  <c r="BK734"/>
  <c r="J729"/>
  <c r="BK725"/>
  <c r="BK721"/>
  <c r="BK717"/>
  <c r="J711"/>
  <c r="J707"/>
  <c r="BK699"/>
  <c r="J693"/>
  <c r="J686"/>
  <c r="J676"/>
  <c r="BK670"/>
  <c r="J662"/>
  <c r="J658"/>
  <c r="BK652"/>
  <c r="BK646"/>
  <c r="BK640"/>
  <c r="BK634"/>
  <c r="BK628"/>
  <c r="J622"/>
  <c r="BK612"/>
  <c r="BK602"/>
  <c r="BK588"/>
  <c r="J578"/>
  <c r="J564"/>
  <c r="J546"/>
  <c r="J530"/>
  <c r="BK516"/>
  <c r="J509"/>
  <c r="J503"/>
  <c r="J496"/>
  <c r="BK488"/>
  <c r="J482"/>
  <c r="J474"/>
  <c r="BK468"/>
  <c r="J462"/>
  <c r="BK456"/>
  <c r="BK450"/>
  <c r="J444"/>
  <c r="J437"/>
  <c r="J430"/>
  <c r="J421"/>
  <c r="BK414"/>
  <c r="J408"/>
  <c r="BK400"/>
  <c r="BK394"/>
  <c r="J388"/>
  <c r="J382"/>
  <c r="J376"/>
  <c r="J370"/>
  <c r="J362"/>
  <c r="BK355"/>
  <c r="J341"/>
  <c r="BK334"/>
  <c r="J321"/>
  <c r="J309"/>
  <c r="BK297"/>
  <c r="BK290"/>
  <c r="J276"/>
  <c r="J264"/>
  <c r="BK252"/>
  <c r="J245"/>
  <c r="J239"/>
  <c r="J231"/>
  <c r="J225"/>
  <c r="J219"/>
  <c r="BK213"/>
  <c r="J199"/>
  <c r="J175"/>
  <c r="J159"/>
  <c r="J146"/>
  <c r="J626"/>
  <c r="BK620"/>
  <c r="BK584"/>
  <c r="BK581"/>
  <c r="BK578"/>
  <c r="J568"/>
  <c r="BK560"/>
  <c r="BK546"/>
  <c r="BK534"/>
  <c r="BK526"/>
  <c r="BK513"/>
  <c r="BK507"/>
  <c r="BK501"/>
  <c r="J494"/>
  <c r="J488"/>
  <c r="BK480"/>
  <c r="BK474"/>
  <c r="J468"/>
  <c r="BK462"/>
  <c r="J456"/>
  <c r="J450"/>
  <c r="BK444"/>
  <c r="BK437"/>
  <c r="BK430"/>
  <c r="J424"/>
  <c r="BK417"/>
  <c r="BK410"/>
  <c r="BK404"/>
  <c r="BK398"/>
  <c r="BK390"/>
  <c r="BK384"/>
  <c r="BK378"/>
  <c r="BK370"/>
  <c r="BK364"/>
  <c r="J355"/>
  <c r="J344"/>
  <c r="J334"/>
  <c r="J324"/>
  <c r="BK309"/>
  <c r="J297"/>
  <c r="J290"/>
  <c r="BK276"/>
  <c r="BK264"/>
  <c r="J252"/>
  <c r="BK243"/>
  <c r="BK237"/>
  <c r="BK231"/>
  <c r="BK225"/>
  <c r="J217"/>
  <c r="J209"/>
  <c r="BK199"/>
  <c r="BK173"/>
  <c r="BK154"/>
  <c i="1" r="AS94"/>
  <c i="3" r="J251"/>
  <c r="J275"/>
  <c r="J269"/>
  <c r="BK263"/>
  <c r="J257"/>
  <c r="BK249"/>
  <c r="J240"/>
  <c r="J231"/>
  <c r="J223"/>
  <c r="BK216"/>
  <c r="J210"/>
  <c r="J204"/>
  <c r="BK198"/>
  <c r="J192"/>
  <c r="J186"/>
  <c r="J178"/>
  <c r="J172"/>
  <c r="J166"/>
  <c r="J158"/>
  <c r="J152"/>
  <c r="J144"/>
  <c r="J140"/>
  <c r="J134"/>
  <c r="J128"/>
  <c r="J249"/>
  <c r="J237"/>
  <c r="BK233"/>
  <c r="J220"/>
  <c r="BK214"/>
  <c r="BK208"/>
  <c r="BK202"/>
  <c r="BK194"/>
  <c r="BK188"/>
  <c r="BK178"/>
  <c r="BK172"/>
  <c r="BK162"/>
  <c i="2" r="J551"/>
  <c r="J516"/>
  <c r="BK509"/>
  <c r="BK503"/>
  <c r="BK496"/>
  <c r="J490"/>
  <c r="J484"/>
  <c r="BK478"/>
  <c r="BK472"/>
  <c r="J466"/>
  <c r="BK460"/>
  <c r="BK454"/>
  <c r="BK448"/>
  <c r="BK439"/>
  <c r="BK433"/>
  <c r="BK426"/>
  <c r="BK419"/>
  <c r="J414"/>
  <c r="BK408"/>
  <c r="J400"/>
  <c r="J394"/>
  <c r="J392"/>
  <c r="J386"/>
  <c r="BK380"/>
  <c r="BK374"/>
  <c r="BK368"/>
  <c r="BK362"/>
  <c r="BK357"/>
  <c r="BK348"/>
  <c r="J338"/>
  <c r="BK327"/>
  <c r="BK316"/>
  <c r="J305"/>
  <c r="J295"/>
  <c r="BK286"/>
  <c r="J272"/>
  <c r="J262"/>
  <c r="BK247"/>
  <c r="BK241"/>
  <c r="BK235"/>
  <c r="BK229"/>
  <c r="BK223"/>
  <c r="BK219"/>
  <c r="J213"/>
  <c r="BK201"/>
  <c r="BK175"/>
  <c r="BK159"/>
  <c r="BK146"/>
  <c i="3" r="BK282"/>
  <c r="J280"/>
  <c r="BK275"/>
  <c r="BK271"/>
  <c r="J267"/>
  <c r="J263"/>
  <c r="BK259"/>
  <c r="BK255"/>
  <c r="BK251"/>
  <c r="J282"/>
  <c r="BK273"/>
  <c r="BK267"/>
  <c r="J261"/>
  <c r="J253"/>
  <c r="BK245"/>
  <c r="J235"/>
  <c r="BK228"/>
  <c r="BK220"/>
  <c r="J212"/>
  <c r="J206"/>
  <c r="J200"/>
  <c r="J194"/>
  <c r="J188"/>
  <c r="J182"/>
  <c r="J176"/>
  <c r="J170"/>
  <c r="J164"/>
  <c r="J156"/>
  <c r="J150"/>
  <c r="J142"/>
  <c r="J136"/>
  <c r="J132"/>
  <c r="J126"/>
  <c r="J247"/>
  <c r="BK240"/>
  <c r="BK231"/>
  <c r="J225"/>
  <c r="J218"/>
  <c r="BK212"/>
  <c r="BK206"/>
  <c r="J198"/>
  <c r="BK192"/>
  <c r="BK184"/>
  <c r="BK180"/>
  <c r="BK174"/>
  <c r="BK170"/>
  <c r="BK164"/>
  <c r="BK158"/>
  <c r="BK150"/>
  <c r="BK144"/>
  <c r="BK138"/>
  <c r="BK132"/>
  <c i="4" r="BK141"/>
  <c r="J137"/>
  <c r="BK129"/>
  <c r="J123"/>
  <c i="2" l="1" r="P145"/>
  <c r="BK158"/>
  <c r="J158"/>
  <c r="J99"/>
  <c r="R158"/>
  <c r="BK251"/>
  <c r="J251"/>
  <c r="J100"/>
  <c r="R251"/>
  <c r="BK292"/>
  <c r="J292"/>
  <c r="J101"/>
  <c r="T292"/>
  <c r="BK308"/>
  <c r="J308"/>
  <c r="J104"/>
  <c r="R308"/>
  <c r="BK329"/>
  <c r="J329"/>
  <c r="J105"/>
  <c r="R329"/>
  <c r="P343"/>
  <c r="T343"/>
  <c r="P354"/>
  <c r="BK359"/>
  <c r="J359"/>
  <c r="J108"/>
  <c r="T359"/>
  <c r="P416"/>
  <c r="T416"/>
  <c r="P423"/>
  <c r="BK432"/>
  <c r="J432"/>
  <c r="J111"/>
  <c r="R432"/>
  <c r="BK441"/>
  <c r="J441"/>
  <c r="J112"/>
  <c r="R441"/>
  <c r="BK500"/>
  <c r="J500"/>
  <c r="J113"/>
  <c r="R500"/>
  <c r="BK521"/>
  <c r="J521"/>
  <c r="J115"/>
  <c r="R521"/>
  <c r="BK619"/>
  <c r="J619"/>
  <c r="J116"/>
  <c r="R619"/>
  <c r="BK692"/>
  <c r="J692"/>
  <c r="J117"/>
  <c r="R692"/>
  <c r="BK733"/>
  <c r="J733"/>
  <c r="J118"/>
  <c r="R733"/>
  <c r="BK754"/>
  <c r="J754"/>
  <c r="J119"/>
  <c r="R754"/>
  <c r="BK818"/>
  <c r="J818"/>
  <c r="J120"/>
  <c r="R818"/>
  <c r="BK854"/>
  <c r="J854"/>
  <c r="J121"/>
  <c r="R854"/>
  <c r="BK871"/>
  <c r="J871"/>
  <c r="J122"/>
  <c r="T871"/>
  <c r="P893"/>
  <c r="T893"/>
  <c i="3" r="BK123"/>
  <c r="J123"/>
  <c r="J97"/>
  <c i="2" r="BK145"/>
  <c r="J145"/>
  <c r="J98"/>
  <c r="R145"/>
  <c r="T145"/>
  <c r="P158"/>
  <c r="T158"/>
  <c r="P251"/>
  <c r="T251"/>
  <c r="P292"/>
  <c r="R292"/>
  <c r="P308"/>
  <c r="T308"/>
  <c r="P329"/>
  <c r="T329"/>
  <c r="BK343"/>
  <c r="J343"/>
  <c r="J106"/>
  <c r="R343"/>
  <c r="BK354"/>
  <c r="J354"/>
  <c r="J107"/>
  <c r="R354"/>
  <c r="T354"/>
  <c r="P359"/>
  <c r="R359"/>
  <c r="BK416"/>
  <c r="J416"/>
  <c r="J109"/>
  <c r="R416"/>
  <c r="BK423"/>
  <c r="J423"/>
  <c r="J110"/>
  <c r="R423"/>
  <c r="T423"/>
  <c r="P432"/>
  <c r="T432"/>
  <c r="P441"/>
  <c r="T441"/>
  <c r="P500"/>
  <c r="T500"/>
  <c r="P521"/>
  <c r="T521"/>
  <c r="P619"/>
  <c r="T619"/>
  <c r="P692"/>
  <c r="T692"/>
  <c r="P733"/>
  <c r="T733"/>
  <c r="P754"/>
  <c r="T754"/>
  <c r="P818"/>
  <c r="T818"/>
  <c r="P854"/>
  <c r="T854"/>
  <c r="P871"/>
  <c r="R871"/>
  <c r="BK893"/>
  <c r="J893"/>
  <c r="J123"/>
  <c r="R893"/>
  <c i="3" r="P123"/>
  <c r="T123"/>
  <c r="P222"/>
  <c r="T222"/>
  <c r="BK230"/>
  <c r="J230"/>
  <c r="J100"/>
  <c r="R230"/>
  <c r="BK239"/>
  <c r="J239"/>
  <c r="J101"/>
  <c r="T239"/>
  <c r="P277"/>
  <c r="T277"/>
  <c i="4" r="R118"/>
  <c r="R117"/>
  <c i="3" r="R123"/>
  <c r="BK222"/>
  <c r="J222"/>
  <c r="J98"/>
  <c r="R222"/>
  <c r="P230"/>
  <c r="T230"/>
  <c r="P239"/>
  <c r="R239"/>
  <c r="BK277"/>
  <c r="J277"/>
  <c r="J102"/>
  <c r="R277"/>
  <c i="4" r="BK118"/>
  <c r="J118"/>
  <c r="J97"/>
  <c r="P118"/>
  <c r="P117"/>
  <c i="1" r="AU97"/>
  <c i="4" r="T118"/>
  <c r="T117"/>
  <c i="2" r="BK304"/>
  <c r="J304"/>
  <c r="J102"/>
  <c r="BK515"/>
  <c r="J515"/>
  <c r="J114"/>
  <c i="3" r="BK227"/>
  <c r="J227"/>
  <c r="J99"/>
  <c i="4" r="E85"/>
  <c r="J89"/>
  <c r="BE121"/>
  <c r="BE123"/>
  <c r="BE125"/>
  <c r="BE129"/>
  <c r="BE131"/>
  <c r="BE135"/>
  <c r="BE139"/>
  <c r="BE141"/>
  <c r="F92"/>
  <c r="BE119"/>
  <c r="BE127"/>
  <c r="BE133"/>
  <c r="BE137"/>
  <c r="BE143"/>
  <c i="3" r="J89"/>
  <c r="E112"/>
  <c r="F119"/>
  <c r="BE124"/>
  <c r="BE126"/>
  <c r="BE128"/>
  <c r="BE130"/>
  <c r="BE132"/>
  <c r="BE134"/>
  <c r="BE136"/>
  <c r="BE140"/>
  <c r="BE142"/>
  <c r="BE144"/>
  <c r="BE146"/>
  <c r="BE148"/>
  <c r="BE150"/>
  <c r="BE152"/>
  <c r="BE158"/>
  <c r="BE162"/>
  <c r="BE164"/>
  <c r="BE166"/>
  <c r="BE168"/>
  <c r="BE170"/>
  <c r="BE172"/>
  <c r="BE174"/>
  <c r="BE176"/>
  <c r="BE178"/>
  <c r="BE182"/>
  <c r="BE184"/>
  <c r="BE186"/>
  <c r="BE188"/>
  <c r="BE190"/>
  <c r="BE192"/>
  <c r="BE194"/>
  <c r="BE196"/>
  <c r="BE198"/>
  <c r="BE200"/>
  <c r="BE202"/>
  <c r="BE204"/>
  <c r="BE206"/>
  <c r="BE208"/>
  <c r="BE210"/>
  <c r="BE212"/>
  <c r="BE214"/>
  <c r="BE218"/>
  <c r="BE220"/>
  <c r="BE223"/>
  <c r="BE225"/>
  <c r="BE231"/>
  <c r="BE233"/>
  <c r="BE235"/>
  <c r="BE245"/>
  <c r="BE247"/>
  <c r="BE138"/>
  <c r="BE154"/>
  <c r="BE156"/>
  <c r="BE160"/>
  <c r="BE180"/>
  <c r="BE216"/>
  <c r="BE228"/>
  <c r="BE237"/>
  <c r="BE240"/>
  <c r="BE249"/>
  <c r="BE253"/>
  <c r="BE278"/>
  <c r="BE280"/>
  <c r="BE284"/>
  <c r="BE251"/>
  <c r="BE255"/>
  <c r="BE257"/>
  <c r="BE259"/>
  <c r="BE261"/>
  <c r="BE263"/>
  <c r="BE265"/>
  <c r="BE267"/>
  <c r="BE269"/>
  <c r="BE271"/>
  <c r="BE273"/>
  <c r="BE275"/>
  <c r="BE282"/>
  <c i="2" r="E85"/>
  <c r="J89"/>
  <c r="BE146"/>
  <c r="BE150"/>
  <c r="BE154"/>
  <c r="BE159"/>
  <c r="BE171"/>
  <c r="BE173"/>
  <c r="BE175"/>
  <c r="BE187"/>
  <c r="BE199"/>
  <c r="BE201"/>
  <c r="BE209"/>
  <c r="BE213"/>
  <c r="BE215"/>
  <c r="BE217"/>
  <c r="BE219"/>
  <c r="BE221"/>
  <c r="BE223"/>
  <c r="BE225"/>
  <c r="BE227"/>
  <c r="BE229"/>
  <c r="BE231"/>
  <c r="BE233"/>
  <c r="BE235"/>
  <c r="BE237"/>
  <c r="BE239"/>
  <c r="BE241"/>
  <c r="BE243"/>
  <c r="BE245"/>
  <c r="BE247"/>
  <c r="BE249"/>
  <c r="BE252"/>
  <c r="BE257"/>
  <c r="BE262"/>
  <c r="BE264"/>
  <c r="BE272"/>
  <c r="BE276"/>
  <c r="BE290"/>
  <c r="BE293"/>
  <c r="BE297"/>
  <c r="BE309"/>
  <c r="BE313"/>
  <c r="BE316"/>
  <c r="BE321"/>
  <c r="BE324"/>
  <c r="BE330"/>
  <c r="BE334"/>
  <c r="BE338"/>
  <c r="BE341"/>
  <c r="BE344"/>
  <c r="BE348"/>
  <c r="BE352"/>
  <c r="BE355"/>
  <c r="BE357"/>
  <c r="BE360"/>
  <c r="BE362"/>
  <c r="BE364"/>
  <c r="BE366"/>
  <c r="BE374"/>
  <c r="BE376"/>
  <c r="BE378"/>
  <c r="BE380"/>
  <c r="BE382"/>
  <c r="BE388"/>
  <c r="BE390"/>
  <c r="BE392"/>
  <c r="BE394"/>
  <c r="BE396"/>
  <c r="BE398"/>
  <c r="BE400"/>
  <c r="BE402"/>
  <c r="BE404"/>
  <c r="BE408"/>
  <c r="BE410"/>
  <c r="BE412"/>
  <c r="BE417"/>
  <c r="BE419"/>
  <c r="BE421"/>
  <c r="BE424"/>
  <c r="BE428"/>
  <c r="BE430"/>
  <c r="BE433"/>
  <c r="BE435"/>
  <c r="BE437"/>
  <c r="BE439"/>
  <c r="BE442"/>
  <c r="BE444"/>
  <c r="BE446"/>
  <c r="BE448"/>
  <c r="BE450"/>
  <c r="BE452"/>
  <c r="BE456"/>
  <c r="BE460"/>
  <c r="BE464"/>
  <c r="BE466"/>
  <c r="BE470"/>
  <c r="BE472"/>
  <c r="BE474"/>
  <c r="BE476"/>
  <c r="BE478"/>
  <c r="BE480"/>
  <c r="BE482"/>
  <c r="BE484"/>
  <c r="BE486"/>
  <c r="BE488"/>
  <c r="BE490"/>
  <c r="BE492"/>
  <c r="BE494"/>
  <c r="BE496"/>
  <c r="BE498"/>
  <c r="BE501"/>
  <c r="BE503"/>
  <c r="BE505"/>
  <c r="BE507"/>
  <c r="BE509"/>
  <c r="BE511"/>
  <c r="BE513"/>
  <c r="BE522"/>
  <c r="BE526"/>
  <c r="BE530"/>
  <c r="BE534"/>
  <c r="BE542"/>
  <c r="BE551"/>
  <c r="BE556"/>
  <c r="BE560"/>
  <c r="BE564"/>
  <c r="BE568"/>
  <c r="BE571"/>
  <c r="BE578"/>
  <c r="BE581"/>
  <c r="BE584"/>
  <c r="BE588"/>
  <c r="BE592"/>
  <c r="BE597"/>
  <c r="BE602"/>
  <c r="BE607"/>
  <c r="BE617"/>
  <c r="BE620"/>
  <c r="BE622"/>
  <c r="BE624"/>
  <c r="F92"/>
  <c r="BE205"/>
  <c r="BE268"/>
  <c r="BE281"/>
  <c r="BE286"/>
  <c r="BE295"/>
  <c r="BE302"/>
  <c r="BE305"/>
  <c r="BE327"/>
  <c r="BE368"/>
  <c r="BE370"/>
  <c r="BE372"/>
  <c r="BE384"/>
  <c r="BE386"/>
  <c r="BE406"/>
  <c r="BE414"/>
  <c r="BE426"/>
  <c r="BE454"/>
  <c r="BE458"/>
  <c r="BE462"/>
  <c r="BE468"/>
  <c r="BE516"/>
  <c r="BE538"/>
  <c r="BE546"/>
  <c r="BE612"/>
  <c r="BE626"/>
  <c r="BE628"/>
  <c r="BE630"/>
  <c r="BE650"/>
  <c r="BE666"/>
  <c r="BE695"/>
  <c r="BE699"/>
  <c r="BE703"/>
  <c r="BE709"/>
  <c r="BE736"/>
  <c r="BE752"/>
  <c r="BE775"/>
  <c r="BE786"/>
  <c r="BE790"/>
  <c r="BE837"/>
  <c r="BE849"/>
  <c r="BE861"/>
  <c r="BE879"/>
  <c r="BE886"/>
  <c r="BE896"/>
  <c r="BE900"/>
  <c r="BE902"/>
  <c r="BE904"/>
  <c r="BE906"/>
  <c r="BE632"/>
  <c r="BE634"/>
  <c r="BE636"/>
  <c r="BE638"/>
  <c r="BE640"/>
  <c r="BE642"/>
  <c r="BE644"/>
  <c r="BE646"/>
  <c r="BE648"/>
  <c r="BE652"/>
  <c r="BE654"/>
  <c r="BE656"/>
  <c r="BE658"/>
  <c r="BE660"/>
  <c r="BE662"/>
  <c r="BE664"/>
  <c r="BE668"/>
  <c r="BE670"/>
  <c r="BE672"/>
  <c r="BE676"/>
  <c r="BE680"/>
  <c r="BE682"/>
  <c r="BE684"/>
  <c r="BE686"/>
  <c r="BE688"/>
  <c r="BE690"/>
  <c r="BE693"/>
  <c r="BE697"/>
  <c r="BE701"/>
  <c r="BE705"/>
  <c r="BE707"/>
  <c r="BE711"/>
  <c r="BE713"/>
  <c r="BE715"/>
  <c r="BE717"/>
  <c r="BE719"/>
  <c r="BE721"/>
  <c r="BE723"/>
  <c r="BE725"/>
  <c r="BE727"/>
  <c r="BE729"/>
  <c r="BE731"/>
  <c r="BE734"/>
  <c r="BE738"/>
  <c r="BE742"/>
  <c r="BE745"/>
  <c r="BE747"/>
  <c r="BE750"/>
  <c r="BE755"/>
  <c r="BE762"/>
  <c r="BE769"/>
  <c r="BE780"/>
  <c r="BE794"/>
  <c r="BE797"/>
  <c r="BE803"/>
  <c r="BE806"/>
  <c r="BE813"/>
  <c r="BE816"/>
  <c r="BE819"/>
  <c r="BE825"/>
  <c r="BE831"/>
  <c r="BE843"/>
  <c r="BE852"/>
  <c r="BE855"/>
  <c r="BE859"/>
  <c r="BE863"/>
  <c r="BE867"/>
  <c r="BE872"/>
  <c r="BE894"/>
  <c r="BE898"/>
  <c r="F34"/>
  <c i="1" r="BA95"/>
  <c i="2" r="J34"/>
  <c i="1" r="AW95"/>
  <c i="3" r="J34"/>
  <c i="1" r="AW96"/>
  <c i="3" r="F34"/>
  <c i="1" r="BA96"/>
  <c i="3" r="F35"/>
  <c i="1" r="BB96"/>
  <c i="3" r="F36"/>
  <c i="1" r="BC96"/>
  <c i="4" r="F36"/>
  <c i="1" r="BC97"/>
  <c i="4" r="F37"/>
  <c i="1" r="BD97"/>
  <c i="2" r="F37"/>
  <c i="1" r="BD95"/>
  <c i="3" r="F37"/>
  <c i="1" r="BD96"/>
  <c i="2" r="F36"/>
  <c i="1" r="BC95"/>
  <c i="2" r="F35"/>
  <c i="1" r="BB95"/>
  <c i="4" r="F35"/>
  <c i="1" r="BB97"/>
  <c i="4" r="F34"/>
  <c i="1" r="BA97"/>
  <c i="4" r="J34"/>
  <c i="1" r="AW97"/>
  <c i="3" l="1" r="P122"/>
  <c i="1" r="AU96"/>
  <c i="2" r="T144"/>
  <c i="3" r="T122"/>
  <c i="2" r="T307"/>
  <c r="R144"/>
  <c r="R307"/>
  <c i="3" r="R122"/>
  <c i="2" r="P307"/>
  <c r="P144"/>
  <c r="BK144"/>
  <c r="J144"/>
  <c r="J97"/>
  <c r="BK307"/>
  <c r="J307"/>
  <c r="J103"/>
  <c i="3" r="BK122"/>
  <c r="J122"/>
  <c r="J96"/>
  <c i="4" r="BK117"/>
  <c r="J117"/>
  <c r="J96"/>
  <c i="3" r="J33"/>
  <c i="1" r="AV96"/>
  <c r="AT96"/>
  <c i="3" r="F33"/>
  <c i="1" r="AZ96"/>
  <c i="4" r="F33"/>
  <c i="1" r="AZ97"/>
  <c i="4" r="J33"/>
  <c i="1" r="AV97"/>
  <c r="AT97"/>
  <c r="BC94"/>
  <c r="W32"/>
  <c r="BB94"/>
  <c r="W31"/>
  <c r="BD94"/>
  <c r="W33"/>
  <c r="BA94"/>
  <c r="W30"/>
  <c i="2" r="J33"/>
  <c i="1" r="AV95"/>
  <c r="AT95"/>
  <c i="2" r="F33"/>
  <c i="1" r="AZ95"/>
  <c i="2" l="1" r="P143"/>
  <c i="1" r="AU95"/>
  <c i="2" r="R143"/>
  <c r="T143"/>
  <c r="BK143"/>
  <c r="J143"/>
  <c r="J96"/>
  <c i="1" r="AU94"/>
  <c r="AX94"/>
  <c r="AW94"/>
  <c r="AK30"/>
  <c r="AY94"/>
  <c i="4" r="J30"/>
  <c i="1" r="AG97"/>
  <c i="3" r="J30"/>
  <c i="1" r="AG96"/>
  <c r="AZ94"/>
  <c r="W29"/>
  <c i="4" l="1" r="J39"/>
  <c i="3" r="J39"/>
  <c i="1" r="AN96"/>
  <c r="AN97"/>
  <c i="2" r="J30"/>
  <c i="1" r="AG95"/>
  <c r="AG94"/>
  <c r="AK26"/>
  <c r="AV94"/>
  <c r="AK29"/>
  <c r="AK35"/>
  <c i="2" l="1" r="J39"/>
  <c i="1" r="AN9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<sst xmlns="http://schemas.openxmlformats.org/spreadsheetml/2006/main">
  <si>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</si>
  <si>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</si>
  <si>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</si>
  <si>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</si>
  <si>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</si>
  <si>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{e8f050ac-1769-4696-8706-f1ecd8695538}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</si>
  <si>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</si>
  <si>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</si>
  <si>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</si>
  <si>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</si>
  <si>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</si>
  <si>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</si>
  <si>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</si>
  <si>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</si>
  <si>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2025-010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</si>
  <si>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</si>
  <si>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</si>
  <si>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zázemí klubu SFC Opava, fotbalový stadion – oprava povodňových škod</t>
  </si>
  <si>
    <t>KSO:</t>
  </si>
  <si>
    <t>CC-CZ:</t>
  </si>
  <si>
    <t>Místo:</t>
  </si>
  <si>
    <t>parc.č. 2037/1, 2034/9, 2035</t>
  </si>
  <si>
    <t>Datum:</t>
  </si>
  <si>
    <t>19. 1. 2025</t>
  </si>
  <si>
    <t>Zadavatel:</t>
  </si>
  <si>
    <t>IČ:</t>
  </si>
  <si>
    <t>Statutární město Opava</t>
  </si>
  <si>
    <t>DIČ:</t>
  </si>
  <si>
    <t>Uchazeč:</t>
  </si>
  <si>
    <t>Vyplň údaj</t>
  </si>
  <si>
    <t>Projektant:</t>
  </si>
  <si>
    <t>Studio ARCHE´S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</si>
  <si>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</si>
  <si>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</si>
  <si>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</si>
  <si>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</si>
  <si>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</si>
  <si>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</si>
  <si>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</si>
  <si>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</si>
  <si>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</si>
  <si>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</si>
  <si>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</si>
  <si>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</si>
  <si>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</si>
  <si>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</si>
  <si>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</si>
  <si>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</si>
  <si>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</si>
  <si>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</si>
  <si>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</si>
  <si>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</si>
  <si>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</si>
  <si>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</si>
  <si>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</si>
  <si>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</si>
  <si>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</si>
  <si>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</si>
  <si>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</si>
  <si>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</si>
  <si>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</si>
  <si>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</si>
  <si>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</si>
  <si>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</si>
  <si>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</si>
  <si>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</si>
  <si>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</si>
  <si>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</si>
  <si>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</si>
  <si>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</si>
  <si>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</si>
  <si>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</si>
  <si>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</si>
  <si>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</si>
  <si>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</si>
  <si>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</si>
  <si>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</si>
  <si>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</si>
  <si>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</si>
  <si>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</si>
  <si>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</si>
  <si>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opravy + opravy ZTI, VZT, VYT</t>
  </si>
  <si>
    <t>STA</t>
  </si>
  <si>
    <t>1</t>
  </si>
  <si>
    <t>{72eaa4d9-3944-4166-b662-81d9419b98ac}</t>
  </si>
  <si>
    <t>2</t>
  </si>
  <si>
    <t>02</t>
  </si>
  <si>
    <t>Elektroinstalace</t>
  </si>
  <si>
    <t>{64a16c4c-c1a9-440a-95ed-94c5173f17a3}</t>
  </si>
  <si>
    <t>VRN</t>
  </si>
  <si>
    <t>Vedlejší rozpočtové a ostatní náklady</t>
  </si>
  <si>
    <t>{fe50b0c6-8e02-4c7d-b090-34610c7f2c33}</t>
  </si>
  <si>
    <t>KRYCÍ LIST SOUPISU PRACÍ</t>
  </si>
  <si>
    <t>Objekt:</t>
  </si>
  <si>
    <t>01 - Stavební opravy + opravy ZTI, VZT, VYT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</si>
  <si>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</si>
  <si>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</si>
  <si>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</si>
  <si>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</si>
  <si>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</si>
  <si>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</si>
  <si>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</si>
  <si>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</si>
  <si>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</si>
  <si>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Doprava suti a vybouraných hmot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</si>
  <si>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</si>
  <si>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</si>
  <si>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</si>
  <si>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</si>
  <si>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</si>
  <si>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</si>
  <si>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</si>
  <si>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731 - Ústřední vytápění - kotelny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</si>
  <si>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</si>
  <si>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</si>
  <si>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</si>
  <si>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</si>
  <si>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</si>
  <si>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</si>
  <si>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</si>
  <si>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</si>
  <si>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</si>
  <si>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</si>
  <si>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</si>
  <si>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</si>
  <si>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</si>
  <si>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790 - Ostatní konstrukce a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</si>
  <si>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</si>
  <si>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</si>
  <si>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</si>
  <si>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</si>
  <si>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</si>
  <si>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</si>
  <si>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</si>
  <si>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</si>
  <si>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</si>
  <si>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</si>
  <si>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</si>
  <si>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</si>
  <si>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</si>
  <si>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</si>
  <si>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</si>
  <si>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</si>
  <si>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</si>
  <si>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</si>
  <si>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</si>
  <si>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310238211</t>
  </si>
  <si>
    <t>Zazdívka otvorů pl přes 0,25 do 1 m2 ve zdivu nadzákladovém cihlami pálenými na MVC</t>
  </si>
  <si>
    <t>m3</t>
  </si>
  <si>
    <t>4</t>
  </si>
  <si>
    <t>-281670752</t>
  </si>
  <si>
    <t>PP</t>
  </si>
  <si>
    <t>Zazdívka otvorů ve zdivu nadzákladovém cihlami pálenými plochy přes 0,25 m2 do 1 m2 na maltu vápenocementovou</t>
  </si>
  <si>
    <t>VV</t>
  </si>
  <si>
    <t>68,8*0,3</t>
  </si>
  <si>
    <t>Součet</t>
  </si>
  <si>
    <t>311234251</t>
  </si>
  <si>
    <t>Zdivo jednovrstvé z cihel děrovaných do P10 na maltu M10 tl 300 mm</t>
  </si>
  <si>
    <t>m2</t>
  </si>
  <si>
    <t>-1393478634</t>
  </si>
  <si>
    <t>Zdivo jednovrstvé z cihel děrovaných nebroušených klasických spojených na pero a drážku na maltu M10, pevnost cihel do P10, tl. zdiva 300 mm</t>
  </si>
  <si>
    <t>73,82</t>
  </si>
  <si>
    <t>342241151R01</t>
  </si>
  <si>
    <t>Příčky z cihel dutinových na MC tl 100 mm</t>
  </si>
  <si>
    <t>-119717967</t>
  </si>
  <si>
    <t>0,9*2,1</t>
  </si>
  <si>
    <t>6</t>
  </si>
  <si>
    <t>Úpravy povrchů, podlahy a osazování výplní</t>
  </si>
  <si>
    <t>612131300</t>
  </si>
  <si>
    <t>Vápenný postřik vnitřních stěn nanášený strojně</t>
  </si>
  <si>
    <t>842001571</t>
  </si>
  <si>
    <t>Podkladní a spojovací vrstva vnitřních omítaných ploch vápenný postřik nanášený strojně celoplošně stěn</t>
  </si>
  <si>
    <t>"Nové omítky"</t>
  </si>
  <si>
    <t>2,75*(1022,56+98)</t>
  </si>
  <si>
    <t>2,75*(2*(1,86+2+1+1,35+1,41+2,1+3,34+2,9+0,89+2,9+2,9+3,41+1,8+0,89+2,9+1,73+2,8+2,85+2+2,85+2,25+2,85+2,25+5*2,85+7,93+3,45+4,18+3*1,5+3,45+2,85))</t>
  </si>
  <si>
    <t>2,75*(2*(1,8+1,85+2,63+1,5+2,75+2,52+1,85+2,63+6*1,5+3,55+2,9+2,5+2,93+4,41+4,35+2,8+2,8+2,9+3,41+2,8+1,9+22*2,85+3,41+5,85))</t>
  </si>
  <si>
    <t>2,75*(2*(6,46+2*3,41+2*5,85+2,8+2,93+5,07+2,33+5,85+5,8+2,85+2,78+1,99+1,99+4*3,8+2+1,55+4*1,2+2*1,5+2*2,78+4,32+3,75+1,18+2,3+2,3+2*1,5))</t>
  </si>
  <si>
    <t>"Odečet keramických obkladů (výměra převzata z rozpočtu původního stavu objektu)"</t>
  </si>
  <si>
    <t>-673,6</t>
  </si>
  <si>
    <t>"Odečet dveří"</t>
  </si>
  <si>
    <t>-301,02</t>
  </si>
  <si>
    <t>5</t>
  </si>
  <si>
    <t>612135000</t>
  </si>
  <si>
    <t>Vyrovnání podkladu vnitřních stěn maltou vápennou tl do 10 mm</t>
  </si>
  <si>
    <t>83990463</t>
  </si>
  <si>
    <t>Vyrovnání nerovností podkladu vnitřních omítaných ploch maltou, tl. do 10 mm vápennou stěn</t>
  </si>
  <si>
    <t>612135101</t>
  </si>
  <si>
    <t>Hrubá výplň rýh ve stěnách maltou jakékoli šířky rýhy</t>
  </si>
  <si>
    <t>-338928475</t>
  </si>
  <si>
    <t>Hrubá výplň rýh maltou jakékoli šířky rýhy ve stěnách</t>
  </si>
  <si>
    <t>7</t>
  </si>
  <si>
    <t>612311141</t>
  </si>
  <si>
    <t>Vápenná omítka štuková dvouvrstvá vnitřních stěn nanášená ručně</t>
  </si>
  <si>
    <t>-521093994</t>
  </si>
  <si>
    <t>Omítka vápenná vnitřních ploch nanášená ručně dvouvrstvá štuková, tloušťky jádrové omítky do 10 mm a tloušťky štuku do 3 mm svislých konstrukcí stěn</t>
  </si>
  <si>
    <t>8</t>
  </si>
  <si>
    <t>612311191</t>
  </si>
  <si>
    <t>Příplatek k vápenné omítce vnitřních stěn za každých dalších 5 mm tloušťky ručně</t>
  </si>
  <si>
    <t>2071092549</t>
  </si>
  <si>
    <t>Omítka vápenná vnitřních ploch nanášená ručně Příplatek k cenám za každých dalších i započatých 5 mm tloušťky jádrové omítky přes 10 mm stěn</t>
  </si>
  <si>
    <t>9</t>
  </si>
  <si>
    <t>619995001</t>
  </si>
  <si>
    <t>Začištění omítek kolem oken, dveří, podlah nebo obkladů</t>
  </si>
  <si>
    <t>m</t>
  </si>
  <si>
    <t>1201877103</t>
  </si>
  <si>
    <t>Začištění omítek (s dodáním hmot) kolem oken, dveří, podlah, obkladů apod.</t>
  </si>
  <si>
    <t>10</t>
  </si>
  <si>
    <t>632441220</t>
  </si>
  <si>
    <t>Potěr anhydritový samonivelační litý C25 přes 45 do 50 mm</t>
  </si>
  <si>
    <t>-141059323</t>
  </si>
  <si>
    <t>Potěr anhydritový samonivelační litý tř. C 25, tl. přes 45 do 50 mm</t>
  </si>
  <si>
    <t>99,7</t>
  </si>
  <si>
    <t>11</t>
  </si>
  <si>
    <t>632441292</t>
  </si>
  <si>
    <t>Příplatek k anhydritovému samonivelačnímu litému potěru C25 ZKD 5 mm tl</t>
  </si>
  <si>
    <t>1117932060</t>
  </si>
  <si>
    <t>Potěr anhydritový samonivelační litý Příplatek k cenám za každých dalších i započatých 5 mm tloušťky přes 50 mm tř. C 25</t>
  </si>
  <si>
    <t>632481213</t>
  </si>
  <si>
    <t>Separační vrstva z PE fólie</t>
  </si>
  <si>
    <t>386790041</t>
  </si>
  <si>
    <t>Separační vrstva k oddělení podlahových vrstev z polyetylénové fólie</t>
  </si>
  <si>
    <t>13</t>
  </si>
  <si>
    <t>642942611</t>
  </si>
  <si>
    <t>Osazování zárubní nebo rámů dveřních kovových do 2,5 m2 na montážní pěnu</t>
  </si>
  <si>
    <t>kus</t>
  </si>
  <si>
    <t>1271293673</t>
  </si>
  <si>
    <t>Osazování zárubní nebo rámů kovových dveřních lisovaných nebo z úhelníků bez dveřních křídel na montážní pěnu, plochy otvoru do 2,5 m2</t>
  </si>
  <si>
    <t>14</t>
  </si>
  <si>
    <t>M</t>
  </si>
  <si>
    <t>55331491</t>
  </si>
  <si>
    <t>zárubeň jednokřídlá ocelová pro zdění tl stěny 160-200mm rozměru 700/1970, 2100mm</t>
  </si>
  <si>
    <t>-575094717</t>
  </si>
  <si>
    <t>15</t>
  </si>
  <si>
    <t>55331486</t>
  </si>
  <si>
    <t>zárubeň jednokřídlá ocelová pro zdění tl stěny 110-150mm rozměru 700/1970, 2100mm</t>
  </si>
  <si>
    <t>1323942822</t>
  </si>
  <si>
    <t>16</t>
  </si>
  <si>
    <t>55331487</t>
  </si>
  <si>
    <t>zárubeň jednokřídlá ocelová pro zdění tl stěny 110-150mm rozměru 800/1970, 2100mm</t>
  </si>
  <si>
    <t>1248540799</t>
  </si>
  <si>
    <t>17</t>
  </si>
  <si>
    <t>55331492</t>
  </si>
  <si>
    <t>zárubeň jednokřídlá ocelová pro zdění tl stěny 160-200mm rozměru 800/1970, 2100mm</t>
  </si>
  <si>
    <t>-216251339</t>
  </si>
  <si>
    <t>18</t>
  </si>
  <si>
    <t>55331488</t>
  </si>
  <si>
    <t>zárubeň jednokřídlá ocelová pro zdění tl stěny 110-150mm rozměru 900/1970, 2100mm</t>
  </si>
  <si>
    <t>-1017885315</t>
  </si>
  <si>
    <t>19</t>
  </si>
  <si>
    <t>55331490</t>
  </si>
  <si>
    <t>zárubeň jednokřídlá ocelová pro zdění tl stěny 160-200mm rozměru 600/1970, 2100mm</t>
  </si>
  <si>
    <t>-1250780735</t>
  </si>
  <si>
    <t>20</t>
  </si>
  <si>
    <t>55331480</t>
  </si>
  <si>
    <t>zárubeň jednokřídlá ocelová pro zdění tl stěny 75-100mm rozměru 600/1970, 2100mm</t>
  </si>
  <si>
    <t>549069448</t>
  </si>
  <si>
    <t>55331485</t>
  </si>
  <si>
    <t>zárubeň jednokřídlá ocelová pro zdění tl stěny 110-150mm rozměru 600/1970, 2100mm</t>
  </si>
  <si>
    <t>939873503</t>
  </si>
  <si>
    <t>22</t>
  </si>
  <si>
    <t>55331493</t>
  </si>
  <si>
    <t>zárubeň jednokřídlá ocelová pro zdění tl stěny 160-200mm rozměru 900/1970, 2100mm</t>
  </si>
  <si>
    <t>708025766</t>
  </si>
  <si>
    <t>23</t>
  </si>
  <si>
    <t>55331494</t>
  </si>
  <si>
    <t>zárubeň jednokřídlá ocelová pro zdění tl stěny 160-200mm rozměru 1000/1970, 2100mm</t>
  </si>
  <si>
    <t>-1562415817</t>
  </si>
  <si>
    <t>24</t>
  </si>
  <si>
    <t>642942721</t>
  </si>
  <si>
    <t>Osazování zárubní nebo rámů dveřních kovových přes 2,5 do 4,5 m2 na montážní pěnu</t>
  </si>
  <si>
    <t>633605641</t>
  </si>
  <si>
    <t>Osazování zárubní nebo rámů kovových dveřních lisovaných nebo z úhelníků bez dveřních křídel na montážní pěnu, plochy otvoru přes 2,5 do 4,5 m2</t>
  </si>
  <si>
    <t>25</t>
  </si>
  <si>
    <t>55331748</t>
  </si>
  <si>
    <t>zárubeň dvoukřídlá ocelová pro zdění tl stěny 110-150mm rozměru 1600/1970, 2100mm</t>
  </si>
  <si>
    <t>-1331720046</t>
  </si>
  <si>
    <t>26</t>
  </si>
  <si>
    <t>642945111</t>
  </si>
  <si>
    <t>Osazování protipožárních nebo protiplynových zárubní dveří jednokřídlových do 2,5 m2</t>
  </si>
  <si>
    <t>-2065105512</t>
  </si>
  <si>
    <t>Osazování ocelových zárubní protipožárních nebo protiplynových dveří do vynechaného otvoru, s obetonováním, dveří jednokřídlových do 2,5 m2</t>
  </si>
  <si>
    <t>27</t>
  </si>
  <si>
    <t>55331562</t>
  </si>
  <si>
    <t>zárubeň jednokřídlá ocelová pro zdění s protipožární úpravou tl stěny 110-150mm rozměru 800/1970, 2100mm</t>
  </si>
  <si>
    <t>-856453296</t>
  </si>
  <si>
    <t>28</t>
  </si>
  <si>
    <t>55331560</t>
  </si>
  <si>
    <t>zárubeň jednokřídlá ocelová pro zdění s protipožární úpravou tl stěny 110-150mm rozměru 600/1970, 2100mm</t>
  </si>
  <si>
    <t>1036919097</t>
  </si>
  <si>
    <t>29</t>
  </si>
  <si>
    <t>55331568</t>
  </si>
  <si>
    <t>zárubeň jednokřídlá ocelová pro zdění s protipožární úpravou tl stěny 160-200mm rozměru 900/1970, 2100mm</t>
  </si>
  <si>
    <t>90694728</t>
  </si>
  <si>
    <t>30</t>
  </si>
  <si>
    <t>642945112</t>
  </si>
  <si>
    <t>Osazování protipožárních nebo protiplynových zárubní dveří dvoukřídlových přes 2,5 do 6,5 m2</t>
  </si>
  <si>
    <t>-482450569</t>
  </si>
  <si>
    <t>Osazování ocelových zárubní protipožárních nebo protiplynových dveří do vynechaného otvoru, s obetonováním, dveří dvoukřídlových přes 2,5 do 6,5 m2</t>
  </si>
  <si>
    <t>31</t>
  </si>
  <si>
    <t>55331762</t>
  </si>
  <si>
    <t>zárubeň dvoukřídlá ocelová pro zdění s protipožární úpravou tl stěny 110-150mm rozměru 1400/1970, 2100mm</t>
  </si>
  <si>
    <t>-1156186607</t>
  </si>
  <si>
    <t>Ostatní konstrukce a práce, bourání</t>
  </si>
  <si>
    <t>32</t>
  </si>
  <si>
    <t>946111112</t>
  </si>
  <si>
    <t>Montáž pojízdných věží trubkových/dílcových š přes 0,6 do 0,9 m dl do 3,2 m v přes 1,5 do 2,5 m</t>
  </si>
  <si>
    <t>1669453641</t>
  </si>
  <si>
    <t>Montáž pojízdných věží trubkových nebo dílcových s maximálním zatížením podlahy do 200 kg/m2 šířky od 0,6 do 0,9 m, délky do 3,2 m, výšky přes 1,5 m do 2,5 m</t>
  </si>
  <si>
    <t>"Vnitřní pomocné lešení, čtyři věže"</t>
  </si>
  <si>
    <t>33</t>
  </si>
  <si>
    <t>946111212</t>
  </si>
  <si>
    <t>Příplatek k pojízdným věžím š přes 0,6 do 0,9 m dl do 3,2 m v do 2,5 m za první a ZKD den použití</t>
  </si>
  <si>
    <t>301971568</t>
  </si>
  <si>
    <t>Montáž pojízdných věží trubkových nebo dílcových s maximálním zatížením podlahy do 200 kg/m2 Příplatek za první a každý další den použití pojízdného lešení k ceně -1112</t>
  </si>
  <si>
    <t>"Doba použití vnitřního pomocného lešení 120 dní"</t>
  </si>
  <si>
    <t>120*4</t>
  </si>
  <si>
    <t>34</t>
  </si>
  <si>
    <t>946111812</t>
  </si>
  <si>
    <t>Demontáž pojízdných věží trubkových/dílcových š přes 0,6 do 0,9 m dl do 3,2 m v přes 1,5 do 2,5 m</t>
  </si>
  <si>
    <t>-1286567952</t>
  </si>
  <si>
    <t>Demontáž pojízdných věží trubkových nebo dílcových s maximálním zatížením podlahy do 200 kg/m2 šířky od 0,6 do 0,9 m, délky do 3,2 m, výšky přes 1,5 m do 2,5 m</t>
  </si>
  <si>
    <t>35</t>
  </si>
  <si>
    <t>962032231</t>
  </si>
  <si>
    <t>Bourání zdiva z cihel pálených nebo vápenopískových na MV nebo MVC přes 1 m3</t>
  </si>
  <si>
    <t>-864484866</t>
  </si>
  <si>
    <t>Bourání zdiva nadzákladového z cihel pálených plných nebo lícových nebo vápenopískových na maltu vápennou nebo vápenocementovou, objemu přes 1 m3</t>
  </si>
  <si>
    <t>0,15*6,46*2,75</t>
  </si>
  <si>
    <t>36</t>
  </si>
  <si>
    <t>962032432</t>
  </si>
  <si>
    <t>Bourání zdiva z cihel pálených děrovaných nebo lehčených na MV nebo MVC přes 1 m3</t>
  </si>
  <si>
    <t>-170001058</t>
  </si>
  <si>
    <t>Bourání zdiva nadzákladového z cihel pálených děrovaných nebo lehčených na maltu vápennou nebo vápenocementovou, objemu přes 1 m3</t>
  </si>
  <si>
    <t>0,1*5,95*2,75</t>
  </si>
  <si>
    <t>37</t>
  </si>
  <si>
    <t>968072455</t>
  </si>
  <si>
    <t>Vybourání kovových dveřních zárubní pl do 2 m2</t>
  </si>
  <si>
    <t>1042643397</t>
  </si>
  <si>
    <t>Vybourání kovových rámů oken s křídly, dveřních zárubní, vrat, stěn, ostění nebo obkladů dveřních zárubní, plochy do 2 m2</t>
  </si>
  <si>
    <t>301,02</t>
  </si>
  <si>
    <t>38</t>
  </si>
  <si>
    <t>968072456</t>
  </si>
  <si>
    <t>Vybourání kovových dveřních zárubní pl přes 2 m2</t>
  </si>
  <si>
    <t>-1805407222</t>
  </si>
  <si>
    <t>Vybourání kovových rámů oken s křídly, dveřních zárubní, vrat, stěn, ostění nebo obkladů dveřních zárubní, plochy přes 2 m2</t>
  </si>
  <si>
    <t>"Bourání hliníkových dveří"</t>
  </si>
  <si>
    <t>0,8*2,1+0,9*2,1+0,8*2,1+2,25*2,75+1,6*2,1+1,6*2,1+0,9*2,1+2,1*2,45</t>
  </si>
  <si>
    <t>39</t>
  </si>
  <si>
    <t>968072747</t>
  </si>
  <si>
    <t>Vybourání výkladních stěn kovových pevných nebo otevíratelných</t>
  </si>
  <si>
    <t>359179090</t>
  </si>
  <si>
    <t>Vybourání kovových rámů oken s křídly, dveřních zárubní, vrat, stěn, ostění nebo obkladů stěn výkladních pevných nebo otevíratelných</t>
  </si>
  <si>
    <t>"Bourání hliníkových stěn a dveří"</t>
  </si>
  <si>
    <t>99,123</t>
  </si>
  <si>
    <t>40</t>
  </si>
  <si>
    <t>978013191</t>
  </si>
  <si>
    <t>Otlučení (osekání) vnitřní vápenné nebo vápenocementové omítky stěn v rozsahu přes 50 do 100 %</t>
  </si>
  <si>
    <t>2105775087</t>
  </si>
  <si>
    <t>Otlučení vápenných nebo vápenocementových omítek vnitřních ploch stěn s vyškrabáním spar, s očištěním zdiva, v rozsahu přes 50 do 100 %</t>
  </si>
  <si>
    <t>3954,425</t>
  </si>
  <si>
    <t>41</t>
  </si>
  <si>
    <t>989999R01</t>
  </si>
  <si>
    <t>Zednické výpomoci, zapravení po škodách vzniklých bouracími pracemi, atp.</t>
  </si>
  <si>
    <t>komplet</t>
  </si>
  <si>
    <t>-938675595</t>
  </si>
  <si>
    <t>997</t>
  </si>
  <si>
    <t>Doprava suti a vybouraných hmot</t>
  </si>
  <si>
    <t>42</t>
  </si>
  <si>
    <t>997013111</t>
  </si>
  <si>
    <t>Vnitrostaveništní doprava suti a vybouraných hmot pro budovy v do 6 m</t>
  </si>
  <si>
    <t>t</t>
  </si>
  <si>
    <t>1036715214</t>
  </si>
  <si>
    <t>Vnitrostaveništní doprava suti a vybouraných hmot vodorovně do 50 m s naložením základní pro budovy a haly výšky do 6 m</t>
  </si>
  <si>
    <t>43</t>
  </si>
  <si>
    <t>997013501</t>
  </si>
  <si>
    <t>Odvoz suti a vybouraných hmot na skládku nebo meziskládku do 1 km se složením</t>
  </si>
  <si>
    <t>1555958086</t>
  </si>
  <si>
    <t>Odvoz suti a vybouraných hmot na skládku nebo meziskládku se složením, na vzdálenost do 1 km</t>
  </si>
  <si>
    <t>44</t>
  </si>
  <si>
    <t>997013509</t>
  </si>
  <si>
    <t>Příplatek k odvozu suti a vybouraných hmot na skládku ZKD 1 km přes 1 km</t>
  </si>
  <si>
    <t>1149992095</t>
  </si>
  <si>
    <t>Odvoz suti a vybouraných hmot na skládku nebo meziskládku se složením, na vzdálenost Příplatek k ceně za každý další započatý 1 km přes 1 km</t>
  </si>
  <si>
    <t>"Vzdálenost skládky do 20 km"</t>
  </si>
  <si>
    <t>20*283,325</t>
  </si>
  <si>
    <t>45</t>
  </si>
  <si>
    <t>997013631R01</t>
  </si>
  <si>
    <t>Poplatek za uložení na skládce (skládkovné) stavebního odpadu dle platné legislativy a zákona o nakládání s odpady</t>
  </si>
  <si>
    <t>-1346350784</t>
  </si>
  <si>
    <t>998</t>
  </si>
  <si>
    <t>Přesun hmot</t>
  </si>
  <si>
    <t>46</t>
  </si>
  <si>
    <t>998011001</t>
  </si>
  <si>
    <t>Přesun hmot pro budovy zděné v do 6 m</t>
  </si>
  <si>
    <t>-1847149670</t>
  </si>
  <si>
    <t>Přesun hmot pro budovy občanské výstavby, bydlení, výrobu a služby s nosnou svislou konstrukcí zděnou z cihel, tvárnic nebo kamene vodorovná dopravní vzdálenost do 100 m základní pro budovy výšky do 6 m</t>
  </si>
  <si>
    <t>PSV</t>
  </si>
  <si>
    <t>Práce a dodávky PSV</t>
  </si>
  <si>
    <t>711</t>
  </si>
  <si>
    <t>Izolace proti vodě, vlhkosti a plynům</t>
  </si>
  <si>
    <t>47</t>
  </si>
  <si>
    <t>711111001</t>
  </si>
  <si>
    <t>Provedení izolace proti zemní vlhkosti vodorovné za studena nátěrem penetračním</t>
  </si>
  <si>
    <t>627205378</t>
  </si>
  <si>
    <t>Provedení izolace proti zemní vlhkosti natěradly a tmely za studena na ploše vodorovné V nátěrem penetračním</t>
  </si>
  <si>
    <t>48</t>
  </si>
  <si>
    <t>11163153</t>
  </si>
  <si>
    <t>emulze asfaltová penetrační</t>
  </si>
  <si>
    <t>litr</t>
  </si>
  <si>
    <t>-340669562</t>
  </si>
  <si>
    <t>99,7*0,4 'Přepočtené koeficientem množství</t>
  </si>
  <si>
    <t>49</t>
  </si>
  <si>
    <t>711141559</t>
  </si>
  <si>
    <t>Provedení izolace proti zemní vlhkosti pásy přitavením vodorovné NAIP</t>
  </si>
  <si>
    <t>1425526249</t>
  </si>
  <si>
    <t>Provedení izolace proti zemní vlhkosti pásy přitavením NAIP na ploše vodorovné V</t>
  </si>
  <si>
    <t>99,7*2 'Přepočtené koeficientem množství</t>
  </si>
  <si>
    <t>50</t>
  </si>
  <si>
    <t>62853004</t>
  </si>
  <si>
    <t>pás asfaltový natavitelný modifikovaný SBS s vložkou ze skleněné tkaniny a spalitelnou PE fólií nebo jemnozrnným minerálním posypem na horním povrchu tl 4,0mm</t>
  </si>
  <si>
    <t>-1158934302</t>
  </si>
  <si>
    <t>99,7*1,1655 'Přepočtené koeficientem množství</t>
  </si>
  <si>
    <t>51</t>
  </si>
  <si>
    <t>62855001</t>
  </si>
  <si>
    <t>pás asfaltový natavitelný modifikovaný SBS s vložkou z polyesterové rohože a spalitelnou PE fólií nebo jemnozrnným minerálním posypem na horním povrchu tl 4,0mm</t>
  </si>
  <si>
    <t>1426683283</t>
  </si>
  <si>
    <t>52</t>
  </si>
  <si>
    <t>998711201</t>
  </si>
  <si>
    <t>Přesun hmot procentní pro izolace proti vodě, vlhkosti a plynům v objektech v do 6 m</t>
  </si>
  <si>
    <t>%</t>
  </si>
  <si>
    <t>254585937</t>
  </si>
  <si>
    <t>Přesun hmot pro izolace proti vodě, vlhkosti a plynům stanovený procentní sazbou (%) z ceny vodorovná dopravní vzdálenost do 50 m základní v objektech výšky do 6 m</t>
  </si>
  <si>
    <t>713</t>
  </si>
  <si>
    <t>Izolace tepelné</t>
  </si>
  <si>
    <t>53</t>
  </si>
  <si>
    <t>713110814</t>
  </si>
  <si>
    <t>Odstranění tepelné izolace stropů volně kladené z vláknitých materiálů nasáklých vodou tl přes 100 do 200 mm</t>
  </si>
  <si>
    <t>-1823696000</t>
  </si>
  <si>
    <t>Odstranění tepelné izolace stropů nebo podhledů z rohoží, pásů, dílců, desek, bloků volně kladených z vláknitých materiálů nasáklých vodou, tloušťka izolace přes 100 do 200 mm</t>
  </si>
  <si>
    <t>53,75+255,292</t>
  </si>
  <si>
    <t>54</t>
  </si>
  <si>
    <t>713121111</t>
  </si>
  <si>
    <t>Montáž izolace tepelné podlah volně kladenými rohožemi, pásy, dílci, deskami 1 vrstva</t>
  </si>
  <si>
    <t>-1063485395</t>
  </si>
  <si>
    <t>Montáž tepelné izolace podlah rohožemi, pásy, deskami, dílci, bloky (izolační materiál ve specifikaci) kladenými volně jednovrstvá</t>
  </si>
  <si>
    <t>55</t>
  </si>
  <si>
    <t>28375912</t>
  </si>
  <si>
    <t>deska EPS 150 pro konstrukce s vysokým zatížením λ=0,035 tl 80mm</t>
  </si>
  <si>
    <t>-703671001</t>
  </si>
  <si>
    <t>99,7*1,05 'Přepočtené koeficientem množství</t>
  </si>
  <si>
    <t>56</t>
  </si>
  <si>
    <t>998713201</t>
  </si>
  <si>
    <t>Přesun hmot procentní pro izolace tepelné v objektech v do 6 m</t>
  </si>
  <si>
    <t>427456107</t>
  </si>
  <si>
    <t>Přesun hmot pro izolace tepelné stanovený procentní sazbou (%) z ceny vodorovná dopravní vzdálenost do 50 m s užitím mechanizace v objektech výšky do 6 m</t>
  </si>
  <si>
    <t>721</t>
  </si>
  <si>
    <t>Zdravotechnika - vnitřní kanalizace</t>
  </si>
  <si>
    <t>57</t>
  </si>
  <si>
    <t>721290999R01</t>
  </si>
  <si>
    <t>Čištění kanalizačního potrubí</t>
  </si>
  <si>
    <t>-1306000856</t>
  </si>
  <si>
    <t>430</t>
  </si>
  <si>
    <t>58</t>
  </si>
  <si>
    <t>721290999R02</t>
  </si>
  <si>
    <t>Zkouška těsnosti kanalizace</t>
  </si>
  <si>
    <t>-1444370731</t>
  </si>
  <si>
    <t>59</t>
  </si>
  <si>
    <t>998721201</t>
  </si>
  <si>
    <t>Přesun hmot procentní pro vnitřní kanalizaci v objektech v do 6 m</t>
  </si>
  <si>
    <t>1457744605</t>
  </si>
  <si>
    <t>Přesun hmot pro vnitřní kanalizaci stanovený procentní sazbou (%) z ceny vodorovná dopravní vzdálenost do 50 m základní v objektech výšky do 6 m</t>
  </si>
  <si>
    <t>722</t>
  </si>
  <si>
    <t>Zdravotechnika - vnitřní vodovod</t>
  </si>
  <si>
    <t>60</t>
  </si>
  <si>
    <t>722181245</t>
  </si>
  <si>
    <t>Ochrana vodovodního potrubí přilepenými termoizolačními trubicemi z PE tl do 20 mm DN do 110 mm</t>
  </si>
  <si>
    <t>931631804</t>
  </si>
  <si>
    <t>Ochrana potrubí termoizolačními trubicemi z pěnového polyetylenu PE přilepenými v příčných a podélných spojích, tloušťky izolace do 20 mm, vnitřního průměru izolace DN do 110 mm</t>
  </si>
  <si>
    <t>61</t>
  </si>
  <si>
    <t>998722201</t>
  </si>
  <si>
    <t>Přesun hmot procentní pro vnitřní vodovod v objektech v do 6 m</t>
  </si>
  <si>
    <t>401419586</t>
  </si>
  <si>
    <t>Přesun hmot pro vnitřní vodovod stanovený procentní sazbou (%) z ceny vodorovná dopravní vzdálenost do 50 m základní v objektech výšky do 6 m</t>
  </si>
  <si>
    <t>725</t>
  </si>
  <si>
    <t>Zdravotechnika - zařizovací předměty</t>
  </si>
  <si>
    <t>62</t>
  </si>
  <si>
    <t>725110811</t>
  </si>
  <si>
    <t>Demontáž klozetů splachovacích s nádrží</t>
  </si>
  <si>
    <t>soubor</t>
  </si>
  <si>
    <t>321279885</t>
  </si>
  <si>
    <t>Demontáž klozetů splachovacíchch s nádrží nebo tlakovým splachovačem</t>
  </si>
  <si>
    <t>63</t>
  </si>
  <si>
    <t>725122813</t>
  </si>
  <si>
    <t>Demontáž pisoárových stání s nádrží a jedním záchodkem</t>
  </si>
  <si>
    <t>1679794835</t>
  </si>
  <si>
    <t>Demontáž pisoárů s nádrží a 1 záchodkem</t>
  </si>
  <si>
    <t>64</t>
  </si>
  <si>
    <t>725210821</t>
  </si>
  <si>
    <t>Demontáž umyvadel bez výtokových armatur</t>
  </si>
  <si>
    <t>393785320</t>
  </si>
  <si>
    <t>Demontáž umyvadel bez výtokových armatur umyvadel</t>
  </si>
  <si>
    <t>65</t>
  </si>
  <si>
    <t>725210826</t>
  </si>
  <si>
    <t>Demontáž umývátek bez výtokových armatur</t>
  </si>
  <si>
    <t>-1515967306</t>
  </si>
  <si>
    <t>Demontáž umyvadel bez výtokových armatur umývátek</t>
  </si>
  <si>
    <t>66</t>
  </si>
  <si>
    <t>725211617</t>
  </si>
  <si>
    <t>Umyvadlo keramické bílé šířky 600 mm s krytem na sifon připevněné na stěnu šrouby</t>
  </si>
  <si>
    <t>-102999263</t>
  </si>
  <si>
    <t>Umyvadla keramická bílá bez výtokových armatur připevněná na stěnu šrouby s krytem na sifon (polosloupem), šířka umyvadla 600 mm</t>
  </si>
  <si>
    <t>67</t>
  </si>
  <si>
    <t>725211701</t>
  </si>
  <si>
    <t>Umývátko keramické bílé stěnové šířky 400 mm připevněné na stěnu šrouby</t>
  </si>
  <si>
    <t>1050045994</t>
  </si>
  <si>
    <t>Umyvadla keramická bílá bez výtokových armatur připevněná na stěnu šrouby malá (umývátka) stěnová 400 mm</t>
  </si>
  <si>
    <t>68</t>
  </si>
  <si>
    <t>725240811</t>
  </si>
  <si>
    <t>Demontáž kabin sprchových bez výtokových armatur</t>
  </si>
  <si>
    <t>-1700293330</t>
  </si>
  <si>
    <t>Demontáž sprchových kabin a vaniček bez výtokových armatur kabin</t>
  </si>
  <si>
    <t>69</t>
  </si>
  <si>
    <t>725320821</t>
  </si>
  <si>
    <t>Demontáž dřez dvojitý na ocelové konzole bez výtokových armatur</t>
  </si>
  <si>
    <t>483631614</t>
  </si>
  <si>
    <t>Demontáž dřezů dvojitých bez výtokových armatur na konzolách</t>
  </si>
  <si>
    <t>70</t>
  </si>
  <si>
    <t>725330820</t>
  </si>
  <si>
    <t>Demontáž výlevka diturvitová</t>
  </si>
  <si>
    <t>-1247696538</t>
  </si>
  <si>
    <t>Demontáž výlevek bez výtokových armatur a bez nádrže a splachovacího potrubí diturvitových</t>
  </si>
  <si>
    <t>71</t>
  </si>
  <si>
    <t>725820802</t>
  </si>
  <si>
    <t>Demontáž baterie stojánkové do jednoho otvoru</t>
  </si>
  <si>
    <t>801148170</t>
  </si>
  <si>
    <t>Demontáž baterií stojánkových do 1 otvoru</t>
  </si>
  <si>
    <t>72</t>
  </si>
  <si>
    <t>725822613</t>
  </si>
  <si>
    <t>Baterie umyvadlová stojánková páková s výpustí</t>
  </si>
  <si>
    <t>290939372</t>
  </si>
  <si>
    <t>Baterie umyvadlové stojánkové pákové s výpustí</t>
  </si>
  <si>
    <t>73</t>
  </si>
  <si>
    <t>725840850</t>
  </si>
  <si>
    <t>Demontáž baterie sprch diferenciální do G 3/4x1</t>
  </si>
  <si>
    <t>348724393</t>
  </si>
  <si>
    <t>Demontáž baterií sprchových diferenciálních do G 3/4 x 1</t>
  </si>
  <si>
    <t>74</t>
  </si>
  <si>
    <t>725850800</t>
  </si>
  <si>
    <t>Demontáž ventilů odpadních</t>
  </si>
  <si>
    <t>16608505</t>
  </si>
  <si>
    <t>Demontáž odpadních ventilů všech připojovacích dimenzí</t>
  </si>
  <si>
    <t>75</t>
  </si>
  <si>
    <t>725851325</t>
  </si>
  <si>
    <t>Ventil odpadní umyvadlový bez přepadu G 5/4"</t>
  </si>
  <si>
    <t>-1095665703</t>
  </si>
  <si>
    <t>Ventily odpadní pro zařizovací předměty umyvadlové bez přepadu G 5/4"</t>
  </si>
  <si>
    <t>76</t>
  </si>
  <si>
    <t>725860811</t>
  </si>
  <si>
    <t>Demontáž uzávěrů zápachu jednoduchých</t>
  </si>
  <si>
    <t>206522827</t>
  </si>
  <si>
    <t>Demontáž zápachových uzávěrek pro zařizovací předměty jednoduchých</t>
  </si>
  <si>
    <t>77</t>
  </si>
  <si>
    <t>725861102</t>
  </si>
  <si>
    <t>Zápachová uzávěrka pro umyvadla DN 40</t>
  </si>
  <si>
    <t>-959919931</t>
  </si>
  <si>
    <t>Zápachové uzávěrky zařizovacích předmětů pro umyvadla DN 40</t>
  </si>
  <si>
    <t>78</t>
  </si>
  <si>
    <t>725999R01</t>
  </si>
  <si>
    <t>Revizní dvířka, šachta, do podlahy 600x600 mm, nerez</t>
  </si>
  <si>
    <t>84</t>
  </si>
  <si>
    <t>79</t>
  </si>
  <si>
    <t>725999R02</t>
  </si>
  <si>
    <t>WC kombi, včetně příslušenství a napojení</t>
  </si>
  <si>
    <t>86</t>
  </si>
  <si>
    <t>80</t>
  </si>
  <si>
    <t>725999R03</t>
  </si>
  <si>
    <t>Pisoár s radarovým splachováním, včetně příslušenství a napojení</t>
  </si>
  <si>
    <t>88</t>
  </si>
  <si>
    <t>81</t>
  </si>
  <si>
    <t>725999R04</t>
  </si>
  <si>
    <t xml:space="preserve">Sprchový kout čtvrtkruhový 900 x 900, bez vaničky,  včetně příslušenství a napojení, sprchový systém s pákovou baterií chrom, tlačným ventilem a sprchovou hlavovou</t>
  </si>
  <si>
    <t>94</t>
  </si>
  <si>
    <t xml:space="preserve">Sprchový kout čtvrtkruhový 900 x 900, bez vaničky,  včetně příslušenství a napojení, Sprchový systém s pákovou baterií chrom, tlačným ventilem a sprchovou hlavovou</t>
  </si>
  <si>
    <t>82</t>
  </si>
  <si>
    <t>725999R05</t>
  </si>
  <si>
    <t xml:space="preserve">Sprchový kout čtvrtkruhový 900 x 900, s vaničkou,  včetně příslušenství a napojení, sprchový systém s pákovou baterií chrom, tlačným ventilem a sprchovou hlavovou</t>
  </si>
  <si>
    <t>1413481322</t>
  </si>
  <si>
    <t>83</t>
  </si>
  <si>
    <t>725999R06</t>
  </si>
  <si>
    <t>Sprchový systém s pákovou baterií chrom, tlačným ventilem a sprchovou hlavovou</t>
  </si>
  <si>
    <t>96</t>
  </si>
  <si>
    <t>725999R07</t>
  </si>
  <si>
    <t>Příslušenství a baterié ke zděné výlevce, sprchový systém s pákovou baterií chrom</t>
  </si>
  <si>
    <t>98</t>
  </si>
  <si>
    <t>85</t>
  </si>
  <si>
    <t>725999R08</t>
  </si>
  <si>
    <t xml:space="preserve">Výlevka stojící keramická s roštem, včetně příslušenství a napojení  a pákové baterie</t>
  </si>
  <si>
    <t>100</t>
  </si>
  <si>
    <t>725999R09</t>
  </si>
  <si>
    <t>Mřížka 100 x 100 mm pro podlahové vpusti</t>
  </si>
  <si>
    <t>102</t>
  </si>
  <si>
    <t>87</t>
  </si>
  <si>
    <t>725999R10</t>
  </si>
  <si>
    <t>Připojení umyvadla DN 110</t>
  </si>
  <si>
    <t>1400333404</t>
  </si>
  <si>
    <t>725999R11</t>
  </si>
  <si>
    <t>Připojení klozetu DN 40</t>
  </si>
  <si>
    <t>-373838499</t>
  </si>
  <si>
    <t>89</t>
  </si>
  <si>
    <t>998725201</t>
  </si>
  <si>
    <t>Přesun hmot procentní pro zařizovací předměty v objektech v do 6 m</t>
  </si>
  <si>
    <t>813289067</t>
  </si>
  <si>
    <t>Přesun hmot pro zařizovací předměty stanovený procentní sazbou (%) z ceny vodorovná dopravní vzdálenost do 50 m základní v objektech výšky do 6 m</t>
  </si>
  <si>
    <t>731</t>
  </si>
  <si>
    <t>Ústřední vytápění - kotelny</t>
  </si>
  <si>
    <t>90</t>
  </si>
  <si>
    <t>731999R01</t>
  </si>
  <si>
    <t>Revize a servis kotle</t>
  </si>
  <si>
    <t>-1658304590</t>
  </si>
  <si>
    <t>91</t>
  </si>
  <si>
    <t>731999R02</t>
  </si>
  <si>
    <t>Revize a servis teplovzdušné jednotky s vodním ohřevem</t>
  </si>
  <si>
    <t>-646257682</t>
  </si>
  <si>
    <t>92</t>
  </si>
  <si>
    <t>998731201</t>
  </si>
  <si>
    <t>Přesun hmot procentní pro kotelny v objektech v do 6 m</t>
  </si>
  <si>
    <t>548620920</t>
  </si>
  <si>
    <t>Přesun hmot pro kotelny stanovený procentní sazbou (%) z ceny vodorovná dopravní vzdálenost do 50 m s užitím mechanizace v objektech výšky do 6 m</t>
  </si>
  <si>
    <t>733</t>
  </si>
  <si>
    <t>Ústřední vytápění - rozvodné potrubí</t>
  </si>
  <si>
    <t>93</t>
  </si>
  <si>
    <t>733222303</t>
  </si>
  <si>
    <t>Potrubí měděné polotvrdé spojované lisováním D 18x1 mm</t>
  </si>
  <si>
    <t>631349808</t>
  </si>
  <si>
    <t>Potrubí z trubek měděných polotvrdých spojovaných lisováním PN 16, T= +110°C Ø 18/1</t>
  </si>
  <si>
    <t>733290801</t>
  </si>
  <si>
    <t>Demontáž potrubí měděného D do 35x1,5 mm</t>
  </si>
  <si>
    <t>-434857161</t>
  </si>
  <si>
    <t>Demontáž potrubí z trubek měděných Ø do 35/1,5</t>
  </si>
  <si>
    <t>95</t>
  </si>
  <si>
    <t>733811241</t>
  </si>
  <si>
    <t>Ochrana potrubí ústředního vytápění termoizolačními trubicemi z PE tl přes 13 do 20 mm DN do 22 mm</t>
  </si>
  <si>
    <t>154484965</t>
  </si>
  <si>
    <t>Ochrana potrubí termoizolačními trubicemi z pěnového polyetylenu PE přilepenými v příčných a podélných spojích, tloušťky izolace přes 13 do 20 mm, vnitřního průměru izolace DN do 22 mm</t>
  </si>
  <si>
    <t>998733201</t>
  </si>
  <si>
    <t>Přesun hmot procentní pro rozvody potrubí v objektech v do 6 m</t>
  </si>
  <si>
    <t>-1479560494</t>
  </si>
  <si>
    <t>Přesun hmot pro rozvody potrubí stanovený procentní sazbou z ceny vodorovná dopravní vzdálenost do 50 m základní v objektech výšky do 6 m</t>
  </si>
  <si>
    <t>734</t>
  </si>
  <si>
    <t>Ústřední vytápění - armatury</t>
  </si>
  <si>
    <t>97</t>
  </si>
  <si>
    <t>734221682</t>
  </si>
  <si>
    <t>Termostatická hlavice kapalinová PN 10 do 110°C otopných těles VK</t>
  </si>
  <si>
    <t>-1787645786</t>
  </si>
  <si>
    <t>Ventily regulační závitové hlavice termostatické pro ovládání ventilů PN 10 do 110°C kapalinové otopných těles VK</t>
  </si>
  <si>
    <t>734999R01</t>
  </si>
  <si>
    <t>Připojení otopných těles pravé/levé</t>
  </si>
  <si>
    <t>-387650126</t>
  </si>
  <si>
    <t>99</t>
  </si>
  <si>
    <t>734999R02</t>
  </si>
  <si>
    <t>Připojení otopných těles VK</t>
  </si>
  <si>
    <t>574014784</t>
  </si>
  <si>
    <t>998734201</t>
  </si>
  <si>
    <t>Přesun hmot procentní pro armatury v objektech v do 6 m</t>
  </si>
  <si>
    <t>-973098945</t>
  </si>
  <si>
    <t>Přesun hmot pro armatury stanovený procentní sazbou (%) z ceny vodorovná dopravní vzdálenost do 50 m základní v objektech výšky do 6 m</t>
  </si>
  <si>
    <t>735</t>
  </si>
  <si>
    <t>Ústřední vytápění - otopná tělesa</t>
  </si>
  <si>
    <t>101</t>
  </si>
  <si>
    <t>735151471</t>
  </si>
  <si>
    <t>Otopné těleso panelové dvoudeskové 1 přídavná přestupní plocha výška/délka 600/400 mm výkon 515 W</t>
  </si>
  <si>
    <t>-877957507</t>
  </si>
  <si>
    <t>Otopná tělesa panelová dvoudesková PN 1,0 MPa, T do 110°C s jednou přídavnou přestupní plochou výšky tělesa 600 mm stavební délky / výkonu 400 mm / 515 W</t>
  </si>
  <si>
    <t>735151473</t>
  </si>
  <si>
    <t>Otopné těleso panelové dvoudeskové 1 přídavná přestupní plocha výška/délka 600/600 mm výkon 773 W</t>
  </si>
  <si>
    <t>-725401540</t>
  </si>
  <si>
    <t>Otopná tělesa panelová dvoudesková PN 1,0 MPa, T do 110°C s jednou přídavnou přestupní plochou výšky tělesa 600 mm stavební délky / výkonu 600 mm / 773 W</t>
  </si>
  <si>
    <t>103</t>
  </si>
  <si>
    <t>735151475</t>
  </si>
  <si>
    <t>Otopné těleso panelové dvoudeskové 1 přídavná přestupní plocha výška/délka 600/800 mm výkon 1030 W</t>
  </si>
  <si>
    <t>2092710188</t>
  </si>
  <si>
    <t>Otopná tělesa panelová dvoudesková PN 1,0 MPa, T do 110°C s jednou přídavnou přestupní plochou výšky tělesa 600 mm stavební délky / výkonu 800 mm / 1030 W</t>
  </si>
  <si>
    <t>104</t>
  </si>
  <si>
    <t>735151476</t>
  </si>
  <si>
    <t>Otopné těleso panelové dvoudeskové 1 přídavná přestupní plocha výška/délka 600/900 mm výkon 1159 W</t>
  </si>
  <si>
    <t>817530180</t>
  </si>
  <si>
    <t>Otopná tělesa panelová dvoudesková PN 1,0 MPa, T do 110°C s jednou přídavnou přestupní plochou výšky tělesa 600 mm stavební délky / výkonu 900 mm / 1159 W</t>
  </si>
  <si>
    <t>105</t>
  </si>
  <si>
    <t>735151477</t>
  </si>
  <si>
    <t>Otopné těleso panelové dvoudeskové 1 přídavná přestupní plocha výška/délka 600/1000 mm výkon 1288 W</t>
  </si>
  <si>
    <t>-1011072944</t>
  </si>
  <si>
    <t>Otopná tělesa panelová dvoudesková PN 1,0 MPa, T do 110°C s jednou přídavnou přestupní plochou výšky tělesa 600 mm stavební délky / výkonu 1000 mm / 1288 W</t>
  </si>
  <si>
    <t>106</t>
  </si>
  <si>
    <t>735151479</t>
  </si>
  <si>
    <t>Otopné těleso panelové dvoudeskové 1 přídavná přestupní plocha výška/délka 600/1200 mm výkon 1546 W</t>
  </si>
  <si>
    <t>238833662</t>
  </si>
  <si>
    <t>Otopná tělesa panelová dvoudesková PN 1,0 MPa, T do 110°C s jednou přídavnou přestupní plochou výšky tělesa 600 mm stavební délky / výkonu 1200 mm / 1546 W</t>
  </si>
  <si>
    <t>107</t>
  </si>
  <si>
    <t>735151480</t>
  </si>
  <si>
    <t>Otopné těleso panelové dvoudeskové 1 přídavná přestupní plocha výška/délka 600/1400 mm výkon 1803 W</t>
  </si>
  <si>
    <t>1316885826</t>
  </si>
  <si>
    <t>Otopná tělesa panelová dvoudesková PN 1,0 MPa, T do 110°C s jednou přídavnou přestupní plochou výšky tělesa 600 mm stavební délky / výkonu 1400 mm / 1803 W</t>
  </si>
  <si>
    <t>108</t>
  </si>
  <si>
    <t>735151491</t>
  </si>
  <si>
    <t>Otopné těleso panelové dvoudeskové 1 přídavná přestupní plocha výška/délka 900/400 mm výkon 702 W</t>
  </si>
  <si>
    <t>-1029254638</t>
  </si>
  <si>
    <t>Otopná tělesa panelová dvoudesková PN 1,0 MPa, T do 110°C s jednou přídavnou přestupní plochou výšky tělesa 900 mm stavební délky / výkonu 400 mm / 702 W</t>
  </si>
  <si>
    <t>109</t>
  </si>
  <si>
    <t>735151492</t>
  </si>
  <si>
    <t>Otopné těleso panelové dvoudeskové 1 přídavná přestupní plocha výška/délka 900/500 mm výkon 877 W</t>
  </si>
  <si>
    <t>-948876115</t>
  </si>
  <si>
    <t>Otopná tělesa panelová dvoudesková PN 1,0 MPa, T do 110°C s jednou přídavnou přestupní plochou výšky tělesa 900 mm stavební délky / výkonu 500 mm / 877 W</t>
  </si>
  <si>
    <t>110</t>
  </si>
  <si>
    <t>735151573</t>
  </si>
  <si>
    <t>Otopné těleso panelové dvoudeskové 2 přídavné přestupní plochy výška/délka 600/600 mm výkon 1007 W</t>
  </si>
  <si>
    <t>29221363</t>
  </si>
  <si>
    <t>Otopná tělesa panelová dvoudesková PN 1,0 MPa, T do 110°C se dvěma přídavnými přestupními plochami výšky tělesa 600 mm stavební délky / výkonu 600 mm / 1007 W</t>
  </si>
  <si>
    <t>111</t>
  </si>
  <si>
    <t>735151577</t>
  </si>
  <si>
    <t>Otopné těleso panelové dvoudeskové 2 přídavné přestupní plochy výška/délka 600/1000 mm výkon 1679 W</t>
  </si>
  <si>
    <t>-737170022</t>
  </si>
  <si>
    <t>Otopná tělesa panelová dvoudesková PN 1,0 MPa, T do 110°C se dvěma přídavnými přestupními plochami výšky tělesa 600 mm stavební délky / výkonu 1000 mm / 1679 W</t>
  </si>
  <si>
    <t>112</t>
  </si>
  <si>
    <t>735151579</t>
  </si>
  <si>
    <t>Otopné těleso panelové dvoudeskové 2 přídavné přestupní plochy výška/délka 600/1200 mm výkon 2015 W</t>
  </si>
  <si>
    <t>-1358063682</t>
  </si>
  <si>
    <t>Otopná tělesa panelová dvoudesková PN 1,0 MPa, T do 110°C se dvěma přídavnými přestupními plochami výšky tělesa 600 mm stavební délky / výkonu 1200 mm / 2015 W</t>
  </si>
  <si>
    <t>113</t>
  </si>
  <si>
    <t>735151580</t>
  </si>
  <si>
    <t>Otopné těleso panelové dvoudeskové 2 přídavné přestupní plochy výška/délka 600/1400 mm výkon 2351 W</t>
  </si>
  <si>
    <t>1154209051</t>
  </si>
  <si>
    <t>Otopná tělesa panelová dvoudesková PN 1,0 MPa, T do 110°C se dvěma přídavnými přestupními plochami výšky tělesa 600 mm stavební délky / výkonu 1400 mm / 2351 W</t>
  </si>
  <si>
    <t>114</t>
  </si>
  <si>
    <t>735151581</t>
  </si>
  <si>
    <t>Otopné těleso panelové dvoudeskové 2 přídavné přestupní plochy výška/délka 600/1600 mm výkon 2686 W</t>
  </si>
  <si>
    <t>-339741795</t>
  </si>
  <si>
    <t>Otopná tělesa panelová dvoudesková PN 1,0 MPa, T do 110°C se dvěma přídavnými přestupními plochami výšky tělesa 600 mm stavební délky / výkonu 1600 mm / 2686 W</t>
  </si>
  <si>
    <t>115</t>
  </si>
  <si>
    <t>735151583</t>
  </si>
  <si>
    <t>Otopné těleso panelové dvoudeskové 2 přídavné přestupní plochy výška/délka 600/2000 mm výkon 3358 W</t>
  </si>
  <si>
    <t>758231493</t>
  </si>
  <si>
    <t>Otopná tělesa panelová dvoudesková PN 1,0 MPa, T do 110°C se dvěma přídavnými přestupními plochami výšky tělesa 600 mm stavební délky / výkonu 2000 mm / 3358 W</t>
  </si>
  <si>
    <t>116</t>
  </si>
  <si>
    <t>735151593</t>
  </si>
  <si>
    <t>Otopné těleso panelové dvoudeskové 2 přídavné přestupní plochy výška/délka 900/600 mm výkon 1388 W</t>
  </si>
  <si>
    <t>-1664267323</t>
  </si>
  <si>
    <t>Otopná tělesa panelová dvoudesková PN 1,0 MPa, T do 110°C se dvěma přídavnými přestupními plochami výšky tělesa 900 mm stavební délky / výkonu 600 mm / 1388 W</t>
  </si>
  <si>
    <t>117</t>
  </si>
  <si>
    <t>735151594</t>
  </si>
  <si>
    <t>Otopné těleso panelové dvoudeskové 2 přídavné přestupní plochy výška/délka 900/700 mm výkon 1619 W</t>
  </si>
  <si>
    <t>47067528</t>
  </si>
  <si>
    <t>Otopná tělesa panelová dvoudesková PN 1,0 MPa, T do 110°C se dvěma přídavnými přestupními plochami výšky tělesa 900 mm stavební délky / výkonu 700 mm / 1619 W</t>
  </si>
  <si>
    <t>118</t>
  </si>
  <si>
    <t>735151597</t>
  </si>
  <si>
    <t>Otopné těleso panelové dvoudeskové 2 přídavné přestupní plochy výška/délka 900/1000 mm výkon 2313 W</t>
  </si>
  <si>
    <t>-1724031409</t>
  </si>
  <si>
    <t>Otopná tělesa panelová dvoudesková PN 1,0 MPa, T do 110°C se dvěma přídavnými přestupními plochami výšky tělesa 900 mm stavební délky / výkonu 1000 mm / 2313 W</t>
  </si>
  <si>
    <t>119</t>
  </si>
  <si>
    <t>735151599</t>
  </si>
  <si>
    <t>Otopné těleso panelové dvoudeskové 2 přídavné přestupní plochy výška/délka 900/1200 mm výkon 2776 W</t>
  </si>
  <si>
    <t>-10738280</t>
  </si>
  <si>
    <t>Otopná tělesa panelová dvoudesková PN 1,0 MPa, T do 110°C se dvěma přídavnými přestupními plochami výšky tělesa 900 mm stavební délky / výkonu 1200 mm / 2776 W</t>
  </si>
  <si>
    <t>120</t>
  </si>
  <si>
    <t>735151696</t>
  </si>
  <si>
    <t>Otopné těleso panelové třídeskové 3 přídavné přestupní plochy výška/délka 900/900 mm výkon 2995 W</t>
  </si>
  <si>
    <t>-1905604165</t>
  </si>
  <si>
    <t>Otopná tělesa panelová třídesková PN 1,0 MPa, T do 110°C se třemi přídavnými přestupními plochami výšky tělesa 900 mm stavební délky / výkonu 900 mm / 2995 W</t>
  </si>
  <si>
    <t>121</t>
  </si>
  <si>
    <t>735151697</t>
  </si>
  <si>
    <t>Otopné těleso panelové třídeskové 3 přídavné přestupní plochy výška/délka 900/1000 mm výkon 3228 W</t>
  </si>
  <si>
    <t>1966076436</t>
  </si>
  <si>
    <t>Otopná tělesa panelová třídesková PN 1,0 MPa, T do 110°C se třemi přídavnými přestupními plochami výšky tělesa 900 mm stavební délky / výkonu 1000 mm / 3228 W</t>
  </si>
  <si>
    <t>122</t>
  </si>
  <si>
    <t>735151821</t>
  </si>
  <si>
    <t>Demontáž otopného tělesa panelového dvouřadého dl do 1500 mm</t>
  </si>
  <si>
    <t>118554205</t>
  </si>
  <si>
    <t>Demontáž otopných těles panelových dvouřadých stavební délky do 1500 mm</t>
  </si>
  <si>
    <t>123</t>
  </si>
  <si>
    <t>735151831</t>
  </si>
  <si>
    <t>Demontáž otopného tělesa panelového třířadého dl do 1500 mm</t>
  </si>
  <si>
    <t>716631378</t>
  </si>
  <si>
    <t>Demontáž otopných těles panelových třířadých stavební délky do 1500 mm</t>
  </si>
  <si>
    <t>124</t>
  </si>
  <si>
    <t>735151822</t>
  </si>
  <si>
    <t>Demontáž otopného tělesa panelového dvouřadého dl přes 1500 do 2820 mm</t>
  </si>
  <si>
    <t>1450433820</t>
  </si>
  <si>
    <t>Demontáž otopných těles panelových dvouřadých stavební délky přes 1500 do 2820 mm</t>
  </si>
  <si>
    <t>125</t>
  </si>
  <si>
    <t>735411212</t>
  </si>
  <si>
    <t>Konvektor podlahový hl 110 mm š 260 mm dl 1200 mm výkon 1980 W</t>
  </si>
  <si>
    <t>1056786425</t>
  </si>
  <si>
    <t>Konvektory podlahové s ventilátorem hloubky tělesa 110 mm šířky tělesa 260 mm stavební délky (mm) a výkonu (W) 1200 mm / 1980 W</t>
  </si>
  <si>
    <t>126</t>
  </si>
  <si>
    <t>735411215</t>
  </si>
  <si>
    <t>Konvektor podlahový hl 110 mm š 260 mm dl 2400 mm výkon 4650 W</t>
  </si>
  <si>
    <t>1520259370</t>
  </si>
  <si>
    <t>Konvektory podlahové s ventilátorem hloubky tělesa 110 mm šířky tělesa 260 mm stavební délky (mm) a výkonu (W) 2400 mm / 4650 W</t>
  </si>
  <si>
    <t>127</t>
  </si>
  <si>
    <t>735411812</t>
  </si>
  <si>
    <t>Demontáž konvektoru stavební délky přes 700 do 1600 mm</t>
  </si>
  <si>
    <t>1485068992</t>
  </si>
  <si>
    <t>Demontáž konvektorů stavební délky přes 700 do 1600 mm</t>
  </si>
  <si>
    <t>128</t>
  </si>
  <si>
    <t>735411814</t>
  </si>
  <si>
    <t>Demontáž konvektoru stavební délky přes 2150 mm</t>
  </si>
  <si>
    <t>177348434</t>
  </si>
  <si>
    <t>Demontáž konvektorů stavební délky přes 2150 mm</t>
  </si>
  <si>
    <t>129</t>
  </si>
  <si>
    <t>998735201</t>
  </si>
  <si>
    <t>Přesun hmot procentní pro otopná tělesa v objektech v do 6 m</t>
  </si>
  <si>
    <t>-1019223321</t>
  </si>
  <si>
    <t>Přesun hmot pro otopná tělesa stanovený procentní sazbou (%) z ceny vodorovná dopravní vzdálenost do 50 m základní v objektech výšky do 6 m</t>
  </si>
  <si>
    <t>751</t>
  </si>
  <si>
    <t>Vzduchotechnika</t>
  </si>
  <si>
    <t>130</t>
  </si>
  <si>
    <t>751999R01</t>
  </si>
  <si>
    <t>Mřížka větrací skrz stěnu hliníková, 30x30</t>
  </si>
  <si>
    <t>131</t>
  </si>
  <si>
    <t>751999R02</t>
  </si>
  <si>
    <t>Mřížka větrací skrz stěnu hliníková, 20x30</t>
  </si>
  <si>
    <t>132</t>
  </si>
  <si>
    <t>751999R03</t>
  </si>
  <si>
    <t>Mřížka větrací skrz stěnu hliníková, 20x40</t>
  </si>
  <si>
    <t>133</t>
  </si>
  <si>
    <t>751999R04</t>
  </si>
  <si>
    <t>Malý axiální ventilátor EDM 200 SZ j</t>
  </si>
  <si>
    <t>134</t>
  </si>
  <si>
    <t>751999R05</t>
  </si>
  <si>
    <t>Mřížka kruhová hliníková se sítem a s pevnou žaluzií, průměr 100 mm</t>
  </si>
  <si>
    <t>135</t>
  </si>
  <si>
    <t>751999R06</t>
  </si>
  <si>
    <t>Dodávka a montáž ovládání VZT + revize</t>
  </si>
  <si>
    <t>-953616734</t>
  </si>
  <si>
    <t>136</t>
  </si>
  <si>
    <t>998751201</t>
  </si>
  <si>
    <t>Přesun hmot procentní pro vzduchotechniku v objektech v do 12 m</t>
  </si>
  <si>
    <t>1825807155</t>
  </si>
  <si>
    <t>Přesun hmot pro vzduchotechniku stanovený procentní sazbou (%) z ceny vodorovná dopravní vzdálenost do 50 m základní v objektech výšky do 12 m</t>
  </si>
  <si>
    <t>762</t>
  </si>
  <si>
    <t>Konstrukce tesařské</t>
  </si>
  <si>
    <t>137</t>
  </si>
  <si>
    <t>762841821</t>
  </si>
  <si>
    <t>Demontáž podbíjení obkladů stropů a střech sklonu do 60° z desek měkkých</t>
  </si>
  <si>
    <t>-1405150781</t>
  </si>
  <si>
    <t>Demontáž podbíjení obkladů stropů a střech sklonu do 60° z desek měkkých (minerálněvláknitých, dřevovláknitých apod.)</t>
  </si>
  <si>
    <t>"Demontáž dřevovláknitých podhledů"</t>
  </si>
  <si>
    <t>7,93*8,52</t>
  </si>
  <si>
    <t>763</t>
  </si>
  <si>
    <t>Konstrukce suché výstavby</t>
  </si>
  <si>
    <t>138</t>
  </si>
  <si>
    <t>763111314</t>
  </si>
  <si>
    <t>SDK příčka tl 100 mm profil CW+UW 75 desky 1xA 12,5 s izolací EI 30 Rw do 45 dB</t>
  </si>
  <si>
    <t>773557377</t>
  </si>
  <si>
    <t>Příčka ze sádrokartonových desek s nosnou konstrukcí z jednoduchých ocelových profilů UW, CW jednoduše opláštěná deskou standardní A tl. 12,5 mm, příčka tl. 100 mm, profil 75, s izolací, EI 30, Rw do 45 dB</t>
  </si>
  <si>
    <t>2,75*(2*1,15+2,14+3,11+0,52)</t>
  </si>
  <si>
    <t>139</t>
  </si>
  <si>
    <t>763111316R01</t>
  </si>
  <si>
    <t>SDK příčka tl 175 mm s izolací EI 30 (místnost č. 155)</t>
  </si>
  <si>
    <t>-734129094</t>
  </si>
  <si>
    <t>2,75*2,85</t>
  </si>
  <si>
    <t>140</t>
  </si>
  <si>
    <t>763111323</t>
  </si>
  <si>
    <t>SDK příčka tl 100 mm profil CW+UW 75 desky 1xDF 12,5 s izolací EI 45 Rw do 49 dB</t>
  </si>
  <si>
    <t>-2033069561</t>
  </si>
  <si>
    <t>Příčka ze sádrokartonových desek s nosnou konstrukcí z jednoduchých ocelových profilů UW, CW jednoduše opláštěná deskou protipožární DF tl. 12,5 mm s izolací, EI 45, příčka tl. 100 mm, profil 75, Rw do 49 dB</t>
  </si>
  <si>
    <t>2,75*(4,32+0,18+1,83+3,11+0,82)</t>
  </si>
  <si>
    <t>141</t>
  </si>
  <si>
    <t>763111333</t>
  </si>
  <si>
    <t>SDK příčka tl 100 mm profil CW+UW 75 desky 1xH2 12,5 s izolací EI 30 Rw do 45 dB</t>
  </si>
  <si>
    <t>-89026316</t>
  </si>
  <si>
    <t>Příčka ze sádrokartonových desek s nosnou konstrukcí z jednoduchých ocelových profilů UW, CW jednoduše opláštěná deskou impregnovanou H2 tl. 12,5 mm, příčka tl. 100 mm, profil 75, s izolací, EI 30, Rw do 45 dB</t>
  </si>
  <si>
    <t>2,75*(2*2,78+1,5+1,08+1,19)</t>
  </si>
  <si>
    <t>142</t>
  </si>
  <si>
    <t>763111462R01</t>
  </si>
  <si>
    <t>SDK příčka tl 150 mm profil CW+UW 100 desky 2x akustická impregnovaná 12,5 s izolací EI 90 Rw 61 dB</t>
  </si>
  <si>
    <t>597462707</t>
  </si>
  <si>
    <t>Příčka ze sádrokartonových desek s nosnou konstrukcí z jednoduchých ocelových profilů UW, CW dvojitě opláštěná deskami akustickými impregnovanými tl. 2 x 12,5 mm s izolací, EI 90, příčka tl. 150 mm, profil 100, Rw do 61 dB</t>
  </si>
  <si>
    <t>2,75*5,85</t>
  </si>
  <si>
    <t>143</t>
  </si>
  <si>
    <t>763111811R01</t>
  </si>
  <si>
    <t>Demontáž jednoduché ocelové nosné konstrukce pro SDK opláštění</t>
  </si>
  <si>
    <t>2093187149</t>
  </si>
  <si>
    <t>"Demontáž stávajících CW UW profilů"</t>
  </si>
  <si>
    <t>2,75*(4,31+1,82+1,15+1,15+2*2,78+2,4+1,5+4,32+1,82+3,11+0,82)</t>
  </si>
  <si>
    <t>144</t>
  </si>
  <si>
    <t>763122811</t>
  </si>
  <si>
    <t xml:space="preserve">Demontáž desek jednoduché opláštění SDK </t>
  </si>
  <si>
    <t>2126190382</t>
  </si>
  <si>
    <t>Demontáž opláštění ze sádrokartonových desek desek na nosné konstrukci, opláštění jednoduché</t>
  </si>
  <si>
    <t>"Demontáž obložení sloupů SDK deskami"</t>
  </si>
  <si>
    <t>12*(2,75*0,78)</t>
  </si>
  <si>
    <t>145</t>
  </si>
  <si>
    <t>763131411</t>
  </si>
  <si>
    <t>SDK podhled desky 1xA 12,5 bez izolace dvouvrstvá spodní kce profil CD+UD</t>
  </si>
  <si>
    <t>-726773564</t>
  </si>
  <si>
    <t>Podhled ze sádrokartonových desek dvouvrstvá zavěšená spodní konstrukce z ocelových profilů CD, UD jednoduše opláštěná deskou standardní A, tl. 12,5 mm, bez izolace</t>
  </si>
  <si>
    <t>25*2,07</t>
  </si>
  <si>
    <t>146</t>
  </si>
  <si>
    <t>763131431</t>
  </si>
  <si>
    <t>SDK podhled deska 1xDF 12,5 bez izolace dvouvrstvá spodní kce profil CD+UD REI do 90</t>
  </si>
  <si>
    <t>-1687255077</t>
  </si>
  <si>
    <t>Podhled ze sádrokartonových desek dvouvrstvá zavěšená spodní konstrukce z ocelových profilů CD, UD jednoduše opláštěná deskou protipožární DF, tl. 12,5 mm, bez izolace, REI do 90</t>
  </si>
  <si>
    <t>8,31*8,78-11,46</t>
  </si>
  <si>
    <t>147</t>
  </si>
  <si>
    <t>763131451</t>
  </si>
  <si>
    <t>SDK podhled deska 1xH2 12,5 bez izolace dvouvrstvá spodní kce profil CD+UD</t>
  </si>
  <si>
    <t>868127731</t>
  </si>
  <si>
    <t>Podhled ze sádrokartonových desek dvouvrstvá zavěšená spodní konstrukce z ocelových profilů CD, UD jednoduše opláštěná deskou impregnovanou H2, tl. 12,5 mm, bez izolace</t>
  </si>
  <si>
    <t>2*2,58+6,3</t>
  </si>
  <si>
    <t>148</t>
  </si>
  <si>
    <t>763131752</t>
  </si>
  <si>
    <t>Montáž jedné vrstvy tepelné izolace do SDK podhledu</t>
  </si>
  <si>
    <t>-1674087981</t>
  </si>
  <si>
    <t>Podhled ze sádrokartonových desek ostatní práce a konstrukce na podhledech ze sádrokartonových desek montáž jedné vrstvy tepelné izolace</t>
  </si>
  <si>
    <t>51,75+61,502+11,46</t>
  </si>
  <si>
    <t>149</t>
  </si>
  <si>
    <t>63152104</t>
  </si>
  <si>
    <t>pás tepelně izolační univerzální λ=0,032-0,033 tl 150mm</t>
  </si>
  <si>
    <t>1391019558</t>
  </si>
  <si>
    <t>124,712*1,02 'Přepočtené koeficientem množství</t>
  </si>
  <si>
    <t>150</t>
  </si>
  <si>
    <t>763135102</t>
  </si>
  <si>
    <t>Montáž SDK kazetového podhledu z kazet 600x600 mm na zavěšenou polozapuštěnou nosnou konstrukci</t>
  </si>
  <si>
    <t>117521375</t>
  </si>
  <si>
    <t>Montáž sádrokartonového podhledu kazetového demontovatelného včetně zavěšené nosné konstrukce velikosti kazet 600x600 mm polozapuštěné</t>
  </si>
  <si>
    <t>"Kazetové podhledy vhodné do vlhkých prostor"</t>
  </si>
  <si>
    <t>43,65</t>
  </si>
  <si>
    <t>"Kazetové podhledy standardní"</t>
  </si>
  <si>
    <t>211,642</t>
  </si>
  <si>
    <t>151</t>
  </si>
  <si>
    <t>59030575</t>
  </si>
  <si>
    <t>podhled kazetový děrovaný kruh 6,5mm, polozapuštěný rastr tl 10mm 600x600mm</t>
  </si>
  <si>
    <t>103900494</t>
  </si>
  <si>
    <t>201,564*1,1 'Přepočtené koeficientem množství</t>
  </si>
  <si>
    <t>152</t>
  </si>
  <si>
    <t>RMAT0001</t>
  </si>
  <si>
    <t>podhled kazetový 600x600 mm, polozapuštěný, vhodný do vlhkých prostor</t>
  </si>
  <si>
    <t>1711921571</t>
  </si>
  <si>
    <t>41,571*1,1 'Přepočtené koeficientem množství</t>
  </si>
  <si>
    <t>153</t>
  </si>
  <si>
    <t>763135801</t>
  </si>
  <si>
    <t>Demontáž podhledu sádrokartonového z desek děrovaných se spárami lepenými</t>
  </si>
  <si>
    <t>-1706855428</t>
  </si>
  <si>
    <t>25*2,15</t>
  </si>
  <si>
    <t>154</t>
  </si>
  <si>
    <t>763135812</t>
  </si>
  <si>
    <t>Demontáž podhledu sádrokartonového kazetového na roštu polozapuštěném</t>
  </si>
  <si>
    <t>-114486742</t>
  </si>
  <si>
    <t>Demontáž podhledu sádrokartonového kazetového zavěšeného na roštu polozapuštěném</t>
  </si>
  <si>
    <t>4,38+2,85+19,47*1,26+3,98*4,45+1,15+6,58+1,3+20,93+4,85*9+18*1,44+3,53*2,85+6,56*11,4+3,71*5,78</t>
  </si>
  <si>
    <t>155</t>
  </si>
  <si>
    <t>763164551</t>
  </si>
  <si>
    <t>SDK obklad kcí tvaru L š přes 0,8 m desky 1xA 12,5</t>
  </si>
  <si>
    <t>-1505400208</t>
  </si>
  <si>
    <t>Obklad konstrukcí sádrokartonovými deskami včetně ochranných úhelníků ve tvaru L rozvinuté šíře přes 0,8 m, opláštěný deskou standardní A, tl. 12,5 mm</t>
  </si>
  <si>
    <t>"Obložení sloupů SDK deskami"</t>
  </si>
  <si>
    <t>156</t>
  </si>
  <si>
    <t>763164655</t>
  </si>
  <si>
    <t>SDK obklad kcí tvaru U š přes 1,2 m desky 1xDF 12,5</t>
  </si>
  <si>
    <t>523727955</t>
  </si>
  <si>
    <t>Obklad konstrukcí sádrokartonovými deskami včetně ochranných úhelníků ve tvaru U rozvinuté šíře přes 1,2 m, opláštěný deskou protipožární DF, tl. 12,5 mm</t>
  </si>
  <si>
    <t>"SDK kryt odpadu"</t>
  </si>
  <si>
    <t>2,1*2,75</t>
  </si>
  <si>
    <t>157</t>
  </si>
  <si>
    <t>763164657</t>
  </si>
  <si>
    <t>SDK obklad kcí tvaru U š přes 1,2 m desky 2xDF 12,5</t>
  </si>
  <si>
    <t>37925183</t>
  </si>
  <si>
    <t>Obklad konstrukcí sádrokartonovými deskami včetně ochranných úhelníků ve tvaru U rozvinuté šíře přes 1,2 m, opláštěný deskou protipožární DF, tl. 2 x 12,5 mm</t>
  </si>
  <si>
    <t>158</t>
  </si>
  <si>
    <t>763164715</t>
  </si>
  <si>
    <t>SDK obklad kcí uzavřeného tvaru š do 0,8 m desky 1xDF 12,5</t>
  </si>
  <si>
    <t>-545107577</t>
  </si>
  <si>
    <t>Obklad konstrukcí sádrokartonovými deskami včetně ochranných úhelníků uzavřeného tvaru rozvinuté šíře do 0,8 m, opláštěný deskou protipožární DF, tl. 12,5 mm</t>
  </si>
  <si>
    <t>12*2,75</t>
  </si>
  <si>
    <t>159</t>
  </si>
  <si>
    <t>763164717</t>
  </si>
  <si>
    <t>SDK obklad kcí uzavřeného tvaru š do 0,8 m desky 2xDF 12,5</t>
  </si>
  <si>
    <t>-335929821</t>
  </si>
  <si>
    <t>Obklad konstrukcí sádrokartonovými deskami včetně ochranných úhelníků uzavřeného tvaru rozvinuté šíře do 0,8 m, opláštěný deskou protipožární DF, tl. 2 x 12,5 mm</t>
  </si>
  <si>
    <t>160</t>
  </si>
  <si>
    <t>998763401</t>
  </si>
  <si>
    <t>Přesun hmot procentní pro konstrukce montované z desek v objektech v do 6 m</t>
  </si>
  <si>
    <t>-1604906393</t>
  </si>
  <si>
    <t>Přesun hmot pro konstrukce montované z desek sádrokartonových, sádrovláknitých, cementovláknitých nebo cementových stanovený procentní sazbou (%) z ceny vodorovná dopravní vzdálenost do 50 m základní v objektech výšky do 6 m</t>
  </si>
  <si>
    <t>766</t>
  </si>
  <si>
    <t>Konstrukce truhlářské</t>
  </si>
  <si>
    <t>161</t>
  </si>
  <si>
    <t>01/TP</t>
  </si>
  <si>
    <t>Vnitřní dveře 700x1970 mm hladké, plné - specifikace dle PD</t>
  </si>
  <si>
    <t>1646513610</t>
  </si>
  <si>
    <t>162</t>
  </si>
  <si>
    <t>01/TPa</t>
  </si>
  <si>
    <t>Vnitřní dveře do prostor se zvýšenou vlhkostí vzduchu 700x1970 mm hladké, plné - specifikace dle PD</t>
  </si>
  <si>
    <t>-1838419576</t>
  </si>
  <si>
    <t>163</t>
  </si>
  <si>
    <t>02/TLa</t>
  </si>
  <si>
    <t>1019534356</t>
  </si>
  <si>
    <t>164</t>
  </si>
  <si>
    <t>03/TL</t>
  </si>
  <si>
    <t>Vnitřní dveře 800x1970 mm hladké, plné - specifikace dle PD</t>
  </si>
  <si>
    <t>2136440963</t>
  </si>
  <si>
    <t>165</t>
  </si>
  <si>
    <t>03/TLa</t>
  </si>
  <si>
    <t>Vnitřní dveře do prostor se zvýšenou vlhkostí vzduchu 800x1970 mm hladké, plné - specifikace dle PD</t>
  </si>
  <si>
    <t>-484401326</t>
  </si>
  <si>
    <t>166</t>
  </si>
  <si>
    <t>03/TP</t>
  </si>
  <si>
    <t>210895784</t>
  </si>
  <si>
    <t>167</t>
  </si>
  <si>
    <t>03/TPa</t>
  </si>
  <si>
    <t>1934539072</t>
  </si>
  <si>
    <t>168</t>
  </si>
  <si>
    <t>04/TL</t>
  </si>
  <si>
    <t>432226699</t>
  </si>
  <si>
    <t>169</t>
  </si>
  <si>
    <t>04/TLa</t>
  </si>
  <si>
    <t>554079350</t>
  </si>
  <si>
    <t>170</t>
  </si>
  <si>
    <t>04/TP</t>
  </si>
  <si>
    <t>940981088</t>
  </si>
  <si>
    <t>171</t>
  </si>
  <si>
    <t>04/TPa</t>
  </si>
  <si>
    <t>-890394419</t>
  </si>
  <si>
    <t>172</t>
  </si>
  <si>
    <t>05/TL</t>
  </si>
  <si>
    <t>Vnitřní dveře 900x1970 mm hladké, plné - specifikace dle PD</t>
  </si>
  <si>
    <t>685963765</t>
  </si>
  <si>
    <t>173</t>
  </si>
  <si>
    <t>06/TLa</t>
  </si>
  <si>
    <t>Vnitřní dveře do prostor se zvýšenou vlhkostí vzduchu 600x1970 mm hladké, plné - specifikace dle PD</t>
  </si>
  <si>
    <t>752766663</t>
  </si>
  <si>
    <t>174</t>
  </si>
  <si>
    <t>07/TPa</t>
  </si>
  <si>
    <t>-384583532</t>
  </si>
  <si>
    <t>175</t>
  </si>
  <si>
    <t>08/TL</t>
  </si>
  <si>
    <t>Vnitřní dveře dvoukřídlé 1600x1970 mm hladké, plné - specifikace dle PD</t>
  </si>
  <si>
    <t>-857093529</t>
  </si>
  <si>
    <t>176</t>
  </si>
  <si>
    <t>09/TLa</t>
  </si>
  <si>
    <t>1222690574</t>
  </si>
  <si>
    <t>177</t>
  </si>
  <si>
    <t>09/TP</t>
  </si>
  <si>
    <t>Vnitřní dveře 600x1970 mm hladké, plné - specifikace dle PD</t>
  </si>
  <si>
    <t>1559642121</t>
  </si>
  <si>
    <t>178</t>
  </si>
  <si>
    <t>09/TPa</t>
  </si>
  <si>
    <t>-1489141315</t>
  </si>
  <si>
    <t>179</t>
  </si>
  <si>
    <t>10/TL</t>
  </si>
  <si>
    <t>2142831892</t>
  </si>
  <si>
    <t>180</t>
  </si>
  <si>
    <t>10/TLa</t>
  </si>
  <si>
    <t>Vnitřní dveře do prostor se zvýšenou vlhkostí vzduchu 900x1970 mm hladké, plné - specifikace dle PD</t>
  </si>
  <si>
    <t>-993275466</t>
  </si>
  <si>
    <t>181</t>
  </si>
  <si>
    <t>10/TP</t>
  </si>
  <si>
    <t>-2083708623</t>
  </si>
  <si>
    <t>182</t>
  </si>
  <si>
    <t>11/TL</t>
  </si>
  <si>
    <t>Vnitřní dveře 1000x1970 mm hladké, plné - specifikace dle PD</t>
  </si>
  <si>
    <t>126375079</t>
  </si>
  <si>
    <t>183</t>
  </si>
  <si>
    <t>3/FP</t>
  </si>
  <si>
    <t>Vnitří dveře 800x1970 mm hladké, plné, s požární odolností EI30 DP3 C - specifikace dle PD</t>
  </si>
  <si>
    <t>621775155</t>
  </si>
  <si>
    <t>184</t>
  </si>
  <si>
    <t>3/FL</t>
  </si>
  <si>
    <t>Vnitří dveře 600x1970 mm hladké, plné, s požární odolností EI30 DP3 C - specifikace dle PD</t>
  </si>
  <si>
    <t>2035376613</t>
  </si>
  <si>
    <t>185</t>
  </si>
  <si>
    <t>10/FL</t>
  </si>
  <si>
    <t>Vnitří dveře 900x1970 mm hladké, plné, s požární odolností EI30 DP3 C - specifikace dle PD</t>
  </si>
  <si>
    <t>1509422133</t>
  </si>
  <si>
    <t>186</t>
  </si>
  <si>
    <t>12/FL</t>
  </si>
  <si>
    <t>Vnitří dveře dvoukřídlé 1400x1970 mm hladké, plné, s požární odolností EI30 DP3 C - specifikace dle PD</t>
  </si>
  <si>
    <t>2037046963</t>
  </si>
  <si>
    <t>187</t>
  </si>
  <si>
    <t>766691812</t>
  </si>
  <si>
    <t>Demontáž parapetních desek dřevěných nebo plastových šířky přes 300 mm</t>
  </si>
  <si>
    <t>1380771580</t>
  </si>
  <si>
    <t>Demontáž parapetních desek šířky přes 300 mm</t>
  </si>
  <si>
    <t>1,4*29</t>
  </si>
  <si>
    <t>188</t>
  </si>
  <si>
    <t>766694126</t>
  </si>
  <si>
    <t>Montáž parapetních desek dřevěných nebo plastových š přes 30 cm</t>
  </si>
  <si>
    <t>1377443316</t>
  </si>
  <si>
    <t>Montáž ostatních truhlářských konstrukcí parapetních desek dřevěných nebo plastových šířky přes 300 mm</t>
  </si>
  <si>
    <t>189</t>
  </si>
  <si>
    <t>60794104</t>
  </si>
  <si>
    <t>parapet dřevotřískový vnitřní povrch laminátový š 340mm</t>
  </si>
  <si>
    <t>1143030632</t>
  </si>
  <si>
    <t>190</t>
  </si>
  <si>
    <t>60794121</t>
  </si>
  <si>
    <t>koncovka PVC k parapetním dřevotřískovým deskám do 600mm</t>
  </si>
  <si>
    <t>1982640210</t>
  </si>
  <si>
    <t>191</t>
  </si>
  <si>
    <t>766999R01</t>
  </si>
  <si>
    <t>Generální klíč pro dveře vnitřní - specifikace dle PD</t>
  </si>
  <si>
    <t>-1334258343</t>
  </si>
  <si>
    <t>192</t>
  </si>
  <si>
    <t>766999R02</t>
  </si>
  <si>
    <t>Kování pro dveře vnitřní klika-klika + zámek pro dveře vnitřní - specifikace dle PD</t>
  </si>
  <si>
    <t>1646118664</t>
  </si>
  <si>
    <t>193</t>
  </si>
  <si>
    <t>766999R03</t>
  </si>
  <si>
    <t>Kování pro dveře vnitřní WC klika-klika + WC zámek - specifikace dle PD</t>
  </si>
  <si>
    <t>1362752257</t>
  </si>
  <si>
    <t>194</t>
  </si>
  <si>
    <t>998766201</t>
  </si>
  <si>
    <t>Přesun hmot procentní pro kce truhlářské v objektech v do 6 m</t>
  </si>
  <si>
    <t>-209780691</t>
  </si>
  <si>
    <t>Přesun hmot pro konstrukce truhlářské stanovený procentní sazbou (%) z ceny vodorovná dopravní vzdálenost do 50 m základní v objektech výšky do 6 m</t>
  </si>
  <si>
    <t>767</t>
  </si>
  <si>
    <t>Konstrukce zámečnické</t>
  </si>
  <si>
    <t>195</t>
  </si>
  <si>
    <t>1/ZL</t>
  </si>
  <si>
    <t>Prosklená stěna 2850x2280 mm se vstupními dveřmi jednokřídlovými, hliníková, bezpečnostní zasklení, trojsklo, zámek s bezpečnostní vložkou - specifikace dle PD</t>
  </si>
  <si>
    <t>740023259</t>
  </si>
  <si>
    <t>196</t>
  </si>
  <si>
    <t>2/ZL</t>
  </si>
  <si>
    <t>Prosklená stěna 2850x2280 mm se vstupními dveřmi dvoukřídlovými, hliníková, bezpečnostní zasklení, trojsklo, zámek s bezpečnostní vložkou - specifikace dle PD</t>
  </si>
  <si>
    <t>1494517271</t>
  </si>
  <si>
    <t>197</t>
  </si>
  <si>
    <t>3/ZL</t>
  </si>
  <si>
    <t>Prosklené dveře 800x2100 mm vnitřní hliníkové jednokřídlové, bezpečnostní zasklení, trojsklo - specifikace dle PD</t>
  </si>
  <si>
    <t>145272379</t>
  </si>
  <si>
    <t>198</t>
  </si>
  <si>
    <t>4/Z</t>
  </si>
  <si>
    <t>Prosklená stěna 3000x2100 mm se vstupními dveřmi automaticky otevíravými, hliníková, bezpečnostní zasklení - specifikace dle PD</t>
  </si>
  <si>
    <t>-440027272</t>
  </si>
  <si>
    <t>199</t>
  </si>
  <si>
    <t>5/ZL</t>
  </si>
  <si>
    <t>Prosklená stěna 1800x2100 mm se vstupními dveřmi dvoukřídlovými, hliníková, bezpečnostní zasklení, trojsklo - specifikace dle PD</t>
  </si>
  <si>
    <t>1838943318</t>
  </si>
  <si>
    <t>200</t>
  </si>
  <si>
    <t>6/ZL</t>
  </si>
  <si>
    <t>Prosklená stěna 2850x2250 mm se vstupními dveřmi dvoukřídlovými, hliníková, bezpečnostní zasklení, trojsklo - specifikace dle PD</t>
  </si>
  <si>
    <t>-22331774</t>
  </si>
  <si>
    <t>201</t>
  </si>
  <si>
    <t>7/ZL</t>
  </si>
  <si>
    <t>Prosklená stěna 4200x2600 mm se vstupními dveřmi dvoukřídlovými, hliníková, bezpečnostní zasklení, trojsklo, zámek s bezpečnostní vložkou - specifikace dle PD</t>
  </si>
  <si>
    <t>-1817031110</t>
  </si>
  <si>
    <t>202</t>
  </si>
  <si>
    <t>8/ZP</t>
  </si>
  <si>
    <t>Prosklené vstupní dveře 900x2100 mm vnitřní hliníkové jednokřídlové, bezpečnostní zasklení, trojsklo, zámek s bezpečnostní vložkou - specifikace dle PD</t>
  </si>
  <si>
    <t>-620066722</t>
  </si>
  <si>
    <t>203</t>
  </si>
  <si>
    <t>9/ZL</t>
  </si>
  <si>
    <t>Plné vstupní dveře 800x2100 mm vnitřní hliníkové jednokřídlové, bezpečnostní, zámek s bezpečnostní vložkou - specifikace dle PD</t>
  </si>
  <si>
    <t>1736395038</t>
  </si>
  <si>
    <t>204</t>
  </si>
  <si>
    <t>10/ZP</t>
  </si>
  <si>
    <t>Plné vstupní dveře 2250x2750 mm vnitřní hliníkové dvoukřídlové, bezpečnostní, zámek s bezpečnostní vložkou, otvor pro průchod VZT - specifikace dle PD</t>
  </si>
  <si>
    <t>-673795293</t>
  </si>
  <si>
    <t>205</t>
  </si>
  <si>
    <t>11/ZP</t>
  </si>
  <si>
    <t>Plné vstupní dveře 1600x2100 mm vnitřní hliníkové dvoukřídlové, bezpečnostní, zámek s bezpečnostní vložkou - specifikace dle PD</t>
  </si>
  <si>
    <t>909697569</t>
  </si>
  <si>
    <t>206</t>
  </si>
  <si>
    <t>12/ZL</t>
  </si>
  <si>
    <t>-1660232450</t>
  </si>
  <si>
    <t>207</t>
  </si>
  <si>
    <t>13/ZL</t>
  </si>
  <si>
    <t>Plné vstupní dveře 900x2100 mm vnitřní hliníkové jednokřídlové, bezpečnostní, zámek s bezpečnostní vložkou - specifikace dle PD</t>
  </si>
  <si>
    <t>1768691354</t>
  </si>
  <si>
    <t>208</t>
  </si>
  <si>
    <t>14/ZP</t>
  </si>
  <si>
    <t>Plné vstupní dveře 2100x2450 mm vnitřní hliníkové dvoukřídlové, bezpečnostní, zámek s bezpečnostní vložkou - specifikace dle PD</t>
  </si>
  <si>
    <t>-541238147</t>
  </si>
  <si>
    <t>209</t>
  </si>
  <si>
    <t>15/ZL</t>
  </si>
  <si>
    <t>Prosklená stěna 2400x2750 mm se vstupními dveřmi jednokřídlovými, hliníková, bezpečnostní zasklení, trojsklo, zámek s bezpečnostní vložkou - specifikace dle PD</t>
  </si>
  <si>
    <t>-1975626009</t>
  </si>
  <si>
    <t>210</t>
  </si>
  <si>
    <t>16/Z</t>
  </si>
  <si>
    <t>Prosklená stěna 2400x2750 mm, hliníková, bezpečnostní zasklení, trojsklo - specifikace dle PD</t>
  </si>
  <si>
    <t>-805378256</t>
  </si>
  <si>
    <t>211</t>
  </si>
  <si>
    <t>17/ZL</t>
  </si>
  <si>
    <t>-471616261</t>
  </si>
  <si>
    <t>212</t>
  </si>
  <si>
    <t>17/ZP</t>
  </si>
  <si>
    <t>-2009506966</t>
  </si>
  <si>
    <t>213</t>
  </si>
  <si>
    <t>767999R01</t>
  </si>
  <si>
    <t>Generální klíč pro dveře hliníkové - specifikace dle PD</t>
  </si>
  <si>
    <t>1545749987</t>
  </si>
  <si>
    <t>214</t>
  </si>
  <si>
    <t>998767201</t>
  </si>
  <si>
    <t>Přesun hmot procentní pro zámečnické konstrukce v objektech v do 6 m</t>
  </si>
  <si>
    <t>2111292017</t>
  </si>
  <si>
    <t>Přesun hmot pro zámečnické konstrukce stanovený procentní sazbou (%) z ceny vodorovná dopravní vzdálenost do 50 m základní v objektech výšky do 6 m</t>
  </si>
  <si>
    <t>771</t>
  </si>
  <si>
    <t>Podlahy z dlaždic</t>
  </si>
  <si>
    <t>215</t>
  </si>
  <si>
    <t>771111011</t>
  </si>
  <si>
    <t>Vysátí podkladu před pokládkou dlažby</t>
  </si>
  <si>
    <t>876108766</t>
  </si>
  <si>
    <t>Příprava podkladu před provedením dlažby vysátí podlah</t>
  </si>
  <si>
    <t>216</t>
  </si>
  <si>
    <t>771121011</t>
  </si>
  <si>
    <t>Nátěr penetrační na podlahu</t>
  </si>
  <si>
    <t>1452337675</t>
  </si>
  <si>
    <t>Příprava podkladu před provedením dlažby nátěr penetrační na podlahu</t>
  </si>
  <si>
    <t>217</t>
  </si>
  <si>
    <t>771474113</t>
  </si>
  <si>
    <t>Montáž soklů z dlaždic keramických rovných lepených cementovým flexibilním lepidlem v přes 90 do 120 mm</t>
  </si>
  <si>
    <t>-2103838734</t>
  </si>
  <si>
    <t>Montáž soklů z dlaždic keramických lepených cementovým flexibilním lepidlem rovných, výšky přes 90 do 120 mm</t>
  </si>
  <si>
    <t>2*(3,05+2,85+2,85+1+1,2+2,85+1,79+2,45+4,79+3,29+1,82+4,21+1,15+1,15+5,77+2,36+2,78+3,64)</t>
  </si>
  <si>
    <t>218</t>
  </si>
  <si>
    <t>59761175</t>
  </si>
  <si>
    <t>sokl keramický mrazuvzdorný povrch hladký/matný tl do 10mm výšky přes 90 do 120mm</t>
  </si>
  <si>
    <t>-1902730151</t>
  </si>
  <si>
    <t>98*1,1 'Přepočtené koeficientem množství</t>
  </si>
  <si>
    <t>219</t>
  </si>
  <si>
    <t>771574419</t>
  </si>
  <si>
    <t>Montáž podlah keramických hladkých lepených cementovým flexibilním lepidlem přes 22 do 25 ks/m2</t>
  </si>
  <si>
    <t>235220167</t>
  </si>
  <si>
    <t>Montáž podlah z dlaždic keramických lepených cementovým flexibilním lepidlem hladkých, tloušťky do 10 mm přes 22 do 25 ks/m2</t>
  </si>
  <si>
    <t>220</t>
  </si>
  <si>
    <t>59761171</t>
  </si>
  <si>
    <t>dlažba keramická slinutá mrazuvzdorná R10/A povrch hladký/matný tl do 10mm přes 22 do 25ks/m2</t>
  </si>
  <si>
    <t>1889503313</t>
  </si>
  <si>
    <t>10*1,1 'Přepočtené koeficientem množství</t>
  </si>
  <si>
    <t>221</t>
  </si>
  <si>
    <t>771591112</t>
  </si>
  <si>
    <t>Izolace pod dlažbu nátěrem nebo stěrkou ve dvou vrstvách</t>
  </si>
  <si>
    <t>1714892562</t>
  </si>
  <si>
    <t>Izolace podlahy pod dlažbu nátěrem nebo stěrkou ve dvou vrstvách</t>
  </si>
  <si>
    <t>222</t>
  </si>
  <si>
    <t>998771201</t>
  </si>
  <si>
    <t>Přesun hmot procentní pro podlahy z dlaždic v objektech v do 6 m</t>
  </si>
  <si>
    <t>-176541781</t>
  </si>
  <si>
    <t>Přesun hmot pro podlahy z dlaždic stanovený procentní sazbou (%) z ceny vodorovná dopravní vzdálenost do 50 m základní v objektech výšky do 6 m</t>
  </si>
  <si>
    <t>776</t>
  </si>
  <si>
    <t>Podlahy povlakové</t>
  </si>
  <si>
    <t>223</t>
  </si>
  <si>
    <t>776111311</t>
  </si>
  <si>
    <t>Vysátí podkladu povlakových podlah</t>
  </si>
  <si>
    <t>320875241</t>
  </si>
  <si>
    <t>Příprava podkladu povlakových podlah a stěn vysátí podlah</t>
  </si>
  <si>
    <t>14,48+47,78+28,78+5,08+28,26+28,22+5,06+28,76+48,29+11,9+22,66+22,66+22,66+22,66+12,35+7,16+16+2,99+10,98+31,42+21,69+14,75+17,77</t>
  </si>
  <si>
    <t>11,24+9,62+8,28+9,61+35,53+57,13+17,23+37,76+17,23+17,91+63,45+6,5+14,89+26,13+24,21</t>
  </si>
  <si>
    <t>4,13+9,83+3,33+4,39</t>
  </si>
  <si>
    <t>224</t>
  </si>
  <si>
    <t>776121112</t>
  </si>
  <si>
    <t>Vodou ředitelná penetrace savého podkladu povlakových podlah</t>
  </si>
  <si>
    <t>1222763383</t>
  </si>
  <si>
    <t>Příprava podkladu povlakových podlah a stěn penetrace vodou ředitelná podlah</t>
  </si>
  <si>
    <t>225</t>
  </si>
  <si>
    <t>776141122</t>
  </si>
  <si>
    <t>Stěrka podlahová nivelační pro vyrovnání podkladu povlakových podlah pevnosti 30 MPa tl přes 3 do 5 mm</t>
  </si>
  <si>
    <t>-158828611</t>
  </si>
  <si>
    <t>Příprava podkladu povlakových podlah a stěn vyrovnání samonivelační stěrkou podlah min.pevnosti 30 MPa, tloušťky přes 3 do 5 mm</t>
  </si>
  <si>
    <t>"Celková tl samonivelační stěrky 15 mm"</t>
  </si>
  <si>
    <t>226</t>
  </si>
  <si>
    <t>776151999R01</t>
  </si>
  <si>
    <t>Samonivelační stěrka podlah pevnosti 30 MPa tl přes 12 do 15 mm</t>
  </si>
  <si>
    <t>330865335</t>
  </si>
  <si>
    <t>227</t>
  </si>
  <si>
    <t>776141124</t>
  </si>
  <si>
    <t>Stěrka podlahová nivelační pro vyrovnání podkladu povlakových podlah pevnosti 30 MPa tl přes 8 do 10 mm</t>
  </si>
  <si>
    <t>1724033858</t>
  </si>
  <si>
    <t>Příprava podkladu povlakových podlah a stěn vyrovnání samonivelační stěrkou podlah min.pevnosti 30 MPa, tloušťky přes 8 do 10 mm</t>
  </si>
  <si>
    <t>228</t>
  </si>
  <si>
    <t>776201812</t>
  </si>
  <si>
    <t>Demontáž lepených povlakových podlah s podložkou ručně</t>
  </si>
  <si>
    <t>522528192</t>
  </si>
  <si>
    <t>Demontáž povlakových podlahovin lepených ručně s podložkou</t>
  </si>
  <si>
    <t>14,48+47,78+27,78+28,26+28,22+28,76+48,29+11,9+22,66+3*22,66+4,39+21,67+2,09+4,78+7,48+7,79</t>
  </si>
  <si>
    <t>229</t>
  </si>
  <si>
    <t>776211211</t>
  </si>
  <si>
    <t>Lepení textilních čtverců</t>
  </si>
  <si>
    <t>2107475504</t>
  </si>
  <si>
    <t>Montáž textilních podlahovin lepením čtverců standardních</t>
  </si>
  <si>
    <t>230</t>
  </si>
  <si>
    <t>69752121</t>
  </si>
  <si>
    <t>koberec čistící zóna, střižená smyčka, vlákno PA Econyl, 920g/m2, zátěž 33, Bfl-S1, záda vinyl</t>
  </si>
  <si>
    <t>787164346</t>
  </si>
  <si>
    <t>21,68*1,1 'Přepočtené koeficientem množství</t>
  </si>
  <si>
    <t>231</t>
  </si>
  <si>
    <t>776221111</t>
  </si>
  <si>
    <t>Lepení pásů z PVC standardním lepidlem</t>
  </si>
  <si>
    <t>-2007772259</t>
  </si>
  <si>
    <t>Montáž podlahovin z PVC lepením standardním lepidlem z pásů</t>
  </si>
  <si>
    <t>232</t>
  </si>
  <si>
    <t>28411145R01</t>
  </si>
  <si>
    <t>podlahovina vinylová homogenní protiskluzná se vsypem a výztužnou vrstvou, třída zátěže 33 - dle výběru investora</t>
  </si>
  <si>
    <t>-1568777498</t>
  </si>
  <si>
    <t>928,78*1,1 'Přepočtené koeficientem množství</t>
  </si>
  <si>
    <t>233</t>
  </si>
  <si>
    <t>776421111</t>
  </si>
  <si>
    <t>Montáž obvodových lišt lepením</t>
  </si>
  <si>
    <t>-546125213</t>
  </si>
  <si>
    <t>Montáž lišt obvodových lepených</t>
  </si>
  <si>
    <t>2*(4,35+2,32+1,9+6,24+2,86+8,78+9,31+2,9+9,31+1,75+2,9+9,31+2,85+2,85+9,31+2,9+1,75+2,9+1,54+9,31+11,03+23,44+4,25+2,8+7,93+2,85+2,85+7,93)</t>
  </si>
  <si>
    <t>2*(7,93+2,85+7,93+2,85+4,9+20,78+3,6+3,45+3,45+2,14+4,73+3,45+2,99+1+3,35+3,55+4,85+47,78+4,9+5,48+3+4,7+4,8+8,58+3,55+5+2,88+3,91)</t>
  </si>
  <si>
    <t>2*(2,85+3,38+2,85+3,38+2,83+2,93+4,35+6,42+8,85+5,85+5,85+2,92+5,85+6,46+2,95+5,85+6,46+2,78+4,85+20,93+2,22+2,93+2,93+5,04+4,9+24,45+3,02+8,34+6,56)</t>
  </si>
  <si>
    <t>2*5,5</t>
  </si>
  <si>
    <t>234</t>
  </si>
  <si>
    <t>19416005R01</t>
  </si>
  <si>
    <t>lišta obvodová / ukončovací - dle výběru zhotovitele</t>
  </si>
  <si>
    <t>907491903</t>
  </si>
  <si>
    <t>1022,56*1,02 'Přepočtené koeficientem množství</t>
  </si>
  <si>
    <t>235</t>
  </si>
  <si>
    <t>998776201</t>
  </si>
  <si>
    <t>Přesun hmot procentní pro podlahy povlakové v objektech v do 6 m</t>
  </si>
  <si>
    <t>-609174336</t>
  </si>
  <si>
    <t>Přesun hmot pro podlahy povlakové stanovený procentní sazbou (%) z ceny vodorovná dopravní vzdálenost do 50 m základní v objektech výšky do 6 m</t>
  </si>
  <si>
    <t>781</t>
  </si>
  <si>
    <t>Dokončovací práce - obklady</t>
  </si>
  <si>
    <t>236</t>
  </si>
  <si>
    <t>781111011</t>
  </si>
  <si>
    <t>Ometení (oprášení) stěny při přípravě podkladu</t>
  </si>
  <si>
    <t>1474899590</t>
  </si>
  <si>
    <t>Příprava podkladu před provedením obkladu oprášení (ometení) stěny</t>
  </si>
  <si>
    <t>"Keramické obklady v umývárnách"</t>
  </si>
  <si>
    <t>2,2*(2*(2*4,71+2*3,54+6*2,9))</t>
  </si>
  <si>
    <t>2,3*(2*(2*5,05+2*2,88+10*2,85))</t>
  </si>
  <si>
    <t>237</t>
  </si>
  <si>
    <t>781121011</t>
  </si>
  <si>
    <t>Nátěr penetrační na stěnu</t>
  </si>
  <si>
    <t>-345015036</t>
  </si>
  <si>
    <t>Příprava podkladu před provedením obkladu nátěr penetrační na stěnu</t>
  </si>
  <si>
    <t>238</t>
  </si>
  <si>
    <t>781131112</t>
  </si>
  <si>
    <t>Izolace pod obklad nátěrem nebo stěrkou ve dvou vrstvách</t>
  </si>
  <si>
    <t>-1941509200</t>
  </si>
  <si>
    <t>Izolace stěny pod obklad izolace nátěrem nebo stěrkou ve dvou vrstvách</t>
  </si>
  <si>
    <t>239</t>
  </si>
  <si>
    <t>781471810</t>
  </si>
  <si>
    <t>Demontáž obkladů z obkladaček keramických kladených do malty</t>
  </si>
  <si>
    <t>772173545</t>
  </si>
  <si>
    <t>Demontáž obkladů z dlaždic keramických kladených do malty</t>
  </si>
  <si>
    <t>240</t>
  </si>
  <si>
    <t>781472215</t>
  </si>
  <si>
    <t>Montáž obkladů keramických hladkých lepených cementovým flexibilním lepidlem přes 6 do 9 ks/m2</t>
  </si>
  <si>
    <t>1072558518</t>
  </si>
  <si>
    <t>Montáž keramických obkladů stěn lepených cementovým flexibilním lepidlem hladkých přes 6 do 9 ks/m2</t>
  </si>
  <si>
    <t>241</t>
  </si>
  <si>
    <t>59761718</t>
  </si>
  <si>
    <t>obklad keramický nemrazuvzdorný povrch hladký/matný tl do 10mm přes 6 do 9ks/m2</t>
  </si>
  <si>
    <t>-755126794</t>
  </si>
  <si>
    <t>353,216*1,15 'Přepočtené koeficientem množství</t>
  </si>
  <si>
    <t>242</t>
  </si>
  <si>
    <t>998781201</t>
  </si>
  <si>
    <t>Přesun hmot procentní pro obklady keramické v objektech v do 6 m</t>
  </si>
  <si>
    <t>1888291554</t>
  </si>
  <si>
    <t>Přesun hmot pro obklady keramické stanovený procentní sazbou (%) z ceny vodorovná dopravní vzdálenost do 50 m základní v objektech výšky do 6 m</t>
  </si>
  <si>
    <t>783</t>
  </si>
  <si>
    <t>Dokončovací práce - nátěry</t>
  </si>
  <si>
    <t>243</t>
  </si>
  <si>
    <t>783151999R01</t>
  </si>
  <si>
    <t>252344550</t>
  </si>
  <si>
    <t>13,68+84,35+40,55+57,98</t>
  </si>
  <si>
    <t>244</t>
  </si>
  <si>
    <t>783624561</t>
  </si>
  <si>
    <t>Základní jednonásobný akrylátový nátěr potrubí do DN 100 mm</t>
  </si>
  <si>
    <t>44014581</t>
  </si>
  <si>
    <t>Základní nátěr armatur a kovových potrubí jednonásobný potrubí do DN 100 mm akrylátový</t>
  </si>
  <si>
    <t>245</t>
  </si>
  <si>
    <t>783627631</t>
  </si>
  <si>
    <t>Krycí dvojnásobný akrylátový nátěr potrubí do DN 100 mm</t>
  </si>
  <si>
    <t>-1767981990</t>
  </si>
  <si>
    <t>Krycí nátěr (email) armatur a kovových potrubí potrubí do DN 100 mm dvojnásobný akrylátový standardní</t>
  </si>
  <si>
    <t>246</t>
  </si>
  <si>
    <t>783933151</t>
  </si>
  <si>
    <t>Penetrační epoxidový nátěr hladkých betonových podlah</t>
  </si>
  <si>
    <t>876268126</t>
  </si>
  <si>
    <t>Penetrační nátěr betonových podlah hladkých (z pohledového nebo gletovaného betonu, stěrky apod.) epoxidový</t>
  </si>
  <si>
    <t>247</t>
  </si>
  <si>
    <t>783937163</t>
  </si>
  <si>
    <t>Krycí dvojnásobný epoxidový rozpouštědlový nátěr betonové podlahy</t>
  </si>
  <si>
    <t>872439223</t>
  </si>
  <si>
    <t>Krycí (uzavírací) nátěr betonových podlah dvojnásobný epoxidový rozpouštědlový</t>
  </si>
  <si>
    <t>784</t>
  </si>
  <si>
    <t>Dokončovací práce - malby a tapety</t>
  </si>
  <si>
    <t>248</t>
  </si>
  <si>
    <t>784111001</t>
  </si>
  <si>
    <t>Oprášení (ometení ) podkladu v místnostech v do 3,80 m</t>
  </si>
  <si>
    <t>-702162040</t>
  </si>
  <si>
    <t>Oprášení (ometení) podkladu v místnostech výšky do 3,80 m</t>
  </si>
  <si>
    <t>"Výmalba omítek stěn"</t>
  </si>
  <si>
    <t>3954,43</t>
  </si>
  <si>
    <t>"Výmalba SDK podhledů"</t>
  </si>
  <si>
    <t>113,252+11,46</t>
  </si>
  <si>
    <t>249</t>
  </si>
  <si>
    <t>784181101</t>
  </si>
  <si>
    <t>Základní akrylátová jednonásobná bezbarvá penetrace podkladu v místnostech v do 3,80 m</t>
  </si>
  <si>
    <t>1806591205</t>
  </si>
  <si>
    <t>Penetrace podkladu jednonásobná základní akrylátová bezbarvá v místnostech výšky do 3,80 m</t>
  </si>
  <si>
    <t>250</t>
  </si>
  <si>
    <t>784211101</t>
  </si>
  <si>
    <t>Dvojnásobné bílé malby ze směsí za mokra výborně oděruvzdorných v místnostech v do 3,80 m</t>
  </si>
  <si>
    <t>1464520803</t>
  </si>
  <si>
    <t>Malby z malířských směsí oděruvzdorných za mokra dvojnásobné, bílé za mokra oděruvzdorné výborně v místnostech výšky do 3,80 m</t>
  </si>
  <si>
    <t>790</t>
  </si>
  <si>
    <t>Ostatní konstrukce a práce</t>
  </si>
  <si>
    <t>251</t>
  </si>
  <si>
    <t>790999R01</t>
  </si>
  <si>
    <t>Revizní dvířka plastová, 200x200 mm</t>
  </si>
  <si>
    <t>252</t>
  </si>
  <si>
    <t>790999R02</t>
  </si>
  <si>
    <t>Revizní dvířka plastová, 200x300 mm</t>
  </si>
  <si>
    <t>253</t>
  </si>
  <si>
    <t>790999R03</t>
  </si>
  <si>
    <t>Revizní dvířka plastová, 200x250 mm</t>
  </si>
  <si>
    <t>254</t>
  </si>
  <si>
    <t>790999R04</t>
  </si>
  <si>
    <t>Revizní dvířka plastová, 200x400 mm</t>
  </si>
  <si>
    <t>255</t>
  </si>
  <si>
    <t>790999R05</t>
  </si>
  <si>
    <t>Revizní dvířka plastová, 300x300 mm</t>
  </si>
  <si>
    <t>256</t>
  </si>
  <si>
    <t>790999R06</t>
  </si>
  <si>
    <t>Revizní dvířka plastová, 300x400 mm</t>
  </si>
  <si>
    <t>257</t>
  </si>
  <si>
    <t>790999R07</t>
  </si>
  <si>
    <t>Teleskopický pojízdný tunel 3000x10000 mm (tunel rozdělen na 3 výsuvné části na kolečkách, kolejnice, hliníková nosná konstrukce, PVC výplň, potisk)</t>
  </si>
  <si>
    <t>2052491167</t>
  </si>
  <si>
    <t>02 - Elektroinstalace</t>
  </si>
  <si>
    <t>D01 - Elektroinstalace</t>
  </si>
  <si>
    <t>D02 - Stavební práce</t>
  </si>
  <si>
    <t>D03 - Revize elektrických zařízení</t>
  </si>
  <si>
    <t>D04 - Hodinové zúčtovací sazby</t>
  </si>
  <si>
    <t>D05 - Zařízení</t>
  </si>
  <si>
    <t>D06 - Ostatní</t>
  </si>
  <si>
    <t>D01</t>
  </si>
  <si>
    <t>Pol58</t>
  </si>
  <si>
    <t>Spínač č1, bílý vč.rám.</t>
  </si>
  <si>
    <t>Pol59</t>
  </si>
  <si>
    <t xml:space="preserve">Spínač  č5, bílý vč.rám.</t>
  </si>
  <si>
    <t>Pol60</t>
  </si>
  <si>
    <t xml:space="preserve">Spínač  č6, bílý vč.rám.</t>
  </si>
  <si>
    <t>Pol61</t>
  </si>
  <si>
    <t xml:space="preserve">Spínač  č7, bílý vč.rám.</t>
  </si>
  <si>
    <t>Pol62</t>
  </si>
  <si>
    <t>Spínač č1, bílý vč.rám. IP44</t>
  </si>
  <si>
    <t>Pol63</t>
  </si>
  <si>
    <t xml:space="preserve">Spínač  č5, bílý vč.rám.IP44</t>
  </si>
  <si>
    <t>Pol64</t>
  </si>
  <si>
    <t xml:space="preserve">Spínač  č6, bílý vč.rám.IP44</t>
  </si>
  <si>
    <t>Pol65</t>
  </si>
  <si>
    <t xml:space="preserve">Spínač  č7, bílý vč.rám. IP44</t>
  </si>
  <si>
    <t>Pol66</t>
  </si>
  <si>
    <t xml:space="preserve">Spínač  pohyb., 230V10A, 180st,</t>
  </si>
  <si>
    <t>Pol68</t>
  </si>
  <si>
    <t xml:space="preserve">Spínač  č.1,6 s orient.dout. bílý vč.rám.</t>
  </si>
  <si>
    <t>Pol69</t>
  </si>
  <si>
    <t>Zásuvka jednonás.230V/16A, vč.rám.</t>
  </si>
  <si>
    <t>Pol70</t>
  </si>
  <si>
    <t>Zásuvka 230V/16A přepěť.ochr.,vč.rám</t>
  </si>
  <si>
    <t>Pol71</t>
  </si>
  <si>
    <t>Zásuvka TV+R+SAT.vč.rám</t>
  </si>
  <si>
    <t>Pol72</t>
  </si>
  <si>
    <t>ISDN zás. Tango RJ45</t>
  </si>
  <si>
    <t>Pol73</t>
  </si>
  <si>
    <t>Zásuvka jednonás.230V/16,bílá vč.rám, IP44</t>
  </si>
  <si>
    <t>Pol74</t>
  </si>
  <si>
    <t>Zásuvka 3-f 1 400V/16A</t>
  </si>
  <si>
    <t>Pol75</t>
  </si>
  <si>
    <t>Krabice</t>
  </si>
  <si>
    <t>Pol76</t>
  </si>
  <si>
    <t>CYKY 3Cx1,5</t>
  </si>
  <si>
    <t>Pol77</t>
  </si>
  <si>
    <t>CYKY 5Cx1,5</t>
  </si>
  <si>
    <t>Pol78</t>
  </si>
  <si>
    <t>CYKY 3Cx2,5</t>
  </si>
  <si>
    <t>Pol79</t>
  </si>
  <si>
    <t>CYKY 2x1,5</t>
  </si>
  <si>
    <t>Pol80</t>
  </si>
  <si>
    <t>CYKY 5Cx2,5</t>
  </si>
  <si>
    <t>Pol81</t>
  </si>
  <si>
    <t>CXKH 3Cx1,5</t>
  </si>
  <si>
    <t>Pol82</t>
  </si>
  <si>
    <t>CYKY-5Cx4</t>
  </si>
  <si>
    <t>Pol83</t>
  </si>
  <si>
    <t>CYKY-5Cx16</t>
  </si>
  <si>
    <t>Pol84</t>
  </si>
  <si>
    <t>Pol85</t>
  </si>
  <si>
    <t>CYY6</t>
  </si>
  <si>
    <t>Pol86</t>
  </si>
  <si>
    <t>Kabel UTP cat6</t>
  </si>
  <si>
    <t>Pol87</t>
  </si>
  <si>
    <t>Spínač Central a total stop pod sklem</t>
  </si>
  <si>
    <t>Pol88</t>
  </si>
  <si>
    <t>Ukonč.kab.celoplast. 4x10</t>
  </si>
  <si>
    <t>Pol89</t>
  </si>
  <si>
    <t>Ukonč.vod.v rozv.vč.zap.</t>
  </si>
  <si>
    <t>Pol90</t>
  </si>
  <si>
    <t>Zvonk. Tablo +AV vrátník</t>
  </si>
  <si>
    <t>Pol91</t>
  </si>
  <si>
    <t>Svítidlo nástěnné (soc.) LED 18W</t>
  </si>
  <si>
    <t>Pol92</t>
  </si>
  <si>
    <t xml:space="preserve">Svítidlo strop.(soc)  LED 18W</t>
  </si>
  <si>
    <t>Pol93</t>
  </si>
  <si>
    <t>Svítidlo LED,přis.28mm(chodba+soc.) 1000lm</t>
  </si>
  <si>
    <t>Pol94</t>
  </si>
  <si>
    <t>Svítidlo LED,prům.28(chodba) vč.nouz,zdroj</t>
  </si>
  <si>
    <t>Pol95</t>
  </si>
  <si>
    <t>Nouz.sv.9W 1hod.</t>
  </si>
  <si>
    <t>Pol96</t>
  </si>
  <si>
    <t>Svítidlo LED 600x600,opál sklo, přis.3950lm</t>
  </si>
  <si>
    <t>Pol97</t>
  </si>
  <si>
    <t>Svítidlo LED 600x600,opál sklo, přisaz.vč.nouz.zdroj.</t>
  </si>
  <si>
    <t>Pol98</t>
  </si>
  <si>
    <t>Svítidlo LED 1490x300, IP44,přisaz.3600lm</t>
  </si>
  <si>
    <t>Pol99</t>
  </si>
  <si>
    <t>Svítidlo LED 1490x300, IP44,přisaz,vč.nouz. Zdroj</t>
  </si>
  <si>
    <t>Pol72a</t>
  </si>
  <si>
    <t>Pol100</t>
  </si>
  <si>
    <t>Chránička kopoflex 20</t>
  </si>
  <si>
    <t>Pol101</t>
  </si>
  <si>
    <t>Kabelový žlab pod strop vč.mont.mat</t>
  </si>
  <si>
    <t>Pol102</t>
  </si>
  <si>
    <t>LED pásek 4,8W/m 12V 60LED/m CRI80 IP20, barva modrá, vč. montáže</t>
  </si>
  <si>
    <t>Pol103</t>
  </si>
  <si>
    <t>LED pásek 4,8W/m 12V 60LED/m CRI80 IP20, barva žlutá, vč. montáže</t>
  </si>
  <si>
    <t>Pol104</t>
  </si>
  <si>
    <t>Rohový hliníkový ALU profil Slim</t>
  </si>
  <si>
    <t>Pol105</t>
  </si>
  <si>
    <t>Difuzor profilu rohového SLIM oblý mléčný</t>
  </si>
  <si>
    <t>Pol106</t>
  </si>
  <si>
    <t>NPF-60-12 Napájecí zdroj pro LED 60W 12V</t>
  </si>
  <si>
    <t>D02</t>
  </si>
  <si>
    <t>Stavební práce</t>
  </si>
  <si>
    <t>Pol107</t>
  </si>
  <si>
    <t>Sekání drážek</t>
  </si>
  <si>
    <t>Pol108</t>
  </si>
  <si>
    <t>Průrazy</t>
  </si>
  <si>
    <t>D03</t>
  </si>
  <si>
    <t>Revize elektrických zařízení</t>
  </si>
  <si>
    <t>Pol109</t>
  </si>
  <si>
    <t>Výchozí revize dle PD</t>
  </si>
  <si>
    <t>D04</t>
  </si>
  <si>
    <t>Hodinové zúčtovací sazby</t>
  </si>
  <si>
    <t>Pol110</t>
  </si>
  <si>
    <t>Demontáže</t>
  </si>
  <si>
    <t>hod</t>
  </si>
  <si>
    <t>Pol111</t>
  </si>
  <si>
    <t>Dokončovací práce</t>
  </si>
  <si>
    <t>Pol112</t>
  </si>
  <si>
    <t>Komplexní vyzkoušení</t>
  </si>
  <si>
    <t>Pol113</t>
  </si>
  <si>
    <t>Spolupráce s revizním technikem</t>
  </si>
  <si>
    <t>D05</t>
  </si>
  <si>
    <t>Zařízení</t>
  </si>
  <si>
    <t>Pol115</t>
  </si>
  <si>
    <t>Rozvaděč RH</t>
  </si>
  <si>
    <t>"Položku ocenit jako součet zbylých položek v oddílu (pol.č. 58-73). Tyto položky uvedeny jako specifikace rozvaděče"</t>
  </si>
  <si>
    <t>Pol116</t>
  </si>
  <si>
    <t>Vypínač s vyrážecí cívkou 3/100A</t>
  </si>
  <si>
    <t>Pol117</t>
  </si>
  <si>
    <t>Přepěťová ochrana SPB12/4</t>
  </si>
  <si>
    <t>Pol118</t>
  </si>
  <si>
    <t>Jistič 6A/1</t>
  </si>
  <si>
    <t>Pol119</t>
  </si>
  <si>
    <t xml:space="preserve">Jističochránič  B10/2</t>
  </si>
  <si>
    <t>Pol120</t>
  </si>
  <si>
    <t>Proudový chránič 40A/2</t>
  </si>
  <si>
    <t>Pol121</t>
  </si>
  <si>
    <t>Jistič 16A/1</t>
  </si>
  <si>
    <t>Pol122</t>
  </si>
  <si>
    <t>Jistič 16A/3</t>
  </si>
  <si>
    <t>Pol123</t>
  </si>
  <si>
    <t>Jistič 25A/3</t>
  </si>
  <si>
    <t>Pol124</t>
  </si>
  <si>
    <t>Jistič 32A/3</t>
  </si>
  <si>
    <t>Pol125</t>
  </si>
  <si>
    <t>Jistič 40A/3</t>
  </si>
  <si>
    <t>Pol126</t>
  </si>
  <si>
    <t>Stykač 16A/3</t>
  </si>
  <si>
    <t>Pol127</t>
  </si>
  <si>
    <t>Stykač 25A/3</t>
  </si>
  <si>
    <t>Pol128</t>
  </si>
  <si>
    <t>Stykač 40A/3</t>
  </si>
  <si>
    <t>Pol129</t>
  </si>
  <si>
    <t>Impuls.relé 10A/1</t>
  </si>
  <si>
    <t>Pol130</t>
  </si>
  <si>
    <t>Čas.relé 3min.-1hod 1/10A</t>
  </si>
  <si>
    <t>Pol131</t>
  </si>
  <si>
    <t>Skříň 800x300x2150 IP40/IP20, úprava dle PZ</t>
  </si>
  <si>
    <t>D06</t>
  </si>
  <si>
    <t>Ostatní</t>
  </si>
  <si>
    <t>Pol54</t>
  </si>
  <si>
    <t>Podružný materiál-3% z mat.</t>
  </si>
  <si>
    <t>-118722102</t>
  </si>
  <si>
    <t>Pol55</t>
  </si>
  <si>
    <t>Podíl přidružených výkonů-6%z mat.+mont.</t>
  </si>
  <si>
    <t>-648128997</t>
  </si>
  <si>
    <t>Pol56</t>
  </si>
  <si>
    <t>Doprava zař.-3,6% z dod.</t>
  </si>
  <si>
    <t>-776527988</t>
  </si>
  <si>
    <t>Pol57</t>
  </si>
  <si>
    <t xml:space="preserve">Projektová dokumentace skutečného provedení+autor.dozor  na stavbě</t>
  </si>
  <si>
    <t>-1684510967</t>
  </si>
  <si>
    <t>VRN - Vedlejší rozpočtové a ostatní náklady</t>
  </si>
  <si>
    <t>VRN - Vedlejší a ostatní rozpočtové náklady</t>
  </si>
  <si>
    <t>Vedlejší a ostatní rozpočtové náklady</t>
  </si>
  <si>
    <t>VRN.01</t>
  </si>
  <si>
    <t>Označení stavby (D+M osazení informační tabule s uvedením názvu stavby, investora stavby, zhotovitele stavby, uvedením termínu a realizace stavby, uvedení kontaktu na odpovědného stavbyvedoucího)</t>
  </si>
  <si>
    <t>kpl</t>
  </si>
  <si>
    <t>VRN.02</t>
  </si>
  <si>
    <t>Zařízení staveniště - náklady na vybudování, používání a likvidaci staveniště vč. napojení na potřebná média a jejich spotřeby a vč. nákladů na uvedení pronajatých ploch do původního stavu, oplocení a ostraha staveniště</t>
  </si>
  <si>
    <t>VRN.03</t>
  </si>
  <si>
    <t>Vypracování výrobní a dílenské dokumentace (pro stavební část a všechny ostatní profese)</t>
  </si>
  <si>
    <t>VRN.04</t>
  </si>
  <si>
    <t>Náklady zhotovitele na nutné konzultace se zpracovatelem PD při realizaci stavby</t>
  </si>
  <si>
    <t>VRN.07</t>
  </si>
  <si>
    <t>Provedení sond do stávající konstrukcí objektů před zahájením bouracích a demoličních prací</t>
  </si>
  <si>
    <t>VRN.11</t>
  </si>
  <si>
    <t>Průběžné čištění veřejných komunikací znečištěných zhotovitelem stavby při její realizaci, čištění vozidel při výjezdu ze stavby, průběžné kropení celého staveniště proti prašnosti</t>
  </si>
  <si>
    <t>VRN.12</t>
  </si>
  <si>
    <t>Potřebné skládky a meziskládky stavebních materiálů, vybourané sutě a vybouraných hmot, zpětné předání staveništních ploch po ukončení stavby jejich majitelům a správcům</t>
  </si>
  <si>
    <t>VRN.15</t>
  </si>
  <si>
    <t>Pořizování fotodokumentace stavby včetně pasportizace před zahájením stavby (ze stejných míst)</t>
  </si>
  <si>
    <t>VRN.17</t>
  </si>
  <si>
    <t>Geodetické zaměření skutečného provedení stavby včetně zákresu tras a objektů</t>
  </si>
  <si>
    <t>VRN.19</t>
  </si>
  <si>
    <t>Projektová dokumentace skutečného provedení v 3x tištěných vyhotoveních a 1x v digitální formě ve formátu pdf na elektronickém záznamovém nosiči, revizní zprávy, tlakové zkoušky, prohlášení o shodě k použitým materiálům</t>
  </si>
  <si>
    <t>VRN.21</t>
  </si>
  <si>
    <t>Závěrečný úklid objektu před předáním stavby uživateli do trvalého užívání - finální úklid stavby</t>
  </si>
  <si>
    <t>VRN.23</t>
  </si>
  <si>
    <t>Zajištění publicity v souladu s článkem XII. odst. 12.3 Smlouvy o dílo předpoklad dočasný billboard min 2200x2100m a stálá pamětní deska cca 400x300mm</t>
  </si>
  <si>
    <t>VRN.24</t>
  </si>
  <si>
    <t>Ostatní náklady spojené s požadavky objednatele, které jsou uvedeny v jednotlivých článcích smlouvy o dílo, pokud nejsou zahrnuty v soupisech prací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</si>
</sst>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8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22" xfId="0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34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35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36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37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38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39</v>
      </c>
      <c r="E29" s="47"/>
      <c r="F29" s="32" t="s">
        <v>40</v>
      </c>
      <c r="G29" s="47"/>
      <c r="H29" s="47"/>
      <c r="I29" s="47"/>
      <c r="J29" s="47"/>
      <c r="K29" s="47"/>
      <c r="L29" s="48">
        <v>0.21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41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42</v>
      </c>
      <c r="G31" s="47"/>
      <c r="H31" s="47"/>
      <c r="I31" s="47"/>
      <c r="J31" s="47"/>
      <c r="K31" s="47"/>
      <c r="L31" s="48">
        <v>0.21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43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44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45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46</v>
      </c>
      <c r="U35" s="54"/>
      <c r="V35" s="54"/>
      <c r="W35" s="54"/>
      <c r="X35" s="56" t="s">
        <v>47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48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49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50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51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50</v>
      </c>
      <c r="AI60" s="42"/>
      <c r="AJ60" s="42"/>
      <c r="AK60" s="42"/>
      <c r="AL60" s="42"/>
      <c r="AM60" s="64" t="s">
        <v>51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52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53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50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51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50</v>
      </c>
      <c r="AI75" s="42"/>
      <c r="AJ75" s="42"/>
      <c r="AK75" s="42"/>
      <c r="AL75" s="42"/>
      <c r="AM75" s="64" t="s">
        <v>51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54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2025-010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Oprava zázemí klubu SFC Opava, fotbalový stadion – oprava povodňových škod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parc.č. 2037/1, 2034/9, 2035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19. 1. 2025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Statutární město Opava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Studio ARCHE´S</v>
      </c>
      <c r="AN89" s="71"/>
      <c r="AO89" s="71"/>
      <c r="AP89" s="71"/>
      <c r="AQ89" s="40"/>
      <c r="AR89" s="44"/>
      <c r="AS89" s="81" t="s">
        <v>55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>Studio ARCHE´S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56</v>
      </c>
      <c r="D92" s="94"/>
      <c r="E92" s="94"/>
      <c r="F92" s="94"/>
      <c r="G92" s="94"/>
      <c r="H92" s="95"/>
      <c r="I92" s="96" t="s">
        <v>57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58</v>
      </c>
      <c r="AH92" s="94"/>
      <c r="AI92" s="94"/>
      <c r="AJ92" s="94"/>
      <c r="AK92" s="94"/>
      <c r="AL92" s="94"/>
      <c r="AM92" s="94"/>
      <c r="AN92" s="96" t="s">
        <v>59</v>
      </c>
      <c r="AO92" s="94"/>
      <c r="AP92" s="98"/>
      <c r="AQ92" s="99" t="s">
        <v>60</v>
      </c>
      <c r="AR92" s="44"/>
      <c r="AS92" s="100" t="s">
        <v>61</v>
      </c>
      <c r="AT92" s="101" t="s">
        <v>62</v>
      </c>
      <c r="AU92" s="101" t="s">
        <v>63</v>
      </c>
      <c r="AV92" s="101" t="s">
        <v>64</v>
      </c>
      <c r="AW92" s="101" t="s">
        <v>65</v>
      </c>
      <c r="AX92" s="101" t="s">
        <v>66</v>
      </c>
      <c r="AY92" s="101" t="s">
        <v>67</v>
      </c>
      <c r="AZ92" s="101" t="s">
        <v>68</v>
      </c>
      <c r="BA92" s="101" t="s">
        <v>69</v>
      </c>
      <c r="BB92" s="101" t="s">
        <v>70</v>
      </c>
      <c r="BC92" s="101" t="s">
        <v>71</v>
      </c>
      <c r="BD92" s="102" t="s">
        <v>72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73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ROUND(SUM(AG95:AG97),2)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ROUND(SUM(AS95:AS97),2)</f>
        <v>0</v>
      </c>
      <c r="AT94" s="114">
        <f>ROUND(SUM(AV94:AW94),2)</f>
        <v>0</v>
      </c>
      <c r="AU94" s="115">
        <f>ROUND(SUM(AU95:AU97),5)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ROUND(SUM(AZ95:AZ97),2)</f>
        <v>0</v>
      </c>
      <c r="BA94" s="114">
        <f>ROUND(SUM(BA95:BA97),2)</f>
        <v>0</v>
      </c>
      <c r="BB94" s="114">
        <f>ROUND(SUM(BB95:BB97),2)</f>
        <v>0</v>
      </c>
      <c r="BC94" s="114">
        <f>ROUND(SUM(BC95:BC97),2)</f>
        <v>0</v>
      </c>
      <c r="BD94" s="116">
        <f>ROUND(SUM(BD95:BD97),2)</f>
        <v>0</v>
      </c>
      <c r="BE94" s="6"/>
      <c r="BS94" s="117" t="s">
        <v>74</v>
      </c>
      <c r="BT94" s="117" t="s">
        <v>75</v>
      </c>
      <c r="BU94" s="118" t="s">
        <v>76</v>
      </c>
      <c r="BV94" s="117" t="s">
        <v>77</v>
      </c>
      <c r="BW94" s="117" t="s">
        <v>5</v>
      </c>
      <c r="BX94" s="117" t="s">
        <v>78</v>
      </c>
      <c r="CL94" s="117" t="s">
        <v>1</v>
      </c>
    </row>
    <row r="95" s="7" customFormat="1" ht="24.75" customHeight="1">
      <c r="A95" s="119" t="s">
        <v>79</v>
      </c>
      <c r="B95" s="120"/>
      <c r="C95" s="121"/>
      <c r="D95" s="122" t="s">
        <v>80</v>
      </c>
      <c r="E95" s="122"/>
      <c r="F95" s="122"/>
      <c r="G95" s="122"/>
      <c r="H95" s="122"/>
      <c r="I95" s="123"/>
      <c r="J95" s="122" t="s">
        <v>81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'01 - Stavební opravy + op...'!J30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82</v>
      </c>
      <c r="AR95" s="126"/>
      <c r="AS95" s="127">
        <v>0</v>
      </c>
      <c r="AT95" s="128">
        <f>ROUND(SUM(AV95:AW95),2)</f>
        <v>0</v>
      </c>
      <c r="AU95" s="129">
        <f>'01 - Stavební opravy + op...'!P143</f>
        <v>0</v>
      </c>
      <c r="AV95" s="128">
        <f>'01 - Stavební opravy + op...'!J33</f>
        <v>0</v>
      </c>
      <c r="AW95" s="128">
        <f>'01 - Stavební opravy + op...'!J34</f>
        <v>0</v>
      </c>
      <c r="AX95" s="128">
        <f>'01 - Stavební opravy + op...'!J35</f>
        <v>0</v>
      </c>
      <c r="AY95" s="128">
        <f>'01 - Stavební opravy + op...'!J36</f>
        <v>0</v>
      </c>
      <c r="AZ95" s="128">
        <f>'01 - Stavební opravy + op...'!F33</f>
        <v>0</v>
      </c>
      <c r="BA95" s="128">
        <f>'01 - Stavební opravy + op...'!F34</f>
        <v>0</v>
      </c>
      <c r="BB95" s="128">
        <f>'01 - Stavební opravy + op...'!F35</f>
        <v>0</v>
      </c>
      <c r="BC95" s="128">
        <f>'01 - Stavební opravy + op...'!F36</f>
        <v>0</v>
      </c>
      <c r="BD95" s="130">
        <f>'01 - Stavební opravy + op...'!F37</f>
        <v>0</v>
      </c>
      <c r="BE95" s="7"/>
      <c r="BT95" s="131" t="s">
        <v>83</v>
      </c>
      <c r="BV95" s="131" t="s">
        <v>77</v>
      </c>
      <c r="BW95" s="131" t="s">
        <v>84</v>
      </c>
      <c r="BX95" s="131" t="s">
        <v>5</v>
      </c>
      <c r="CL95" s="131" t="s">
        <v>1</v>
      </c>
      <c r="CM95" s="131" t="s">
        <v>85</v>
      </c>
    </row>
    <row r="96" s="7" customFormat="1" ht="16.5" customHeight="1">
      <c r="A96" s="119" t="s">
        <v>79</v>
      </c>
      <c r="B96" s="120"/>
      <c r="C96" s="121"/>
      <c r="D96" s="122" t="s">
        <v>86</v>
      </c>
      <c r="E96" s="122"/>
      <c r="F96" s="122"/>
      <c r="G96" s="122"/>
      <c r="H96" s="122"/>
      <c r="I96" s="123"/>
      <c r="J96" s="122" t="s">
        <v>87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'02 - Elektroinstalace'!J30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82</v>
      </c>
      <c r="AR96" s="126"/>
      <c r="AS96" s="127">
        <v>0</v>
      </c>
      <c r="AT96" s="128">
        <f>ROUND(SUM(AV96:AW96),2)</f>
        <v>0</v>
      </c>
      <c r="AU96" s="129">
        <f>'02 - Elektroinstalace'!P122</f>
        <v>0</v>
      </c>
      <c r="AV96" s="128">
        <f>'02 - Elektroinstalace'!J33</f>
        <v>0</v>
      </c>
      <c r="AW96" s="128">
        <f>'02 - Elektroinstalace'!J34</f>
        <v>0</v>
      </c>
      <c r="AX96" s="128">
        <f>'02 - Elektroinstalace'!J35</f>
        <v>0</v>
      </c>
      <c r="AY96" s="128">
        <f>'02 - Elektroinstalace'!J36</f>
        <v>0</v>
      </c>
      <c r="AZ96" s="128">
        <f>'02 - Elektroinstalace'!F33</f>
        <v>0</v>
      </c>
      <c r="BA96" s="128">
        <f>'02 - Elektroinstalace'!F34</f>
        <v>0</v>
      </c>
      <c r="BB96" s="128">
        <f>'02 - Elektroinstalace'!F35</f>
        <v>0</v>
      </c>
      <c r="BC96" s="128">
        <f>'02 - Elektroinstalace'!F36</f>
        <v>0</v>
      </c>
      <c r="BD96" s="130">
        <f>'02 - Elektroinstalace'!F37</f>
        <v>0</v>
      </c>
      <c r="BE96" s="7"/>
      <c r="BT96" s="131" t="s">
        <v>83</v>
      </c>
      <c r="BV96" s="131" t="s">
        <v>77</v>
      </c>
      <c r="BW96" s="131" t="s">
        <v>88</v>
      </c>
      <c r="BX96" s="131" t="s">
        <v>5</v>
      </c>
      <c r="CL96" s="131" t="s">
        <v>1</v>
      </c>
      <c r="CM96" s="131" t="s">
        <v>85</v>
      </c>
    </row>
    <row r="97" s="7" customFormat="1" ht="16.5" customHeight="1">
      <c r="A97" s="119" t="s">
        <v>79</v>
      </c>
      <c r="B97" s="120"/>
      <c r="C97" s="121"/>
      <c r="D97" s="122" t="s">
        <v>89</v>
      </c>
      <c r="E97" s="122"/>
      <c r="F97" s="122"/>
      <c r="G97" s="122"/>
      <c r="H97" s="122"/>
      <c r="I97" s="123"/>
      <c r="J97" s="122" t="s">
        <v>90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'VRN - Vedlejší rozpočtové...'!J30</f>
        <v>0</v>
      </c>
      <c r="AH97" s="123"/>
      <c r="AI97" s="123"/>
      <c r="AJ97" s="123"/>
      <c r="AK97" s="123"/>
      <c r="AL97" s="123"/>
      <c r="AM97" s="123"/>
      <c r="AN97" s="124">
        <f>SUM(AG97,AT97)</f>
        <v>0</v>
      </c>
      <c r="AO97" s="123"/>
      <c r="AP97" s="123"/>
      <c r="AQ97" s="125" t="s">
        <v>82</v>
      </c>
      <c r="AR97" s="126"/>
      <c r="AS97" s="132">
        <v>0</v>
      </c>
      <c r="AT97" s="133">
        <f>ROUND(SUM(AV97:AW97),2)</f>
        <v>0</v>
      </c>
      <c r="AU97" s="134">
        <f>'VRN - Vedlejší rozpočtové...'!P117</f>
        <v>0</v>
      </c>
      <c r="AV97" s="133">
        <f>'VRN - Vedlejší rozpočtové...'!J33</f>
        <v>0</v>
      </c>
      <c r="AW97" s="133">
        <f>'VRN - Vedlejší rozpočtové...'!J34</f>
        <v>0</v>
      </c>
      <c r="AX97" s="133">
        <f>'VRN - Vedlejší rozpočtové...'!J35</f>
        <v>0</v>
      </c>
      <c r="AY97" s="133">
        <f>'VRN - Vedlejší rozpočtové...'!J36</f>
        <v>0</v>
      </c>
      <c r="AZ97" s="133">
        <f>'VRN - Vedlejší rozpočtové...'!F33</f>
        <v>0</v>
      </c>
      <c r="BA97" s="133">
        <f>'VRN - Vedlejší rozpočtové...'!F34</f>
        <v>0</v>
      </c>
      <c r="BB97" s="133">
        <f>'VRN - Vedlejší rozpočtové...'!F35</f>
        <v>0</v>
      </c>
      <c r="BC97" s="133">
        <f>'VRN - Vedlejší rozpočtové...'!F36</f>
        <v>0</v>
      </c>
      <c r="BD97" s="135">
        <f>'VRN - Vedlejší rozpočtové...'!F37</f>
        <v>0</v>
      </c>
      <c r="BE97" s="7"/>
      <c r="BT97" s="131" t="s">
        <v>83</v>
      </c>
      <c r="BV97" s="131" t="s">
        <v>77</v>
      </c>
      <c r="BW97" s="131" t="s">
        <v>91</v>
      </c>
      <c r="BX97" s="131" t="s">
        <v>5</v>
      </c>
      <c r="CL97" s="131" t="s">
        <v>1</v>
      </c>
      <c r="CM97" s="131" t="s">
        <v>85</v>
      </c>
    </row>
    <row r="98" s="2" customFormat="1" ht="30" customHeight="1">
      <c r="A98" s="38"/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4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</row>
    <row r="99" s="2" customFormat="1" ht="6.96" customHeight="1">
      <c r="A99" s="38"/>
      <c r="B99" s="66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44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</row>
  </sheetData>
  <sheetProtection sheet="1" formatColumns="0" formatRows="0" objects="1" scenarios="1" spinCount="100000" saltValue="hJODTAL+W3avECreNm10jr6wg92yWj4tML+vQZHA60QWvglvPG8r7RV3QZgJjH8Xn0/h7/0mdw9OsmB0lN8Ciw==" hashValue="QrR4mk/b10K4KAvoQeTnW7BCeeYvovy+o3vS4GI9CWX5suVd4orMs8WrvLS6dQqzV6gJczb0R0uHKefZesskCA==" algorithmName="SHA-512" password="CC35"/>
  <mergeCells count="50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AG94:AM94"/>
    <mergeCell ref="AN94:AP94"/>
    <mergeCell ref="AR2:BE2"/>
  </mergeCells>
  <hyperlinks>
    <hyperlink ref="A95" location="'01 - Stavební opravy + op...'!C2" display="/"/>
    <hyperlink ref="A96" location="'02 - Elektroinstalace'!C2" display="/"/>
    <hyperlink ref="A97" location="'VRN - Vedlejší rozpočtové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84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85</v>
      </c>
    </row>
    <row r="4" s="1" customFormat="1" ht="24.96" customHeight="1">
      <c r="B4" s="20"/>
      <c r="D4" s="138" t="s">
        <v>92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Oprava zázemí klubu SFC Opava, fotbalový stadion – oprava povodňových škod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93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94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19. 1. 2025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31</v>
      </c>
      <c r="F24" s="38"/>
      <c r="G24" s="38"/>
      <c r="H24" s="38"/>
      <c r="I24" s="140" t="s">
        <v>27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34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35</v>
      </c>
      <c r="E30" s="38"/>
      <c r="F30" s="38"/>
      <c r="G30" s="38"/>
      <c r="H30" s="38"/>
      <c r="I30" s="38"/>
      <c r="J30" s="151">
        <f>ROUND(J143,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37</v>
      </c>
      <c r="G32" s="38"/>
      <c r="H32" s="38"/>
      <c r="I32" s="152" t="s">
        <v>36</v>
      </c>
      <c r="J32" s="152" t="s">
        <v>38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39</v>
      </c>
      <c r="E33" s="140" t="s">
        <v>40</v>
      </c>
      <c r="F33" s="154">
        <f>ROUND((SUM(BE143:BE907)),  2)</f>
        <v>0</v>
      </c>
      <c r="G33" s="38"/>
      <c r="H33" s="38"/>
      <c r="I33" s="155">
        <v>0.21</v>
      </c>
      <c r="J33" s="154">
        <f>ROUND(((SUM(BE143:BE907))*I33),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41</v>
      </c>
      <c r="F34" s="154">
        <f>ROUND((SUM(BF143:BF907)),  2)</f>
        <v>0</v>
      </c>
      <c r="G34" s="38"/>
      <c r="H34" s="38"/>
      <c r="I34" s="155">
        <v>0.12</v>
      </c>
      <c r="J34" s="154">
        <f>ROUND(((SUM(BF143:BF907))*I34),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42</v>
      </c>
      <c r="F35" s="154">
        <f>ROUND((SUM(BG143:BG907)),  2)</f>
        <v>0</v>
      </c>
      <c r="G35" s="38"/>
      <c r="H35" s="38"/>
      <c r="I35" s="155">
        <v>0.21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43</v>
      </c>
      <c r="F36" s="154">
        <f>ROUND((SUM(BH143:BH907)),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44</v>
      </c>
      <c r="F37" s="154">
        <f>ROUND((SUM(BI143:BI907)),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45</v>
      </c>
      <c r="E39" s="158"/>
      <c r="F39" s="158"/>
      <c r="G39" s="159" t="s">
        <v>46</v>
      </c>
      <c r="H39" s="160" t="s">
        <v>47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48</v>
      </c>
      <c r="E50" s="164"/>
      <c r="F50" s="164"/>
      <c r="G50" s="163" t="s">
        <v>49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50</v>
      </c>
      <c r="E61" s="166"/>
      <c r="F61" s="167" t="s">
        <v>51</v>
      </c>
      <c r="G61" s="165" t="s">
        <v>50</v>
      </c>
      <c r="H61" s="166"/>
      <c r="I61" s="166"/>
      <c r="J61" s="168" t="s">
        <v>51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52</v>
      </c>
      <c r="E65" s="169"/>
      <c r="F65" s="169"/>
      <c r="G65" s="163" t="s">
        <v>53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50</v>
      </c>
      <c r="E76" s="166"/>
      <c r="F76" s="167" t="s">
        <v>51</v>
      </c>
      <c r="G76" s="165" t="s">
        <v>50</v>
      </c>
      <c r="H76" s="166"/>
      <c r="I76" s="166"/>
      <c r="J76" s="168" t="s">
        <v>51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95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Oprava zázemí klubu SFC Opava, fotbalový stadion – oprava povodňových škod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93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01 - Stavební opravy + opravy ZTI, VZT, VYT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parc.č. 2037/1, 2034/9, 2035</v>
      </c>
      <c r="G89" s="40"/>
      <c r="H89" s="40"/>
      <c r="I89" s="32" t="s">
        <v>22</v>
      </c>
      <c r="J89" s="79" t="str">
        <f>IF(J12="","",J12)</f>
        <v>19. 1. 2025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Statutární město Opava</v>
      </c>
      <c r="G91" s="40"/>
      <c r="H91" s="40"/>
      <c r="I91" s="32" t="s">
        <v>30</v>
      </c>
      <c r="J91" s="36" t="str">
        <f>E21</f>
        <v>Studio ARCHE´S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Studio ARCHE´S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96</v>
      </c>
      <c r="D94" s="176"/>
      <c r="E94" s="176"/>
      <c r="F94" s="176"/>
      <c r="G94" s="176"/>
      <c r="H94" s="176"/>
      <c r="I94" s="176"/>
      <c r="J94" s="177" t="s">
        <v>97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98</v>
      </c>
      <c r="D96" s="40"/>
      <c r="E96" s="40"/>
      <c r="F96" s="40"/>
      <c r="G96" s="40"/>
      <c r="H96" s="40"/>
      <c r="I96" s="40"/>
      <c r="J96" s="110">
        <f>J143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99</v>
      </c>
    </row>
    <row r="97" s="9" customFormat="1" ht="24.96" customHeight="1">
      <c r="A97" s="9"/>
      <c r="B97" s="179"/>
      <c r="C97" s="180"/>
      <c r="D97" s="181" t="s">
        <v>100</v>
      </c>
      <c r="E97" s="182"/>
      <c r="F97" s="182"/>
      <c r="G97" s="182"/>
      <c r="H97" s="182"/>
      <c r="I97" s="182"/>
      <c r="J97" s="183">
        <f>J144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101</v>
      </c>
      <c r="E98" s="188"/>
      <c r="F98" s="188"/>
      <c r="G98" s="188"/>
      <c r="H98" s="188"/>
      <c r="I98" s="188"/>
      <c r="J98" s="189">
        <f>J145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102</v>
      </c>
      <c r="E99" s="188"/>
      <c r="F99" s="188"/>
      <c r="G99" s="188"/>
      <c r="H99" s="188"/>
      <c r="I99" s="188"/>
      <c r="J99" s="189">
        <f>J158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103</v>
      </c>
      <c r="E100" s="188"/>
      <c r="F100" s="188"/>
      <c r="G100" s="188"/>
      <c r="H100" s="188"/>
      <c r="I100" s="188"/>
      <c r="J100" s="189">
        <f>J251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104</v>
      </c>
      <c r="E101" s="188"/>
      <c r="F101" s="188"/>
      <c r="G101" s="188"/>
      <c r="H101" s="188"/>
      <c r="I101" s="188"/>
      <c r="J101" s="189">
        <f>J292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105</v>
      </c>
      <c r="E102" s="188"/>
      <c r="F102" s="188"/>
      <c r="G102" s="188"/>
      <c r="H102" s="188"/>
      <c r="I102" s="188"/>
      <c r="J102" s="189">
        <f>J304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79"/>
      <c r="C103" s="180"/>
      <c r="D103" s="181" t="s">
        <v>106</v>
      </c>
      <c r="E103" s="182"/>
      <c r="F103" s="182"/>
      <c r="G103" s="182"/>
      <c r="H103" s="182"/>
      <c r="I103" s="182"/>
      <c r="J103" s="183">
        <f>J307</f>
        <v>0</v>
      </c>
      <c r="K103" s="180"/>
      <c r="L103" s="18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5"/>
      <c r="C104" s="186"/>
      <c r="D104" s="187" t="s">
        <v>107</v>
      </c>
      <c r="E104" s="188"/>
      <c r="F104" s="188"/>
      <c r="G104" s="188"/>
      <c r="H104" s="188"/>
      <c r="I104" s="188"/>
      <c r="J104" s="189">
        <f>J308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5"/>
      <c r="C105" s="186"/>
      <c r="D105" s="187" t="s">
        <v>108</v>
      </c>
      <c r="E105" s="188"/>
      <c r="F105" s="188"/>
      <c r="G105" s="188"/>
      <c r="H105" s="188"/>
      <c r="I105" s="188"/>
      <c r="J105" s="189">
        <f>J329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5"/>
      <c r="C106" s="186"/>
      <c r="D106" s="187" t="s">
        <v>109</v>
      </c>
      <c r="E106" s="188"/>
      <c r="F106" s="188"/>
      <c r="G106" s="188"/>
      <c r="H106" s="188"/>
      <c r="I106" s="188"/>
      <c r="J106" s="189">
        <f>J343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5"/>
      <c r="C107" s="186"/>
      <c r="D107" s="187" t="s">
        <v>110</v>
      </c>
      <c r="E107" s="188"/>
      <c r="F107" s="188"/>
      <c r="G107" s="188"/>
      <c r="H107" s="188"/>
      <c r="I107" s="188"/>
      <c r="J107" s="189">
        <f>J354</f>
        <v>0</v>
      </c>
      <c r="K107" s="186"/>
      <c r="L107" s="19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5"/>
      <c r="C108" s="186"/>
      <c r="D108" s="187" t="s">
        <v>111</v>
      </c>
      <c r="E108" s="188"/>
      <c r="F108" s="188"/>
      <c r="G108" s="188"/>
      <c r="H108" s="188"/>
      <c r="I108" s="188"/>
      <c r="J108" s="189">
        <f>J359</f>
        <v>0</v>
      </c>
      <c r="K108" s="186"/>
      <c r="L108" s="19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5"/>
      <c r="C109" s="186"/>
      <c r="D109" s="187" t="s">
        <v>112</v>
      </c>
      <c r="E109" s="188"/>
      <c r="F109" s="188"/>
      <c r="G109" s="188"/>
      <c r="H109" s="188"/>
      <c r="I109" s="188"/>
      <c r="J109" s="189">
        <f>J416</f>
        <v>0</v>
      </c>
      <c r="K109" s="186"/>
      <c r="L109" s="19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5"/>
      <c r="C110" s="186"/>
      <c r="D110" s="187" t="s">
        <v>113</v>
      </c>
      <c r="E110" s="188"/>
      <c r="F110" s="188"/>
      <c r="G110" s="188"/>
      <c r="H110" s="188"/>
      <c r="I110" s="188"/>
      <c r="J110" s="189">
        <f>J423</f>
        <v>0</v>
      </c>
      <c r="K110" s="186"/>
      <c r="L110" s="19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5"/>
      <c r="C111" s="186"/>
      <c r="D111" s="187" t="s">
        <v>114</v>
      </c>
      <c r="E111" s="188"/>
      <c r="F111" s="188"/>
      <c r="G111" s="188"/>
      <c r="H111" s="188"/>
      <c r="I111" s="188"/>
      <c r="J111" s="189">
        <f>J432</f>
        <v>0</v>
      </c>
      <c r="K111" s="186"/>
      <c r="L111" s="19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5"/>
      <c r="C112" s="186"/>
      <c r="D112" s="187" t="s">
        <v>115</v>
      </c>
      <c r="E112" s="188"/>
      <c r="F112" s="188"/>
      <c r="G112" s="188"/>
      <c r="H112" s="188"/>
      <c r="I112" s="188"/>
      <c r="J112" s="189">
        <f>J441</f>
        <v>0</v>
      </c>
      <c r="K112" s="186"/>
      <c r="L112" s="19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5"/>
      <c r="C113" s="186"/>
      <c r="D113" s="187" t="s">
        <v>116</v>
      </c>
      <c r="E113" s="188"/>
      <c r="F113" s="188"/>
      <c r="G113" s="188"/>
      <c r="H113" s="188"/>
      <c r="I113" s="188"/>
      <c r="J113" s="189">
        <f>J500</f>
        <v>0</v>
      </c>
      <c r="K113" s="186"/>
      <c r="L113" s="19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5"/>
      <c r="C114" s="186"/>
      <c r="D114" s="187" t="s">
        <v>117</v>
      </c>
      <c r="E114" s="188"/>
      <c r="F114" s="188"/>
      <c r="G114" s="188"/>
      <c r="H114" s="188"/>
      <c r="I114" s="188"/>
      <c r="J114" s="189">
        <f>J515</f>
        <v>0</v>
      </c>
      <c r="K114" s="186"/>
      <c r="L114" s="19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85"/>
      <c r="C115" s="186"/>
      <c r="D115" s="187" t="s">
        <v>118</v>
      </c>
      <c r="E115" s="188"/>
      <c r="F115" s="188"/>
      <c r="G115" s="188"/>
      <c r="H115" s="188"/>
      <c r="I115" s="188"/>
      <c r="J115" s="189">
        <f>J521</f>
        <v>0</v>
      </c>
      <c r="K115" s="186"/>
      <c r="L115" s="19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85"/>
      <c r="C116" s="186"/>
      <c r="D116" s="187" t="s">
        <v>119</v>
      </c>
      <c r="E116" s="188"/>
      <c r="F116" s="188"/>
      <c r="G116" s="188"/>
      <c r="H116" s="188"/>
      <c r="I116" s="188"/>
      <c r="J116" s="189">
        <f>J619</f>
        <v>0</v>
      </c>
      <c r="K116" s="186"/>
      <c r="L116" s="19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85"/>
      <c r="C117" s="186"/>
      <c r="D117" s="187" t="s">
        <v>120</v>
      </c>
      <c r="E117" s="188"/>
      <c r="F117" s="188"/>
      <c r="G117" s="188"/>
      <c r="H117" s="188"/>
      <c r="I117" s="188"/>
      <c r="J117" s="189">
        <f>J692</f>
        <v>0</v>
      </c>
      <c r="K117" s="186"/>
      <c r="L117" s="19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85"/>
      <c r="C118" s="186"/>
      <c r="D118" s="187" t="s">
        <v>121</v>
      </c>
      <c r="E118" s="188"/>
      <c r="F118" s="188"/>
      <c r="G118" s="188"/>
      <c r="H118" s="188"/>
      <c r="I118" s="188"/>
      <c r="J118" s="189">
        <f>J733</f>
        <v>0</v>
      </c>
      <c r="K118" s="186"/>
      <c r="L118" s="19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85"/>
      <c r="C119" s="186"/>
      <c r="D119" s="187" t="s">
        <v>122</v>
      </c>
      <c r="E119" s="188"/>
      <c r="F119" s="188"/>
      <c r="G119" s="188"/>
      <c r="H119" s="188"/>
      <c r="I119" s="188"/>
      <c r="J119" s="189">
        <f>J754</f>
        <v>0</v>
      </c>
      <c r="K119" s="186"/>
      <c r="L119" s="19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85"/>
      <c r="C120" s="186"/>
      <c r="D120" s="187" t="s">
        <v>123</v>
      </c>
      <c r="E120" s="188"/>
      <c r="F120" s="188"/>
      <c r="G120" s="188"/>
      <c r="H120" s="188"/>
      <c r="I120" s="188"/>
      <c r="J120" s="189">
        <f>J818</f>
        <v>0</v>
      </c>
      <c r="K120" s="186"/>
      <c r="L120" s="19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85"/>
      <c r="C121" s="186"/>
      <c r="D121" s="187" t="s">
        <v>124</v>
      </c>
      <c r="E121" s="188"/>
      <c r="F121" s="188"/>
      <c r="G121" s="188"/>
      <c r="H121" s="188"/>
      <c r="I121" s="188"/>
      <c r="J121" s="189">
        <f>J854</f>
        <v>0</v>
      </c>
      <c r="K121" s="186"/>
      <c r="L121" s="19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85"/>
      <c r="C122" s="186"/>
      <c r="D122" s="187" t="s">
        <v>125</v>
      </c>
      <c r="E122" s="188"/>
      <c r="F122" s="188"/>
      <c r="G122" s="188"/>
      <c r="H122" s="188"/>
      <c r="I122" s="188"/>
      <c r="J122" s="189">
        <f>J871</f>
        <v>0</v>
      </c>
      <c r="K122" s="186"/>
      <c r="L122" s="19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85"/>
      <c r="C123" s="186"/>
      <c r="D123" s="187" t="s">
        <v>126</v>
      </c>
      <c r="E123" s="188"/>
      <c r="F123" s="188"/>
      <c r="G123" s="188"/>
      <c r="H123" s="188"/>
      <c r="I123" s="188"/>
      <c r="J123" s="189">
        <f>J893</f>
        <v>0</v>
      </c>
      <c r="K123" s="186"/>
      <c r="L123" s="19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2" customFormat="1" ht="21.84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66"/>
      <c r="C125" s="67"/>
      <c r="D125" s="67"/>
      <c r="E125" s="67"/>
      <c r="F125" s="67"/>
      <c r="G125" s="67"/>
      <c r="H125" s="67"/>
      <c r="I125" s="67"/>
      <c r="J125" s="67"/>
      <c r="K125" s="67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9" s="2" customFormat="1" ht="6.96" customHeight="1">
      <c r="A129" s="38"/>
      <c r="B129" s="68"/>
      <c r="C129" s="69"/>
      <c r="D129" s="69"/>
      <c r="E129" s="69"/>
      <c r="F129" s="69"/>
      <c r="G129" s="69"/>
      <c r="H129" s="69"/>
      <c r="I129" s="69"/>
      <c r="J129" s="69"/>
      <c r="K129" s="69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24.96" customHeight="1">
      <c r="A130" s="38"/>
      <c r="B130" s="39"/>
      <c r="C130" s="23" t="s">
        <v>127</v>
      </c>
      <c r="D130" s="40"/>
      <c r="E130" s="40"/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6.96" customHeight="1">
      <c r="A131" s="38"/>
      <c r="B131" s="39"/>
      <c r="C131" s="40"/>
      <c r="D131" s="40"/>
      <c r="E131" s="40"/>
      <c r="F131" s="40"/>
      <c r="G131" s="40"/>
      <c r="H131" s="40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2" customHeight="1">
      <c r="A132" s="38"/>
      <c r="B132" s="39"/>
      <c r="C132" s="32" t="s">
        <v>16</v>
      </c>
      <c r="D132" s="40"/>
      <c r="E132" s="40"/>
      <c r="F132" s="40"/>
      <c r="G132" s="40"/>
      <c r="H132" s="40"/>
      <c r="I132" s="40"/>
      <c r="J132" s="40"/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6.5" customHeight="1">
      <c r="A133" s="38"/>
      <c r="B133" s="39"/>
      <c r="C133" s="40"/>
      <c r="D133" s="40"/>
      <c r="E133" s="174" t="str">
        <f>E7</f>
        <v>Oprava zázemí klubu SFC Opava, fotbalový stadion – oprava povodňových škod</v>
      </c>
      <c r="F133" s="32"/>
      <c r="G133" s="32"/>
      <c r="H133" s="32"/>
      <c r="I133" s="40"/>
      <c r="J133" s="40"/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2" customHeight="1">
      <c r="A134" s="38"/>
      <c r="B134" s="39"/>
      <c r="C134" s="32" t="s">
        <v>93</v>
      </c>
      <c r="D134" s="40"/>
      <c r="E134" s="40"/>
      <c r="F134" s="40"/>
      <c r="G134" s="40"/>
      <c r="H134" s="40"/>
      <c r="I134" s="40"/>
      <c r="J134" s="40"/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16.5" customHeight="1">
      <c r="A135" s="38"/>
      <c r="B135" s="39"/>
      <c r="C135" s="40"/>
      <c r="D135" s="40"/>
      <c r="E135" s="76" t="str">
        <f>E9</f>
        <v>01 - Stavební opravy + opravy ZTI, VZT, VYT</v>
      </c>
      <c r="F135" s="40"/>
      <c r="G135" s="40"/>
      <c r="H135" s="40"/>
      <c r="I135" s="40"/>
      <c r="J135" s="40"/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2" customFormat="1" ht="6.96" customHeight="1">
      <c r="A136" s="38"/>
      <c r="B136" s="39"/>
      <c r="C136" s="40"/>
      <c r="D136" s="40"/>
      <c r="E136" s="40"/>
      <c r="F136" s="40"/>
      <c r="G136" s="40"/>
      <c r="H136" s="40"/>
      <c r="I136" s="40"/>
      <c r="J136" s="40"/>
      <c r="K136" s="40"/>
      <c r="L136" s="63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</row>
    <row r="137" s="2" customFormat="1" ht="12" customHeight="1">
      <c r="A137" s="38"/>
      <c r="B137" s="39"/>
      <c r="C137" s="32" t="s">
        <v>20</v>
      </c>
      <c r="D137" s="40"/>
      <c r="E137" s="40"/>
      <c r="F137" s="27" t="str">
        <f>F12</f>
        <v>parc.č. 2037/1, 2034/9, 2035</v>
      </c>
      <c r="G137" s="40"/>
      <c r="H137" s="40"/>
      <c r="I137" s="32" t="s">
        <v>22</v>
      </c>
      <c r="J137" s="79" t="str">
        <f>IF(J12="","",J12)</f>
        <v>19. 1. 2025</v>
      </c>
      <c r="K137" s="40"/>
      <c r="L137" s="63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</row>
    <row r="138" s="2" customFormat="1" ht="6.96" customHeight="1">
      <c r="A138" s="38"/>
      <c r="B138" s="39"/>
      <c r="C138" s="40"/>
      <c r="D138" s="40"/>
      <c r="E138" s="40"/>
      <c r="F138" s="40"/>
      <c r="G138" s="40"/>
      <c r="H138" s="40"/>
      <c r="I138" s="40"/>
      <c r="J138" s="40"/>
      <c r="K138" s="40"/>
      <c r="L138" s="63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</row>
    <row r="139" s="2" customFormat="1" ht="15.15" customHeight="1">
      <c r="A139" s="38"/>
      <c r="B139" s="39"/>
      <c r="C139" s="32" t="s">
        <v>24</v>
      </c>
      <c r="D139" s="40"/>
      <c r="E139" s="40"/>
      <c r="F139" s="27" t="str">
        <f>E15</f>
        <v>Statutární město Opava</v>
      </c>
      <c r="G139" s="40"/>
      <c r="H139" s="40"/>
      <c r="I139" s="32" t="s">
        <v>30</v>
      </c>
      <c r="J139" s="36" t="str">
        <f>E21</f>
        <v>Studio ARCHE´S</v>
      </c>
      <c r="K139" s="40"/>
      <c r="L139" s="63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</row>
    <row r="140" s="2" customFormat="1" ht="15.15" customHeight="1">
      <c r="A140" s="38"/>
      <c r="B140" s="39"/>
      <c r="C140" s="32" t="s">
        <v>28</v>
      </c>
      <c r="D140" s="40"/>
      <c r="E140" s="40"/>
      <c r="F140" s="27" t="str">
        <f>IF(E18="","",E18)</f>
        <v>Vyplň údaj</v>
      </c>
      <c r="G140" s="40"/>
      <c r="H140" s="40"/>
      <c r="I140" s="32" t="s">
        <v>33</v>
      </c>
      <c r="J140" s="36" t="str">
        <f>E24</f>
        <v>Studio ARCHE´S</v>
      </c>
      <c r="K140" s="40"/>
      <c r="L140" s="63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</row>
    <row r="141" s="2" customFormat="1" ht="10.32" customHeight="1">
      <c r="A141" s="38"/>
      <c r="B141" s="39"/>
      <c r="C141" s="40"/>
      <c r="D141" s="40"/>
      <c r="E141" s="40"/>
      <c r="F141" s="40"/>
      <c r="G141" s="40"/>
      <c r="H141" s="40"/>
      <c r="I141" s="40"/>
      <c r="J141" s="40"/>
      <c r="K141" s="40"/>
      <c r="L141" s="63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</row>
    <row r="142" s="11" customFormat="1" ht="29.28" customHeight="1">
      <c r="A142" s="191"/>
      <c r="B142" s="192"/>
      <c r="C142" s="193" t="s">
        <v>128</v>
      </c>
      <c r="D142" s="194" t="s">
        <v>60</v>
      </c>
      <c r="E142" s="194" t="s">
        <v>56</v>
      </c>
      <c r="F142" s="194" t="s">
        <v>57</v>
      </c>
      <c r="G142" s="194" t="s">
        <v>129</v>
      </c>
      <c r="H142" s="194" t="s">
        <v>130</v>
      </c>
      <c r="I142" s="194" t="s">
        <v>131</v>
      </c>
      <c r="J142" s="195" t="s">
        <v>97</v>
      </c>
      <c r="K142" s="196" t="s">
        <v>132</v>
      </c>
      <c r="L142" s="197"/>
      <c r="M142" s="100" t="s">
        <v>1</v>
      </c>
      <c r="N142" s="101" t="s">
        <v>39</v>
      </c>
      <c r="O142" s="101" t="s">
        <v>133</v>
      </c>
      <c r="P142" s="101" t="s">
        <v>134</v>
      </c>
      <c r="Q142" s="101" t="s">
        <v>135</v>
      </c>
      <c r="R142" s="101" t="s">
        <v>136</v>
      </c>
      <c r="S142" s="101" t="s">
        <v>137</v>
      </c>
      <c r="T142" s="102" t="s">
        <v>138</v>
      </c>
      <c r="U142" s="191"/>
      <c r="V142" s="191"/>
      <c r="W142" s="191"/>
      <c r="X142" s="191"/>
      <c r="Y142" s="191"/>
      <c r="Z142" s="191"/>
      <c r="AA142" s="191"/>
      <c r="AB142" s="191"/>
      <c r="AC142" s="191"/>
      <c r="AD142" s="191"/>
      <c r="AE142" s="191"/>
    </row>
    <row r="143" s="2" customFormat="1" ht="22.8" customHeight="1">
      <c r="A143" s="38"/>
      <c r="B143" s="39"/>
      <c r="C143" s="107" t="s">
        <v>139</v>
      </c>
      <c r="D143" s="40"/>
      <c r="E143" s="40"/>
      <c r="F143" s="40"/>
      <c r="G143" s="40"/>
      <c r="H143" s="40"/>
      <c r="I143" s="40"/>
      <c r="J143" s="198">
        <f>BK143</f>
        <v>0</v>
      </c>
      <c r="K143" s="40"/>
      <c r="L143" s="44"/>
      <c r="M143" s="103"/>
      <c r="N143" s="199"/>
      <c r="O143" s="104"/>
      <c r="P143" s="200">
        <f>P144+P307</f>
        <v>0</v>
      </c>
      <c r="Q143" s="104"/>
      <c r="R143" s="200">
        <f>R144+R307</f>
        <v>288.25466836</v>
      </c>
      <c r="S143" s="104"/>
      <c r="T143" s="201">
        <f>T144+T307</f>
        <v>283.32480957999996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74</v>
      </c>
      <c r="AU143" s="17" t="s">
        <v>99</v>
      </c>
      <c r="BK143" s="202">
        <f>BK144+BK307</f>
        <v>0</v>
      </c>
    </row>
    <row r="144" s="12" customFormat="1" ht="25.92" customHeight="1">
      <c r="A144" s="12"/>
      <c r="B144" s="203"/>
      <c r="C144" s="204"/>
      <c r="D144" s="205" t="s">
        <v>74</v>
      </c>
      <c r="E144" s="206" t="s">
        <v>140</v>
      </c>
      <c r="F144" s="206" t="s">
        <v>141</v>
      </c>
      <c r="G144" s="204"/>
      <c r="H144" s="204"/>
      <c r="I144" s="207"/>
      <c r="J144" s="208">
        <f>BK144</f>
        <v>0</v>
      </c>
      <c r="K144" s="204"/>
      <c r="L144" s="209"/>
      <c r="M144" s="210"/>
      <c r="N144" s="211"/>
      <c r="O144" s="211"/>
      <c r="P144" s="212">
        <f>P145+P158+P251+P292+P304</f>
        <v>0</v>
      </c>
      <c r="Q144" s="211"/>
      <c r="R144" s="212">
        <f>R145+R158+R251+R292+R304</f>
        <v>210.72621370000003</v>
      </c>
      <c r="S144" s="211"/>
      <c r="T144" s="213">
        <f>T145+T158+T251+T292+T304</f>
        <v>214.970866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4" t="s">
        <v>83</v>
      </c>
      <c r="AT144" s="215" t="s">
        <v>74</v>
      </c>
      <c r="AU144" s="215" t="s">
        <v>75</v>
      </c>
      <c r="AY144" s="214" t="s">
        <v>142</v>
      </c>
      <c r="BK144" s="216">
        <f>BK145+BK158+BK251+BK292+BK304</f>
        <v>0</v>
      </c>
    </row>
    <row r="145" s="12" customFormat="1" ht="22.8" customHeight="1">
      <c r="A145" s="12"/>
      <c r="B145" s="203"/>
      <c r="C145" s="204"/>
      <c r="D145" s="205" t="s">
        <v>74</v>
      </c>
      <c r="E145" s="217" t="s">
        <v>143</v>
      </c>
      <c r="F145" s="217" t="s">
        <v>144</v>
      </c>
      <c r="G145" s="204"/>
      <c r="H145" s="204"/>
      <c r="I145" s="207"/>
      <c r="J145" s="218">
        <f>BK145</f>
        <v>0</v>
      </c>
      <c r="K145" s="204"/>
      <c r="L145" s="209"/>
      <c r="M145" s="210"/>
      <c r="N145" s="211"/>
      <c r="O145" s="211"/>
      <c r="P145" s="212">
        <f>SUM(P146:P157)</f>
        <v>0</v>
      </c>
      <c r="Q145" s="211"/>
      <c r="R145" s="212">
        <f>SUM(R146:R157)</f>
        <v>60.6478852</v>
      </c>
      <c r="S145" s="211"/>
      <c r="T145" s="213">
        <f>SUM(T146:T157)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4" t="s">
        <v>83</v>
      </c>
      <c r="AT145" s="215" t="s">
        <v>74</v>
      </c>
      <c r="AU145" s="215" t="s">
        <v>83</v>
      </c>
      <c r="AY145" s="214" t="s">
        <v>142</v>
      </c>
      <c r="BK145" s="216">
        <f>SUM(BK146:BK157)</f>
        <v>0</v>
      </c>
    </row>
    <row r="146" s="2" customFormat="1" ht="16.5" customHeight="1">
      <c r="A146" s="38"/>
      <c r="B146" s="39"/>
      <c r="C146" s="219" t="s">
        <v>83</v>
      </c>
      <c r="D146" s="219" t="s">
        <v>145</v>
      </c>
      <c r="E146" s="220" t="s">
        <v>146</v>
      </c>
      <c r="F146" s="221" t="s">
        <v>147</v>
      </c>
      <c r="G146" s="222" t="s">
        <v>148</v>
      </c>
      <c r="H146" s="223">
        <v>20.64</v>
      </c>
      <c r="I146" s="224"/>
      <c r="J146" s="225">
        <f>ROUND(I146*H146,2)</f>
        <v>0</v>
      </c>
      <c r="K146" s="226"/>
      <c r="L146" s="44"/>
      <c r="M146" s="227" t="s">
        <v>1</v>
      </c>
      <c r="N146" s="228" t="s">
        <v>40</v>
      </c>
      <c r="O146" s="91"/>
      <c r="P146" s="229">
        <f>O146*H146</f>
        <v>0</v>
      </c>
      <c r="Q146" s="229">
        <v>1.8775</v>
      </c>
      <c r="R146" s="229">
        <f>Q146*H146</f>
        <v>38.7516</v>
      </c>
      <c r="S146" s="229">
        <v>0</v>
      </c>
      <c r="T146" s="23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1" t="s">
        <v>149</v>
      </c>
      <c r="AT146" s="231" t="s">
        <v>145</v>
      </c>
      <c r="AU146" s="231" t="s">
        <v>85</v>
      </c>
      <c r="AY146" s="17" t="s">
        <v>142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7" t="s">
        <v>83</v>
      </c>
      <c r="BK146" s="232">
        <f>ROUND(I146*H146,2)</f>
        <v>0</v>
      </c>
      <c r="BL146" s="17" t="s">
        <v>149</v>
      </c>
      <c r="BM146" s="231" t="s">
        <v>150</v>
      </c>
    </row>
    <row r="147" s="2" customFormat="1">
      <c r="A147" s="38"/>
      <c r="B147" s="39"/>
      <c r="C147" s="40"/>
      <c r="D147" s="233" t="s">
        <v>151</v>
      </c>
      <c r="E147" s="40"/>
      <c r="F147" s="234" t="s">
        <v>152</v>
      </c>
      <c r="G147" s="40"/>
      <c r="H147" s="40"/>
      <c r="I147" s="235"/>
      <c r="J147" s="40"/>
      <c r="K147" s="40"/>
      <c r="L147" s="44"/>
      <c r="M147" s="236"/>
      <c r="N147" s="237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151</v>
      </c>
      <c r="AU147" s="17" t="s">
        <v>85</v>
      </c>
    </row>
    <row r="148" s="13" customFormat="1">
      <c r="A148" s="13"/>
      <c r="B148" s="238"/>
      <c r="C148" s="239"/>
      <c r="D148" s="233" t="s">
        <v>153</v>
      </c>
      <c r="E148" s="240" t="s">
        <v>1</v>
      </c>
      <c r="F148" s="241" t="s">
        <v>154</v>
      </c>
      <c r="G148" s="239"/>
      <c r="H148" s="242">
        <v>20.64</v>
      </c>
      <c r="I148" s="243"/>
      <c r="J148" s="239"/>
      <c r="K148" s="239"/>
      <c r="L148" s="244"/>
      <c r="M148" s="245"/>
      <c r="N148" s="246"/>
      <c r="O148" s="246"/>
      <c r="P148" s="246"/>
      <c r="Q148" s="246"/>
      <c r="R148" s="246"/>
      <c r="S148" s="246"/>
      <c r="T148" s="24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8" t="s">
        <v>153</v>
      </c>
      <c r="AU148" s="248" t="s">
        <v>85</v>
      </c>
      <c r="AV148" s="13" t="s">
        <v>85</v>
      </c>
      <c r="AW148" s="13" t="s">
        <v>32</v>
      </c>
      <c r="AX148" s="13" t="s">
        <v>75</v>
      </c>
      <c r="AY148" s="248" t="s">
        <v>142</v>
      </c>
    </row>
    <row r="149" s="14" customFormat="1">
      <c r="A149" s="14"/>
      <c r="B149" s="249"/>
      <c r="C149" s="250"/>
      <c r="D149" s="233" t="s">
        <v>153</v>
      </c>
      <c r="E149" s="251" t="s">
        <v>1</v>
      </c>
      <c r="F149" s="252" t="s">
        <v>155</v>
      </c>
      <c r="G149" s="250"/>
      <c r="H149" s="253">
        <v>20.64</v>
      </c>
      <c r="I149" s="254"/>
      <c r="J149" s="250"/>
      <c r="K149" s="250"/>
      <c r="L149" s="255"/>
      <c r="M149" s="256"/>
      <c r="N149" s="257"/>
      <c r="O149" s="257"/>
      <c r="P149" s="257"/>
      <c r="Q149" s="257"/>
      <c r="R149" s="257"/>
      <c r="S149" s="257"/>
      <c r="T149" s="258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9" t="s">
        <v>153</v>
      </c>
      <c r="AU149" s="259" t="s">
        <v>85</v>
      </c>
      <c r="AV149" s="14" t="s">
        <v>149</v>
      </c>
      <c r="AW149" s="14" t="s">
        <v>32</v>
      </c>
      <c r="AX149" s="14" t="s">
        <v>83</v>
      </c>
      <c r="AY149" s="259" t="s">
        <v>142</v>
      </c>
    </row>
    <row r="150" s="2" customFormat="1" ht="16.5" customHeight="1">
      <c r="A150" s="38"/>
      <c r="B150" s="39"/>
      <c r="C150" s="219" t="s">
        <v>85</v>
      </c>
      <c r="D150" s="219" t="s">
        <v>145</v>
      </c>
      <c r="E150" s="220" t="s">
        <v>156</v>
      </c>
      <c r="F150" s="221" t="s">
        <v>157</v>
      </c>
      <c r="G150" s="222" t="s">
        <v>158</v>
      </c>
      <c r="H150" s="223">
        <v>73.82</v>
      </c>
      <c r="I150" s="224"/>
      <c r="J150" s="225">
        <f>ROUND(I150*H150,2)</f>
        <v>0</v>
      </c>
      <c r="K150" s="226"/>
      <c r="L150" s="44"/>
      <c r="M150" s="227" t="s">
        <v>1</v>
      </c>
      <c r="N150" s="228" t="s">
        <v>40</v>
      </c>
      <c r="O150" s="91"/>
      <c r="P150" s="229">
        <f>O150*H150</f>
        <v>0</v>
      </c>
      <c r="Q150" s="229">
        <v>0.29168</v>
      </c>
      <c r="R150" s="229">
        <f>Q150*H150</f>
        <v>21.531817599999996</v>
      </c>
      <c r="S150" s="229">
        <v>0</v>
      </c>
      <c r="T150" s="23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1" t="s">
        <v>149</v>
      </c>
      <c r="AT150" s="231" t="s">
        <v>145</v>
      </c>
      <c r="AU150" s="231" t="s">
        <v>85</v>
      </c>
      <c r="AY150" s="17" t="s">
        <v>142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7" t="s">
        <v>83</v>
      </c>
      <c r="BK150" s="232">
        <f>ROUND(I150*H150,2)</f>
        <v>0</v>
      </c>
      <c r="BL150" s="17" t="s">
        <v>149</v>
      </c>
      <c r="BM150" s="231" t="s">
        <v>159</v>
      </c>
    </row>
    <row r="151" s="2" customFormat="1">
      <c r="A151" s="38"/>
      <c r="B151" s="39"/>
      <c r="C151" s="40"/>
      <c r="D151" s="233" t="s">
        <v>151</v>
      </c>
      <c r="E151" s="40"/>
      <c r="F151" s="234" t="s">
        <v>160</v>
      </c>
      <c r="G151" s="40"/>
      <c r="H151" s="40"/>
      <c r="I151" s="235"/>
      <c r="J151" s="40"/>
      <c r="K151" s="40"/>
      <c r="L151" s="44"/>
      <c r="M151" s="236"/>
      <c r="N151" s="237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151</v>
      </c>
      <c r="AU151" s="17" t="s">
        <v>85</v>
      </c>
    </row>
    <row r="152" s="13" customFormat="1">
      <c r="A152" s="13"/>
      <c r="B152" s="238"/>
      <c r="C152" s="239"/>
      <c r="D152" s="233" t="s">
        <v>153</v>
      </c>
      <c r="E152" s="240" t="s">
        <v>1</v>
      </c>
      <c r="F152" s="241" t="s">
        <v>161</v>
      </c>
      <c r="G152" s="239"/>
      <c r="H152" s="242">
        <v>73.82</v>
      </c>
      <c r="I152" s="243"/>
      <c r="J152" s="239"/>
      <c r="K152" s="239"/>
      <c r="L152" s="244"/>
      <c r="M152" s="245"/>
      <c r="N152" s="246"/>
      <c r="O152" s="246"/>
      <c r="P152" s="246"/>
      <c r="Q152" s="246"/>
      <c r="R152" s="246"/>
      <c r="S152" s="246"/>
      <c r="T152" s="24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8" t="s">
        <v>153</v>
      </c>
      <c r="AU152" s="248" t="s">
        <v>85</v>
      </c>
      <c r="AV152" s="13" t="s">
        <v>85</v>
      </c>
      <c r="AW152" s="13" t="s">
        <v>32</v>
      </c>
      <c r="AX152" s="13" t="s">
        <v>75</v>
      </c>
      <c r="AY152" s="248" t="s">
        <v>142</v>
      </c>
    </row>
    <row r="153" s="14" customFormat="1">
      <c r="A153" s="14"/>
      <c r="B153" s="249"/>
      <c r="C153" s="250"/>
      <c r="D153" s="233" t="s">
        <v>153</v>
      </c>
      <c r="E153" s="251" t="s">
        <v>1</v>
      </c>
      <c r="F153" s="252" t="s">
        <v>155</v>
      </c>
      <c r="G153" s="250"/>
      <c r="H153" s="253">
        <v>73.82</v>
      </c>
      <c r="I153" s="254"/>
      <c r="J153" s="250"/>
      <c r="K153" s="250"/>
      <c r="L153" s="255"/>
      <c r="M153" s="256"/>
      <c r="N153" s="257"/>
      <c r="O153" s="257"/>
      <c r="P153" s="257"/>
      <c r="Q153" s="257"/>
      <c r="R153" s="257"/>
      <c r="S153" s="257"/>
      <c r="T153" s="258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9" t="s">
        <v>153</v>
      </c>
      <c r="AU153" s="259" t="s">
        <v>85</v>
      </c>
      <c r="AV153" s="14" t="s">
        <v>149</v>
      </c>
      <c r="AW153" s="14" t="s">
        <v>32</v>
      </c>
      <c r="AX153" s="14" t="s">
        <v>83</v>
      </c>
      <c r="AY153" s="259" t="s">
        <v>142</v>
      </c>
    </row>
    <row r="154" s="2" customFormat="1" ht="16.5" customHeight="1">
      <c r="A154" s="38"/>
      <c r="B154" s="39"/>
      <c r="C154" s="219" t="s">
        <v>143</v>
      </c>
      <c r="D154" s="219" t="s">
        <v>145</v>
      </c>
      <c r="E154" s="220" t="s">
        <v>162</v>
      </c>
      <c r="F154" s="221" t="s">
        <v>163</v>
      </c>
      <c r="G154" s="222" t="s">
        <v>158</v>
      </c>
      <c r="H154" s="223">
        <v>1.89</v>
      </c>
      <c r="I154" s="224"/>
      <c r="J154" s="225">
        <f>ROUND(I154*H154,2)</f>
        <v>0</v>
      </c>
      <c r="K154" s="226"/>
      <c r="L154" s="44"/>
      <c r="M154" s="227" t="s">
        <v>1</v>
      </c>
      <c r="N154" s="228" t="s">
        <v>40</v>
      </c>
      <c r="O154" s="91"/>
      <c r="P154" s="229">
        <f>O154*H154</f>
        <v>0</v>
      </c>
      <c r="Q154" s="229">
        <v>0.19284000000000003</v>
      </c>
      <c r="R154" s="229">
        <f>Q154*H154</f>
        <v>0.3644676</v>
      </c>
      <c r="S154" s="229">
        <v>0</v>
      </c>
      <c r="T154" s="230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1" t="s">
        <v>149</v>
      </c>
      <c r="AT154" s="231" t="s">
        <v>145</v>
      </c>
      <c r="AU154" s="231" t="s">
        <v>85</v>
      </c>
      <c r="AY154" s="17" t="s">
        <v>142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7" t="s">
        <v>83</v>
      </c>
      <c r="BK154" s="232">
        <f>ROUND(I154*H154,2)</f>
        <v>0</v>
      </c>
      <c r="BL154" s="17" t="s">
        <v>149</v>
      </c>
      <c r="BM154" s="231" t="s">
        <v>164</v>
      </c>
    </row>
    <row r="155" s="2" customFormat="1">
      <c r="A155" s="38"/>
      <c r="B155" s="39"/>
      <c r="C155" s="40"/>
      <c r="D155" s="233" t="s">
        <v>151</v>
      </c>
      <c r="E155" s="40"/>
      <c r="F155" s="234" t="s">
        <v>163</v>
      </c>
      <c r="G155" s="40"/>
      <c r="H155" s="40"/>
      <c r="I155" s="235"/>
      <c r="J155" s="40"/>
      <c r="K155" s="40"/>
      <c r="L155" s="44"/>
      <c r="M155" s="236"/>
      <c r="N155" s="237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151</v>
      </c>
      <c r="AU155" s="17" t="s">
        <v>85</v>
      </c>
    </row>
    <row r="156" s="13" customFormat="1">
      <c r="A156" s="13"/>
      <c r="B156" s="238"/>
      <c r="C156" s="239"/>
      <c r="D156" s="233" t="s">
        <v>153</v>
      </c>
      <c r="E156" s="240" t="s">
        <v>1</v>
      </c>
      <c r="F156" s="241" t="s">
        <v>165</v>
      </c>
      <c r="G156" s="239"/>
      <c r="H156" s="242">
        <v>1.89</v>
      </c>
      <c r="I156" s="243"/>
      <c r="J156" s="239"/>
      <c r="K156" s="239"/>
      <c r="L156" s="244"/>
      <c r="M156" s="245"/>
      <c r="N156" s="246"/>
      <c r="O156" s="246"/>
      <c r="P156" s="246"/>
      <c r="Q156" s="246"/>
      <c r="R156" s="246"/>
      <c r="S156" s="246"/>
      <c r="T156" s="24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8" t="s">
        <v>153</v>
      </c>
      <c r="AU156" s="248" t="s">
        <v>85</v>
      </c>
      <c r="AV156" s="13" t="s">
        <v>85</v>
      </c>
      <c r="AW156" s="13" t="s">
        <v>32</v>
      </c>
      <c r="AX156" s="13" t="s">
        <v>75</v>
      </c>
      <c r="AY156" s="248" t="s">
        <v>142</v>
      </c>
    </row>
    <row r="157" s="14" customFormat="1">
      <c r="A157" s="14"/>
      <c r="B157" s="249"/>
      <c r="C157" s="250"/>
      <c r="D157" s="233" t="s">
        <v>153</v>
      </c>
      <c r="E157" s="251" t="s">
        <v>1</v>
      </c>
      <c r="F157" s="252" t="s">
        <v>155</v>
      </c>
      <c r="G157" s="250"/>
      <c r="H157" s="253">
        <v>1.89</v>
      </c>
      <c r="I157" s="254"/>
      <c r="J157" s="250"/>
      <c r="K157" s="250"/>
      <c r="L157" s="255"/>
      <c r="M157" s="256"/>
      <c r="N157" s="257"/>
      <c r="O157" s="257"/>
      <c r="P157" s="257"/>
      <c r="Q157" s="257"/>
      <c r="R157" s="257"/>
      <c r="S157" s="257"/>
      <c r="T157" s="258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9" t="s">
        <v>153</v>
      </c>
      <c r="AU157" s="259" t="s">
        <v>85</v>
      </c>
      <c r="AV157" s="14" t="s">
        <v>149</v>
      </c>
      <c r="AW157" s="14" t="s">
        <v>32</v>
      </c>
      <c r="AX157" s="14" t="s">
        <v>83</v>
      </c>
      <c r="AY157" s="259" t="s">
        <v>142</v>
      </c>
    </row>
    <row r="158" s="12" customFormat="1" ht="22.8" customHeight="1">
      <c r="A158" s="12"/>
      <c r="B158" s="203"/>
      <c r="C158" s="204"/>
      <c r="D158" s="205" t="s">
        <v>74</v>
      </c>
      <c r="E158" s="217" t="s">
        <v>166</v>
      </c>
      <c r="F158" s="217" t="s">
        <v>167</v>
      </c>
      <c r="G158" s="204"/>
      <c r="H158" s="204"/>
      <c r="I158" s="207"/>
      <c r="J158" s="218">
        <f>BK158</f>
        <v>0</v>
      </c>
      <c r="K158" s="204"/>
      <c r="L158" s="209"/>
      <c r="M158" s="210"/>
      <c r="N158" s="211"/>
      <c r="O158" s="211"/>
      <c r="P158" s="212">
        <f>SUM(P159:P250)</f>
        <v>0</v>
      </c>
      <c r="Q158" s="211"/>
      <c r="R158" s="212">
        <f>SUM(R159:R250)</f>
        <v>150.07832850000003</v>
      </c>
      <c r="S158" s="211"/>
      <c r="T158" s="213">
        <f>SUM(T159:T250)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4" t="s">
        <v>83</v>
      </c>
      <c r="AT158" s="215" t="s">
        <v>74</v>
      </c>
      <c r="AU158" s="215" t="s">
        <v>83</v>
      </c>
      <c r="AY158" s="214" t="s">
        <v>142</v>
      </c>
      <c r="BK158" s="216">
        <f>SUM(BK159:BK250)</f>
        <v>0</v>
      </c>
    </row>
    <row r="159" s="2" customFormat="1" ht="16.5" customHeight="1">
      <c r="A159" s="38"/>
      <c r="B159" s="39"/>
      <c r="C159" s="219" t="s">
        <v>149</v>
      </c>
      <c r="D159" s="219" t="s">
        <v>145</v>
      </c>
      <c r="E159" s="220" t="s">
        <v>168</v>
      </c>
      <c r="F159" s="221" t="s">
        <v>169</v>
      </c>
      <c r="G159" s="222" t="s">
        <v>158</v>
      </c>
      <c r="H159" s="223">
        <v>3954.425</v>
      </c>
      <c r="I159" s="224"/>
      <c r="J159" s="225">
        <f>ROUND(I159*H159,2)</f>
        <v>0</v>
      </c>
      <c r="K159" s="226"/>
      <c r="L159" s="44"/>
      <c r="M159" s="227" t="s">
        <v>1</v>
      </c>
      <c r="N159" s="228" t="s">
        <v>40</v>
      </c>
      <c r="O159" s="91"/>
      <c r="P159" s="229">
        <f>O159*H159</f>
        <v>0</v>
      </c>
      <c r="Q159" s="229">
        <v>0.0065</v>
      </c>
      <c r="R159" s="229">
        <f>Q159*H159</f>
        <v>25.7037625</v>
      </c>
      <c r="S159" s="229">
        <v>0</v>
      </c>
      <c r="T159" s="230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1" t="s">
        <v>149</v>
      </c>
      <c r="AT159" s="231" t="s">
        <v>145</v>
      </c>
      <c r="AU159" s="231" t="s">
        <v>85</v>
      </c>
      <c r="AY159" s="17" t="s">
        <v>142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7" t="s">
        <v>83</v>
      </c>
      <c r="BK159" s="232">
        <f>ROUND(I159*H159,2)</f>
        <v>0</v>
      </c>
      <c r="BL159" s="17" t="s">
        <v>149</v>
      </c>
      <c r="BM159" s="231" t="s">
        <v>170</v>
      </c>
    </row>
    <row r="160" s="2" customFormat="1">
      <c r="A160" s="38"/>
      <c r="B160" s="39"/>
      <c r="C160" s="40"/>
      <c r="D160" s="233" t="s">
        <v>151</v>
      </c>
      <c r="E160" s="40"/>
      <c r="F160" s="234" t="s">
        <v>171</v>
      </c>
      <c r="G160" s="40"/>
      <c r="H160" s="40"/>
      <c r="I160" s="235"/>
      <c r="J160" s="40"/>
      <c r="K160" s="40"/>
      <c r="L160" s="44"/>
      <c r="M160" s="236"/>
      <c r="N160" s="237"/>
      <c r="O160" s="91"/>
      <c r="P160" s="91"/>
      <c r="Q160" s="91"/>
      <c r="R160" s="91"/>
      <c r="S160" s="91"/>
      <c r="T160" s="92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151</v>
      </c>
      <c r="AU160" s="17" t="s">
        <v>85</v>
      </c>
    </row>
    <row r="161" s="15" customFormat="1">
      <c r="A161" s="15"/>
      <c r="B161" s="260"/>
      <c r="C161" s="261"/>
      <c r="D161" s="233" t="s">
        <v>153</v>
      </c>
      <c r="E161" s="262" t="s">
        <v>1</v>
      </c>
      <c r="F161" s="263" t="s">
        <v>172</v>
      </c>
      <c r="G161" s="261"/>
      <c r="H161" s="262" t="s">
        <v>1</v>
      </c>
      <c r="I161" s="264"/>
      <c r="J161" s="261"/>
      <c r="K161" s="261"/>
      <c r="L161" s="265"/>
      <c r="M161" s="266"/>
      <c r="N161" s="267"/>
      <c r="O161" s="267"/>
      <c r="P161" s="267"/>
      <c r="Q161" s="267"/>
      <c r="R161" s="267"/>
      <c r="S161" s="267"/>
      <c r="T161" s="268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9" t="s">
        <v>153</v>
      </c>
      <c r="AU161" s="269" t="s">
        <v>85</v>
      </c>
      <c r="AV161" s="15" t="s">
        <v>83</v>
      </c>
      <c r="AW161" s="15" t="s">
        <v>32</v>
      </c>
      <c r="AX161" s="15" t="s">
        <v>75</v>
      </c>
      <c r="AY161" s="269" t="s">
        <v>142</v>
      </c>
    </row>
    <row r="162" s="13" customFormat="1">
      <c r="A162" s="13"/>
      <c r="B162" s="238"/>
      <c r="C162" s="239"/>
      <c r="D162" s="233" t="s">
        <v>153</v>
      </c>
      <c r="E162" s="240" t="s">
        <v>1</v>
      </c>
      <c r="F162" s="241" t="s">
        <v>173</v>
      </c>
      <c r="G162" s="239"/>
      <c r="H162" s="242">
        <v>3081.54</v>
      </c>
      <c r="I162" s="243"/>
      <c r="J162" s="239"/>
      <c r="K162" s="239"/>
      <c r="L162" s="244"/>
      <c r="M162" s="245"/>
      <c r="N162" s="246"/>
      <c r="O162" s="246"/>
      <c r="P162" s="246"/>
      <c r="Q162" s="246"/>
      <c r="R162" s="246"/>
      <c r="S162" s="246"/>
      <c r="T162" s="24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8" t="s">
        <v>153</v>
      </c>
      <c r="AU162" s="248" t="s">
        <v>85</v>
      </c>
      <c r="AV162" s="13" t="s">
        <v>85</v>
      </c>
      <c r="AW162" s="13" t="s">
        <v>32</v>
      </c>
      <c r="AX162" s="13" t="s">
        <v>75</v>
      </c>
      <c r="AY162" s="248" t="s">
        <v>142</v>
      </c>
    </row>
    <row r="163" s="13" customFormat="1">
      <c r="A163" s="13"/>
      <c r="B163" s="238"/>
      <c r="C163" s="239"/>
      <c r="D163" s="233" t="s">
        <v>153</v>
      </c>
      <c r="E163" s="240" t="s">
        <v>1</v>
      </c>
      <c r="F163" s="241" t="s">
        <v>174</v>
      </c>
      <c r="G163" s="239"/>
      <c r="H163" s="242">
        <v>505.12</v>
      </c>
      <c r="I163" s="243"/>
      <c r="J163" s="239"/>
      <c r="K163" s="239"/>
      <c r="L163" s="244"/>
      <c r="M163" s="245"/>
      <c r="N163" s="246"/>
      <c r="O163" s="246"/>
      <c r="P163" s="246"/>
      <c r="Q163" s="246"/>
      <c r="R163" s="246"/>
      <c r="S163" s="246"/>
      <c r="T163" s="24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8" t="s">
        <v>153</v>
      </c>
      <c r="AU163" s="248" t="s">
        <v>85</v>
      </c>
      <c r="AV163" s="13" t="s">
        <v>85</v>
      </c>
      <c r="AW163" s="13" t="s">
        <v>32</v>
      </c>
      <c r="AX163" s="13" t="s">
        <v>75</v>
      </c>
      <c r="AY163" s="248" t="s">
        <v>142</v>
      </c>
    </row>
    <row r="164" s="13" customFormat="1">
      <c r="A164" s="13"/>
      <c r="B164" s="238"/>
      <c r="C164" s="239"/>
      <c r="D164" s="233" t="s">
        <v>153</v>
      </c>
      <c r="E164" s="240" t="s">
        <v>1</v>
      </c>
      <c r="F164" s="241" t="s">
        <v>175</v>
      </c>
      <c r="G164" s="239"/>
      <c r="H164" s="242">
        <v>746.57</v>
      </c>
      <c r="I164" s="243"/>
      <c r="J164" s="239"/>
      <c r="K164" s="239"/>
      <c r="L164" s="244"/>
      <c r="M164" s="245"/>
      <c r="N164" s="246"/>
      <c r="O164" s="246"/>
      <c r="P164" s="246"/>
      <c r="Q164" s="246"/>
      <c r="R164" s="246"/>
      <c r="S164" s="246"/>
      <c r="T164" s="24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8" t="s">
        <v>153</v>
      </c>
      <c r="AU164" s="248" t="s">
        <v>85</v>
      </c>
      <c r="AV164" s="13" t="s">
        <v>85</v>
      </c>
      <c r="AW164" s="13" t="s">
        <v>32</v>
      </c>
      <c r="AX164" s="13" t="s">
        <v>75</v>
      </c>
      <c r="AY164" s="248" t="s">
        <v>142</v>
      </c>
    </row>
    <row r="165" s="13" customFormat="1">
      <c r="A165" s="13"/>
      <c r="B165" s="238"/>
      <c r="C165" s="239"/>
      <c r="D165" s="233" t="s">
        <v>153</v>
      </c>
      <c r="E165" s="240" t="s">
        <v>1</v>
      </c>
      <c r="F165" s="241" t="s">
        <v>176</v>
      </c>
      <c r="G165" s="239"/>
      <c r="H165" s="242">
        <v>595.81500000000008</v>
      </c>
      <c r="I165" s="243"/>
      <c r="J165" s="239"/>
      <c r="K165" s="239"/>
      <c r="L165" s="244"/>
      <c r="M165" s="245"/>
      <c r="N165" s="246"/>
      <c r="O165" s="246"/>
      <c r="P165" s="246"/>
      <c r="Q165" s="246"/>
      <c r="R165" s="246"/>
      <c r="S165" s="246"/>
      <c r="T165" s="24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8" t="s">
        <v>153</v>
      </c>
      <c r="AU165" s="248" t="s">
        <v>85</v>
      </c>
      <c r="AV165" s="13" t="s">
        <v>85</v>
      </c>
      <c r="AW165" s="13" t="s">
        <v>32</v>
      </c>
      <c r="AX165" s="13" t="s">
        <v>75</v>
      </c>
      <c r="AY165" s="248" t="s">
        <v>142</v>
      </c>
    </row>
    <row r="166" s="15" customFormat="1">
      <c r="A166" s="15"/>
      <c r="B166" s="260"/>
      <c r="C166" s="261"/>
      <c r="D166" s="233" t="s">
        <v>153</v>
      </c>
      <c r="E166" s="262" t="s">
        <v>1</v>
      </c>
      <c r="F166" s="263" t="s">
        <v>177</v>
      </c>
      <c r="G166" s="261"/>
      <c r="H166" s="262" t="s">
        <v>1</v>
      </c>
      <c r="I166" s="264"/>
      <c r="J166" s="261"/>
      <c r="K166" s="261"/>
      <c r="L166" s="265"/>
      <c r="M166" s="266"/>
      <c r="N166" s="267"/>
      <c r="O166" s="267"/>
      <c r="P166" s="267"/>
      <c r="Q166" s="267"/>
      <c r="R166" s="267"/>
      <c r="S166" s="267"/>
      <c r="T166" s="268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9" t="s">
        <v>153</v>
      </c>
      <c r="AU166" s="269" t="s">
        <v>85</v>
      </c>
      <c r="AV166" s="15" t="s">
        <v>83</v>
      </c>
      <c r="AW166" s="15" t="s">
        <v>32</v>
      </c>
      <c r="AX166" s="15" t="s">
        <v>75</v>
      </c>
      <c r="AY166" s="269" t="s">
        <v>142</v>
      </c>
    </row>
    <row r="167" s="13" customFormat="1">
      <c r="A167" s="13"/>
      <c r="B167" s="238"/>
      <c r="C167" s="239"/>
      <c r="D167" s="233" t="s">
        <v>153</v>
      </c>
      <c r="E167" s="240" t="s">
        <v>1</v>
      </c>
      <c r="F167" s="241" t="s">
        <v>178</v>
      </c>
      <c r="G167" s="239"/>
      <c r="H167" s="242">
        <v>-673.6</v>
      </c>
      <c r="I167" s="243"/>
      <c r="J167" s="239"/>
      <c r="K167" s="239"/>
      <c r="L167" s="244"/>
      <c r="M167" s="245"/>
      <c r="N167" s="246"/>
      <c r="O167" s="246"/>
      <c r="P167" s="246"/>
      <c r="Q167" s="246"/>
      <c r="R167" s="246"/>
      <c r="S167" s="246"/>
      <c r="T167" s="24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8" t="s">
        <v>153</v>
      </c>
      <c r="AU167" s="248" t="s">
        <v>85</v>
      </c>
      <c r="AV167" s="13" t="s">
        <v>85</v>
      </c>
      <c r="AW167" s="13" t="s">
        <v>32</v>
      </c>
      <c r="AX167" s="13" t="s">
        <v>75</v>
      </c>
      <c r="AY167" s="248" t="s">
        <v>142</v>
      </c>
    </row>
    <row r="168" s="15" customFormat="1">
      <c r="A168" s="15"/>
      <c r="B168" s="260"/>
      <c r="C168" s="261"/>
      <c r="D168" s="233" t="s">
        <v>153</v>
      </c>
      <c r="E168" s="262" t="s">
        <v>1</v>
      </c>
      <c r="F168" s="263" t="s">
        <v>179</v>
      </c>
      <c r="G168" s="261"/>
      <c r="H168" s="262" t="s">
        <v>1</v>
      </c>
      <c r="I168" s="264"/>
      <c r="J168" s="261"/>
      <c r="K168" s="261"/>
      <c r="L168" s="265"/>
      <c r="M168" s="266"/>
      <c r="N168" s="267"/>
      <c r="O168" s="267"/>
      <c r="P168" s="267"/>
      <c r="Q168" s="267"/>
      <c r="R168" s="267"/>
      <c r="S168" s="267"/>
      <c r="T168" s="268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9" t="s">
        <v>153</v>
      </c>
      <c r="AU168" s="269" t="s">
        <v>85</v>
      </c>
      <c r="AV168" s="15" t="s">
        <v>83</v>
      </c>
      <c r="AW168" s="15" t="s">
        <v>32</v>
      </c>
      <c r="AX168" s="15" t="s">
        <v>75</v>
      </c>
      <c r="AY168" s="269" t="s">
        <v>142</v>
      </c>
    </row>
    <row r="169" s="13" customFormat="1">
      <c r="A169" s="13"/>
      <c r="B169" s="238"/>
      <c r="C169" s="239"/>
      <c r="D169" s="233" t="s">
        <v>153</v>
      </c>
      <c r="E169" s="240" t="s">
        <v>1</v>
      </c>
      <c r="F169" s="241" t="s">
        <v>180</v>
      </c>
      <c r="G169" s="239"/>
      <c r="H169" s="242">
        <v>-301.02</v>
      </c>
      <c r="I169" s="243"/>
      <c r="J169" s="239"/>
      <c r="K169" s="239"/>
      <c r="L169" s="244"/>
      <c r="M169" s="245"/>
      <c r="N169" s="246"/>
      <c r="O169" s="246"/>
      <c r="P169" s="246"/>
      <c r="Q169" s="246"/>
      <c r="R169" s="246"/>
      <c r="S169" s="246"/>
      <c r="T169" s="24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8" t="s">
        <v>153</v>
      </c>
      <c r="AU169" s="248" t="s">
        <v>85</v>
      </c>
      <c r="AV169" s="13" t="s">
        <v>85</v>
      </c>
      <c r="AW169" s="13" t="s">
        <v>32</v>
      </c>
      <c r="AX169" s="13" t="s">
        <v>75</v>
      </c>
      <c r="AY169" s="248" t="s">
        <v>142</v>
      </c>
    </row>
    <row r="170" s="14" customFormat="1">
      <c r="A170" s="14"/>
      <c r="B170" s="249"/>
      <c r="C170" s="250"/>
      <c r="D170" s="233" t="s">
        <v>153</v>
      </c>
      <c r="E170" s="251" t="s">
        <v>1</v>
      </c>
      <c r="F170" s="252" t="s">
        <v>155</v>
      </c>
      <c r="G170" s="250"/>
      <c r="H170" s="253">
        <v>3954.425</v>
      </c>
      <c r="I170" s="254"/>
      <c r="J170" s="250"/>
      <c r="K170" s="250"/>
      <c r="L170" s="255"/>
      <c r="M170" s="256"/>
      <c r="N170" s="257"/>
      <c r="O170" s="257"/>
      <c r="P170" s="257"/>
      <c r="Q170" s="257"/>
      <c r="R170" s="257"/>
      <c r="S170" s="257"/>
      <c r="T170" s="258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9" t="s">
        <v>153</v>
      </c>
      <c r="AU170" s="259" t="s">
        <v>85</v>
      </c>
      <c r="AV170" s="14" t="s">
        <v>149</v>
      </c>
      <c r="AW170" s="14" t="s">
        <v>32</v>
      </c>
      <c r="AX170" s="14" t="s">
        <v>83</v>
      </c>
      <c r="AY170" s="259" t="s">
        <v>142</v>
      </c>
    </row>
    <row r="171" s="2" customFormat="1" ht="16.5" customHeight="1">
      <c r="A171" s="38"/>
      <c r="B171" s="39"/>
      <c r="C171" s="219" t="s">
        <v>181</v>
      </c>
      <c r="D171" s="219" t="s">
        <v>145</v>
      </c>
      <c r="E171" s="220" t="s">
        <v>182</v>
      </c>
      <c r="F171" s="221" t="s">
        <v>183</v>
      </c>
      <c r="G171" s="222" t="s">
        <v>158</v>
      </c>
      <c r="H171" s="223">
        <v>59.71</v>
      </c>
      <c r="I171" s="224"/>
      <c r="J171" s="225">
        <f>ROUND(I171*H171,2)</f>
        <v>0</v>
      </c>
      <c r="K171" s="226"/>
      <c r="L171" s="44"/>
      <c r="M171" s="227" t="s">
        <v>1</v>
      </c>
      <c r="N171" s="228" t="s">
        <v>40</v>
      </c>
      <c r="O171" s="91"/>
      <c r="P171" s="229">
        <f>O171*H171</f>
        <v>0</v>
      </c>
      <c r="Q171" s="229">
        <v>0.0167</v>
      </c>
      <c r="R171" s="229">
        <f>Q171*H171</f>
        <v>0.997157</v>
      </c>
      <c r="S171" s="229">
        <v>0</v>
      </c>
      <c r="T171" s="230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1" t="s">
        <v>149</v>
      </c>
      <c r="AT171" s="231" t="s">
        <v>145</v>
      </c>
      <c r="AU171" s="231" t="s">
        <v>85</v>
      </c>
      <c r="AY171" s="17" t="s">
        <v>142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17" t="s">
        <v>83</v>
      </c>
      <c r="BK171" s="232">
        <f>ROUND(I171*H171,2)</f>
        <v>0</v>
      </c>
      <c r="BL171" s="17" t="s">
        <v>149</v>
      </c>
      <c r="BM171" s="231" t="s">
        <v>184</v>
      </c>
    </row>
    <row r="172" s="2" customFormat="1">
      <c r="A172" s="38"/>
      <c r="B172" s="39"/>
      <c r="C172" s="40"/>
      <c r="D172" s="233" t="s">
        <v>151</v>
      </c>
      <c r="E172" s="40"/>
      <c r="F172" s="234" t="s">
        <v>185</v>
      </c>
      <c r="G172" s="40"/>
      <c r="H172" s="40"/>
      <c r="I172" s="235"/>
      <c r="J172" s="40"/>
      <c r="K172" s="40"/>
      <c r="L172" s="44"/>
      <c r="M172" s="236"/>
      <c r="N172" s="237"/>
      <c r="O172" s="91"/>
      <c r="P172" s="91"/>
      <c r="Q172" s="91"/>
      <c r="R172" s="91"/>
      <c r="S172" s="91"/>
      <c r="T172" s="92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151</v>
      </c>
      <c r="AU172" s="17" t="s">
        <v>85</v>
      </c>
    </row>
    <row r="173" s="2" customFormat="1" ht="16.5" customHeight="1">
      <c r="A173" s="38"/>
      <c r="B173" s="39"/>
      <c r="C173" s="219" t="s">
        <v>166</v>
      </c>
      <c r="D173" s="219" t="s">
        <v>145</v>
      </c>
      <c r="E173" s="220" t="s">
        <v>186</v>
      </c>
      <c r="F173" s="221" t="s">
        <v>187</v>
      </c>
      <c r="G173" s="222" t="s">
        <v>158</v>
      </c>
      <c r="H173" s="223">
        <v>148.8</v>
      </c>
      <c r="I173" s="224"/>
      <c r="J173" s="225">
        <f>ROUND(I173*H173,2)</f>
        <v>0</v>
      </c>
      <c r="K173" s="226"/>
      <c r="L173" s="44"/>
      <c r="M173" s="227" t="s">
        <v>1</v>
      </c>
      <c r="N173" s="228" t="s">
        <v>40</v>
      </c>
      <c r="O173" s="91"/>
      <c r="P173" s="229">
        <f>O173*H173</f>
        <v>0</v>
      </c>
      <c r="Q173" s="229">
        <v>0.056000000000000008</v>
      </c>
      <c r="R173" s="229">
        <f>Q173*H173</f>
        <v>8.3328</v>
      </c>
      <c r="S173" s="229">
        <v>0</v>
      </c>
      <c r="T173" s="230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1" t="s">
        <v>149</v>
      </c>
      <c r="AT173" s="231" t="s">
        <v>145</v>
      </c>
      <c r="AU173" s="231" t="s">
        <v>85</v>
      </c>
      <c r="AY173" s="17" t="s">
        <v>142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7" t="s">
        <v>83</v>
      </c>
      <c r="BK173" s="232">
        <f>ROUND(I173*H173,2)</f>
        <v>0</v>
      </c>
      <c r="BL173" s="17" t="s">
        <v>149</v>
      </c>
      <c r="BM173" s="231" t="s">
        <v>188</v>
      </c>
    </row>
    <row r="174" s="2" customFormat="1">
      <c r="A174" s="38"/>
      <c r="B174" s="39"/>
      <c r="C174" s="40"/>
      <c r="D174" s="233" t="s">
        <v>151</v>
      </c>
      <c r="E174" s="40"/>
      <c r="F174" s="234" t="s">
        <v>189</v>
      </c>
      <c r="G174" s="40"/>
      <c r="H174" s="40"/>
      <c r="I174" s="235"/>
      <c r="J174" s="40"/>
      <c r="K174" s="40"/>
      <c r="L174" s="44"/>
      <c r="M174" s="236"/>
      <c r="N174" s="237"/>
      <c r="O174" s="91"/>
      <c r="P174" s="91"/>
      <c r="Q174" s="91"/>
      <c r="R174" s="91"/>
      <c r="S174" s="91"/>
      <c r="T174" s="92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151</v>
      </c>
      <c r="AU174" s="17" t="s">
        <v>85</v>
      </c>
    </row>
    <row r="175" s="2" customFormat="1" ht="16.5" customHeight="1">
      <c r="A175" s="38"/>
      <c r="B175" s="39"/>
      <c r="C175" s="219" t="s">
        <v>190</v>
      </c>
      <c r="D175" s="219" t="s">
        <v>145</v>
      </c>
      <c r="E175" s="220" t="s">
        <v>191</v>
      </c>
      <c r="F175" s="221" t="s">
        <v>192</v>
      </c>
      <c r="G175" s="222" t="s">
        <v>158</v>
      </c>
      <c r="H175" s="223">
        <v>3954.425</v>
      </c>
      <c r="I175" s="224"/>
      <c r="J175" s="225">
        <f>ROUND(I175*H175,2)</f>
        <v>0</v>
      </c>
      <c r="K175" s="226"/>
      <c r="L175" s="44"/>
      <c r="M175" s="227" t="s">
        <v>1</v>
      </c>
      <c r="N175" s="228" t="s">
        <v>40</v>
      </c>
      <c r="O175" s="91"/>
      <c r="P175" s="229">
        <f>O175*H175</f>
        <v>0</v>
      </c>
      <c r="Q175" s="229">
        <v>0.01733</v>
      </c>
      <c r="R175" s="229">
        <f>Q175*H175</f>
        <v>68.530185250000016</v>
      </c>
      <c r="S175" s="229">
        <v>0</v>
      </c>
      <c r="T175" s="230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1" t="s">
        <v>149</v>
      </c>
      <c r="AT175" s="231" t="s">
        <v>145</v>
      </c>
      <c r="AU175" s="231" t="s">
        <v>85</v>
      </c>
      <c r="AY175" s="17" t="s">
        <v>142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17" t="s">
        <v>83</v>
      </c>
      <c r="BK175" s="232">
        <f>ROUND(I175*H175,2)</f>
        <v>0</v>
      </c>
      <c r="BL175" s="17" t="s">
        <v>149</v>
      </c>
      <c r="BM175" s="231" t="s">
        <v>193</v>
      </c>
    </row>
    <row r="176" s="2" customFormat="1">
      <c r="A176" s="38"/>
      <c r="B176" s="39"/>
      <c r="C176" s="40"/>
      <c r="D176" s="233" t="s">
        <v>151</v>
      </c>
      <c r="E176" s="40"/>
      <c r="F176" s="234" t="s">
        <v>194</v>
      </c>
      <c r="G176" s="40"/>
      <c r="H176" s="40"/>
      <c r="I176" s="235"/>
      <c r="J176" s="40"/>
      <c r="K176" s="40"/>
      <c r="L176" s="44"/>
      <c r="M176" s="236"/>
      <c r="N176" s="237"/>
      <c r="O176" s="91"/>
      <c r="P176" s="91"/>
      <c r="Q176" s="91"/>
      <c r="R176" s="91"/>
      <c r="S176" s="91"/>
      <c r="T176" s="92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151</v>
      </c>
      <c r="AU176" s="17" t="s">
        <v>85</v>
      </c>
    </row>
    <row r="177" s="15" customFormat="1">
      <c r="A177" s="15"/>
      <c r="B177" s="260"/>
      <c r="C177" s="261"/>
      <c r="D177" s="233" t="s">
        <v>153</v>
      </c>
      <c r="E177" s="262" t="s">
        <v>1</v>
      </c>
      <c r="F177" s="263" t="s">
        <v>172</v>
      </c>
      <c r="G177" s="261"/>
      <c r="H177" s="262" t="s">
        <v>1</v>
      </c>
      <c r="I177" s="264"/>
      <c r="J177" s="261"/>
      <c r="K177" s="261"/>
      <c r="L177" s="265"/>
      <c r="M177" s="266"/>
      <c r="N177" s="267"/>
      <c r="O177" s="267"/>
      <c r="P177" s="267"/>
      <c r="Q177" s="267"/>
      <c r="R177" s="267"/>
      <c r="S177" s="267"/>
      <c r="T177" s="268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9" t="s">
        <v>153</v>
      </c>
      <c r="AU177" s="269" t="s">
        <v>85</v>
      </c>
      <c r="AV177" s="15" t="s">
        <v>83</v>
      </c>
      <c r="AW177" s="15" t="s">
        <v>32</v>
      </c>
      <c r="AX177" s="15" t="s">
        <v>75</v>
      </c>
      <c r="AY177" s="269" t="s">
        <v>142</v>
      </c>
    </row>
    <row r="178" s="13" customFormat="1">
      <c r="A178" s="13"/>
      <c r="B178" s="238"/>
      <c r="C178" s="239"/>
      <c r="D178" s="233" t="s">
        <v>153</v>
      </c>
      <c r="E178" s="240" t="s">
        <v>1</v>
      </c>
      <c r="F178" s="241" t="s">
        <v>173</v>
      </c>
      <c r="G178" s="239"/>
      <c r="H178" s="242">
        <v>3081.54</v>
      </c>
      <c r="I178" s="243"/>
      <c r="J178" s="239"/>
      <c r="K178" s="239"/>
      <c r="L178" s="244"/>
      <c r="M178" s="245"/>
      <c r="N178" s="246"/>
      <c r="O178" s="246"/>
      <c r="P178" s="246"/>
      <c r="Q178" s="246"/>
      <c r="R178" s="246"/>
      <c r="S178" s="246"/>
      <c r="T178" s="24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8" t="s">
        <v>153</v>
      </c>
      <c r="AU178" s="248" t="s">
        <v>85</v>
      </c>
      <c r="AV178" s="13" t="s">
        <v>85</v>
      </c>
      <c r="AW178" s="13" t="s">
        <v>32</v>
      </c>
      <c r="AX178" s="13" t="s">
        <v>75</v>
      </c>
      <c r="AY178" s="248" t="s">
        <v>142</v>
      </c>
    </row>
    <row r="179" s="13" customFormat="1">
      <c r="A179" s="13"/>
      <c r="B179" s="238"/>
      <c r="C179" s="239"/>
      <c r="D179" s="233" t="s">
        <v>153</v>
      </c>
      <c r="E179" s="240" t="s">
        <v>1</v>
      </c>
      <c r="F179" s="241" t="s">
        <v>174</v>
      </c>
      <c r="G179" s="239"/>
      <c r="H179" s="242">
        <v>505.12</v>
      </c>
      <c r="I179" s="243"/>
      <c r="J179" s="239"/>
      <c r="K179" s="239"/>
      <c r="L179" s="244"/>
      <c r="M179" s="245"/>
      <c r="N179" s="246"/>
      <c r="O179" s="246"/>
      <c r="P179" s="246"/>
      <c r="Q179" s="246"/>
      <c r="R179" s="246"/>
      <c r="S179" s="246"/>
      <c r="T179" s="24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8" t="s">
        <v>153</v>
      </c>
      <c r="AU179" s="248" t="s">
        <v>85</v>
      </c>
      <c r="AV179" s="13" t="s">
        <v>85</v>
      </c>
      <c r="AW179" s="13" t="s">
        <v>32</v>
      </c>
      <c r="AX179" s="13" t="s">
        <v>75</v>
      </c>
      <c r="AY179" s="248" t="s">
        <v>142</v>
      </c>
    </row>
    <row r="180" s="13" customFormat="1">
      <c r="A180" s="13"/>
      <c r="B180" s="238"/>
      <c r="C180" s="239"/>
      <c r="D180" s="233" t="s">
        <v>153</v>
      </c>
      <c r="E180" s="240" t="s">
        <v>1</v>
      </c>
      <c r="F180" s="241" t="s">
        <v>175</v>
      </c>
      <c r="G180" s="239"/>
      <c r="H180" s="242">
        <v>746.57</v>
      </c>
      <c r="I180" s="243"/>
      <c r="J180" s="239"/>
      <c r="K180" s="239"/>
      <c r="L180" s="244"/>
      <c r="M180" s="245"/>
      <c r="N180" s="246"/>
      <c r="O180" s="246"/>
      <c r="P180" s="246"/>
      <c r="Q180" s="246"/>
      <c r="R180" s="246"/>
      <c r="S180" s="246"/>
      <c r="T180" s="24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8" t="s">
        <v>153</v>
      </c>
      <c r="AU180" s="248" t="s">
        <v>85</v>
      </c>
      <c r="AV180" s="13" t="s">
        <v>85</v>
      </c>
      <c r="AW180" s="13" t="s">
        <v>32</v>
      </c>
      <c r="AX180" s="13" t="s">
        <v>75</v>
      </c>
      <c r="AY180" s="248" t="s">
        <v>142</v>
      </c>
    </row>
    <row r="181" s="13" customFormat="1">
      <c r="A181" s="13"/>
      <c r="B181" s="238"/>
      <c r="C181" s="239"/>
      <c r="D181" s="233" t="s">
        <v>153</v>
      </c>
      <c r="E181" s="240" t="s">
        <v>1</v>
      </c>
      <c r="F181" s="241" t="s">
        <v>176</v>
      </c>
      <c r="G181" s="239"/>
      <c r="H181" s="242">
        <v>595.81500000000008</v>
      </c>
      <c r="I181" s="243"/>
      <c r="J181" s="239"/>
      <c r="K181" s="239"/>
      <c r="L181" s="244"/>
      <c r="M181" s="245"/>
      <c r="N181" s="246"/>
      <c r="O181" s="246"/>
      <c r="P181" s="246"/>
      <c r="Q181" s="246"/>
      <c r="R181" s="246"/>
      <c r="S181" s="246"/>
      <c r="T181" s="24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8" t="s">
        <v>153</v>
      </c>
      <c r="AU181" s="248" t="s">
        <v>85</v>
      </c>
      <c r="AV181" s="13" t="s">
        <v>85</v>
      </c>
      <c r="AW181" s="13" t="s">
        <v>32</v>
      </c>
      <c r="AX181" s="13" t="s">
        <v>75</v>
      </c>
      <c r="AY181" s="248" t="s">
        <v>142</v>
      </c>
    </row>
    <row r="182" s="15" customFormat="1">
      <c r="A182" s="15"/>
      <c r="B182" s="260"/>
      <c r="C182" s="261"/>
      <c r="D182" s="233" t="s">
        <v>153</v>
      </c>
      <c r="E182" s="262" t="s">
        <v>1</v>
      </c>
      <c r="F182" s="263" t="s">
        <v>177</v>
      </c>
      <c r="G182" s="261"/>
      <c r="H182" s="262" t="s">
        <v>1</v>
      </c>
      <c r="I182" s="264"/>
      <c r="J182" s="261"/>
      <c r="K182" s="261"/>
      <c r="L182" s="265"/>
      <c r="M182" s="266"/>
      <c r="N182" s="267"/>
      <c r="O182" s="267"/>
      <c r="P182" s="267"/>
      <c r="Q182" s="267"/>
      <c r="R182" s="267"/>
      <c r="S182" s="267"/>
      <c r="T182" s="268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9" t="s">
        <v>153</v>
      </c>
      <c r="AU182" s="269" t="s">
        <v>85</v>
      </c>
      <c r="AV182" s="15" t="s">
        <v>83</v>
      </c>
      <c r="AW182" s="15" t="s">
        <v>32</v>
      </c>
      <c r="AX182" s="15" t="s">
        <v>75</v>
      </c>
      <c r="AY182" s="269" t="s">
        <v>142</v>
      </c>
    </row>
    <row r="183" s="13" customFormat="1">
      <c r="A183" s="13"/>
      <c r="B183" s="238"/>
      <c r="C183" s="239"/>
      <c r="D183" s="233" t="s">
        <v>153</v>
      </c>
      <c r="E183" s="240" t="s">
        <v>1</v>
      </c>
      <c r="F183" s="241" t="s">
        <v>178</v>
      </c>
      <c r="G183" s="239"/>
      <c r="H183" s="242">
        <v>-673.6</v>
      </c>
      <c r="I183" s="243"/>
      <c r="J183" s="239"/>
      <c r="K183" s="239"/>
      <c r="L183" s="244"/>
      <c r="M183" s="245"/>
      <c r="N183" s="246"/>
      <c r="O183" s="246"/>
      <c r="P183" s="246"/>
      <c r="Q183" s="246"/>
      <c r="R183" s="246"/>
      <c r="S183" s="246"/>
      <c r="T183" s="24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8" t="s">
        <v>153</v>
      </c>
      <c r="AU183" s="248" t="s">
        <v>85</v>
      </c>
      <c r="AV183" s="13" t="s">
        <v>85</v>
      </c>
      <c r="AW183" s="13" t="s">
        <v>32</v>
      </c>
      <c r="AX183" s="13" t="s">
        <v>75</v>
      </c>
      <c r="AY183" s="248" t="s">
        <v>142</v>
      </c>
    </row>
    <row r="184" s="15" customFormat="1">
      <c r="A184" s="15"/>
      <c r="B184" s="260"/>
      <c r="C184" s="261"/>
      <c r="D184" s="233" t="s">
        <v>153</v>
      </c>
      <c r="E184" s="262" t="s">
        <v>1</v>
      </c>
      <c r="F184" s="263" t="s">
        <v>179</v>
      </c>
      <c r="G184" s="261"/>
      <c r="H184" s="262" t="s">
        <v>1</v>
      </c>
      <c r="I184" s="264"/>
      <c r="J184" s="261"/>
      <c r="K184" s="261"/>
      <c r="L184" s="265"/>
      <c r="M184" s="266"/>
      <c r="N184" s="267"/>
      <c r="O184" s="267"/>
      <c r="P184" s="267"/>
      <c r="Q184" s="267"/>
      <c r="R184" s="267"/>
      <c r="S184" s="267"/>
      <c r="T184" s="268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9" t="s">
        <v>153</v>
      </c>
      <c r="AU184" s="269" t="s">
        <v>85</v>
      </c>
      <c r="AV184" s="15" t="s">
        <v>83</v>
      </c>
      <c r="AW184" s="15" t="s">
        <v>32</v>
      </c>
      <c r="AX184" s="15" t="s">
        <v>75</v>
      </c>
      <c r="AY184" s="269" t="s">
        <v>142</v>
      </c>
    </row>
    <row r="185" s="13" customFormat="1">
      <c r="A185" s="13"/>
      <c r="B185" s="238"/>
      <c r="C185" s="239"/>
      <c r="D185" s="233" t="s">
        <v>153</v>
      </c>
      <c r="E185" s="240" t="s">
        <v>1</v>
      </c>
      <c r="F185" s="241" t="s">
        <v>180</v>
      </c>
      <c r="G185" s="239"/>
      <c r="H185" s="242">
        <v>-301.02</v>
      </c>
      <c r="I185" s="243"/>
      <c r="J185" s="239"/>
      <c r="K185" s="239"/>
      <c r="L185" s="244"/>
      <c r="M185" s="245"/>
      <c r="N185" s="246"/>
      <c r="O185" s="246"/>
      <c r="P185" s="246"/>
      <c r="Q185" s="246"/>
      <c r="R185" s="246"/>
      <c r="S185" s="246"/>
      <c r="T185" s="24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8" t="s">
        <v>153</v>
      </c>
      <c r="AU185" s="248" t="s">
        <v>85</v>
      </c>
      <c r="AV185" s="13" t="s">
        <v>85</v>
      </c>
      <c r="AW185" s="13" t="s">
        <v>32</v>
      </c>
      <c r="AX185" s="13" t="s">
        <v>75</v>
      </c>
      <c r="AY185" s="248" t="s">
        <v>142</v>
      </c>
    </row>
    <row r="186" s="14" customFormat="1">
      <c r="A186" s="14"/>
      <c r="B186" s="249"/>
      <c r="C186" s="250"/>
      <c r="D186" s="233" t="s">
        <v>153</v>
      </c>
      <c r="E186" s="251" t="s">
        <v>1</v>
      </c>
      <c r="F186" s="252" t="s">
        <v>155</v>
      </c>
      <c r="G186" s="250"/>
      <c r="H186" s="253">
        <v>3954.425</v>
      </c>
      <c r="I186" s="254"/>
      <c r="J186" s="250"/>
      <c r="K186" s="250"/>
      <c r="L186" s="255"/>
      <c r="M186" s="256"/>
      <c r="N186" s="257"/>
      <c r="O186" s="257"/>
      <c r="P186" s="257"/>
      <c r="Q186" s="257"/>
      <c r="R186" s="257"/>
      <c r="S186" s="257"/>
      <c r="T186" s="258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9" t="s">
        <v>153</v>
      </c>
      <c r="AU186" s="259" t="s">
        <v>85</v>
      </c>
      <c r="AV186" s="14" t="s">
        <v>149</v>
      </c>
      <c r="AW186" s="14" t="s">
        <v>32</v>
      </c>
      <c r="AX186" s="14" t="s">
        <v>83</v>
      </c>
      <c r="AY186" s="259" t="s">
        <v>142</v>
      </c>
    </row>
    <row r="187" s="2" customFormat="1" ht="16.5" customHeight="1">
      <c r="A187" s="38"/>
      <c r="B187" s="39"/>
      <c r="C187" s="219" t="s">
        <v>195</v>
      </c>
      <c r="D187" s="219" t="s">
        <v>145</v>
      </c>
      <c r="E187" s="220" t="s">
        <v>196</v>
      </c>
      <c r="F187" s="221" t="s">
        <v>197</v>
      </c>
      <c r="G187" s="222" t="s">
        <v>158</v>
      </c>
      <c r="H187" s="223">
        <v>3954.425</v>
      </c>
      <c r="I187" s="224"/>
      <c r="J187" s="225">
        <f>ROUND(I187*H187,2)</f>
        <v>0</v>
      </c>
      <c r="K187" s="226"/>
      <c r="L187" s="44"/>
      <c r="M187" s="227" t="s">
        <v>1</v>
      </c>
      <c r="N187" s="228" t="s">
        <v>40</v>
      </c>
      <c r="O187" s="91"/>
      <c r="P187" s="229">
        <f>O187*H187</f>
        <v>0</v>
      </c>
      <c r="Q187" s="229">
        <v>0.00735</v>
      </c>
      <c r="R187" s="229">
        <f>Q187*H187</f>
        <v>29.06502375</v>
      </c>
      <c r="S187" s="229">
        <v>0</v>
      </c>
      <c r="T187" s="230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1" t="s">
        <v>149</v>
      </c>
      <c r="AT187" s="231" t="s">
        <v>145</v>
      </c>
      <c r="AU187" s="231" t="s">
        <v>85</v>
      </c>
      <c r="AY187" s="17" t="s">
        <v>142</v>
      </c>
      <c r="BE187" s="232">
        <f>IF(N187="základní",J187,0)</f>
        <v>0</v>
      </c>
      <c r="BF187" s="232">
        <f>IF(N187="snížená",J187,0)</f>
        <v>0</v>
      </c>
      <c r="BG187" s="232">
        <f>IF(N187="zákl. přenesená",J187,0)</f>
        <v>0</v>
      </c>
      <c r="BH187" s="232">
        <f>IF(N187="sníž. přenesená",J187,0)</f>
        <v>0</v>
      </c>
      <c r="BI187" s="232">
        <f>IF(N187="nulová",J187,0)</f>
        <v>0</v>
      </c>
      <c r="BJ187" s="17" t="s">
        <v>83</v>
      </c>
      <c r="BK187" s="232">
        <f>ROUND(I187*H187,2)</f>
        <v>0</v>
      </c>
      <c r="BL187" s="17" t="s">
        <v>149</v>
      </c>
      <c r="BM187" s="231" t="s">
        <v>198</v>
      </c>
    </row>
    <row r="188" s="2" customFormat="1">
      <c r="A188" s="38"/>
      <c r="B188" s="39"/>
      <c r="C188" s="40"/>
      <c r="D188" s="233" t="s">
        <v>151</v>
      </c>
      <c r="E188" s="40"/>
      <c r="F188" s="234" t="s">
        <v>199</v>
      </c>
      <c r="G188" s="40"/>
      <c r="H188" s="40"/>
      <c r="I188" s="235"/>
      <c r="J188" s="40"/>
      <c r="K188" s="40"/>
      <c r="L188" s="44"/>
      <c r="M188" s="236"/>
      <c r="N188" s="237"/>
      <c r="O188" s="91"/>
      <c r="P188" s="91"/>
      <c r="Q188" s="91"/>
      <c r="R188" s="91"/>
      <c r="S188" s="91"/>
      <c r="T188" s="92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151</v>
      </c>
      <c r="AU188" s="17" t="s">
        <v>85</v>
      </c>
    </row>
    <row r="189" s="15" customFormat="1">
      <c r="A189" s="15"/>
      <c r="B189" s="260"/>
      <c r="C189" s="261"/>
      <c r="D189" s="233" t="s">
        <v>153</v>
      </c>
      <c r="E189" s="262" t="s">
        <v>1</v>
      </c>
      <c r="F189" s="263" t="s">
        <v>172</v>
      </c>
      <c r="G189" s="261"/>
      <c r="H189" s="262" t="s">
        <v>1</v>
      </c>
      <c r="I189" s="264"/>
      <c r="J189" s="261"/>
      <c r="K189" s="261"/>
      <c r="L189" s="265"/>
      <c r="M189" s="266"/>
      <c r="N189" s="267"/>
      <c r="O189" s="267"/>
      <c r="P189" s="267"/>
      <c r="Q189" s="267"/>
      <c r="R189" s="267"/>
      <c r="S189" s="267"/>
      <c r="T189" s="268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9" t="s">
        <v>153</v>
      </c>
      <c r="AU189" s="269" t="s">
        <v>85</v>
      </c>
      <c r="AV189" s="15" t="s">
        <v>83</v>
      </c>
      <c r="AW189" s="15" t="s">
        <v>32</v>
      </c>
      <c r="AX189" s="15" t="s">
        <v>75</v>
      </c>
      <c r="AY189" s="269" t="s">
        <v>142</v>
      </c>
    </row>
    <row r="190" s="13" customFormat="1">
      <c r="A190" s="13"/>
      <c r="B190" s="238"/>
      <c r="C190" s="239"/>
      <c r="D190" s="233" t="s">
        <v>153</v>
      </c>
      <c r="E190" s="240" t="s">
        <v>1</v>
      </c>
      <c r="F190" s="241" t="s">
        <v>173</v>
      </c>
      <c r="G190" s="239"/>
      <c r="H190" s="242">
        <v>3081.54</v>
      </c>
      <c r="I190" s="243"/>
      <c r="J190" s="239"/>
      <c r="K190" s="239"/>
      <c r="L190" s="244"/>
      <c r="M190" s="245"/>
      <c r="N190" s="246"/>
      <c r="O190" s="246"/>
      <c r="P190" s="246"/>
      <c r="Q190" s="246"/>
      <c r="R190" s="246"/>
      <c r="S190" s="246"/>
      <c r="T190" s="24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8" t="s">
        <v>153</v>
      </c>
      <c r="AU190" s="248" t="s">
        <v>85</v>
      </c>
      <c r="AV190" s="13" t="s">
        <v>85</v>
      </c>
      <c r="AW190" s="13" t="s">
        <v>32</v>
      </c>
      <c r="AX190" s="13" t="s">
        <v>75</v>
      </c>
      <c r="AY190" s="248" t="s">
        <v>142</v>
      </c>
    </row>
    <row r="191" s="13" customFormat="1">
      <c r="A191" s="13"/>
      <c r="B191" s="238"/>
      <c r="C191" s="239"/>
      <c r="D191" s="233" t="s">
        <v>153</v>
      </c>
      <c r="E191" s="240" t="s">
        <v>1</v>
      </c>
      <c r="F191" s="241" t="s">
        <v>174</v>
      </c>
      <c r="G191" s="239"/>
      <c r="H191" s="242">
        <v>505.12</v>
      </c>
      <c r="I191" s="243"/>
      <c r="J191" s="239"/>
      <c r="K191" s="239"/>
      <c r="L191" s="244"/>
      <c r="M191" s="245"/>
      <c r="N191" s="246"/>
      <c r="O191" s="246"/>
      <c r="P191" s="246"/>
      <c r="Q191" s="246"/>
      <c r="R191" s="246"/>
      <c r="S191" s="246"/>
      <c r="T191" s="24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8" t="s">
        <v>153</v>
      </c>
      <c r="AU191" s="248" t="s">
        <v>85</v>
      </c>
      <c r="AV191" s="13" t="s">
        <v>85</v>
      </c>
      <c r="AW191" s="13" t="s">
        <v>32</v>
      </c>
      <c r="AX191" s="13" t="s">
        <v>75</v>
      </c>
      <c r="AY191" s="248" t="s">
        <v>142</v>
      </c>
    </row>
    <row r="192" s="13" customFormat="1">
      <c r="A192" s="13"/>
      <c r="B192" s="238"/>
      <c r="C192" s="239"/>
      <c r="D192" s="233" t="s">
        <v>153</v>
      </c>
      <c r="E192" s="240" t="s">
        <v>1</v>
      </c>
      <c r="F192" s="241" t="s">
        <v>175</v>
      </c>
      <c r="G192" s="239"/>
      <c r="H192" s="242">
        <v>746.57</v>
      </c>
      <c r="I192" s="243"/>
      <c r="J192" s="239"/>
      <c r="K192" s="239"/>
      <c r="L192" s="244"/>
      <c r="M192" s="245"/>
      <c r="N192" s="246"/>
      <c r="O192" s="246"/>
      <c r="P192" s="246"/>
      <c r="Q192" s="246"/>
      <c r="R192" s="246"/>
      <c r="S192" s="246"/>
      <c r="T192" s="24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8" t="s">
        <v>153</v>
      </c>
      <c r="AU192" s="248" t="s">
        <v>85</v>
      </c>
      <c r="AV192" s="13" t="s">
        <v>85</v>
      </c>
      <c r="AW192" s="13" t="s">
        <v>32</v>
      </c>
      <c r="AX192" s="13" t="s">
        <v>75</v>
      </c>
      <c r="AY192" s="248" t="s">
        <v>142</v>
      </c>
    </row>
    <row r="193" s="13" customFormat="1">
      <c r="A193" s="13"/>
      <c r="B193" s="238"/>
      <c r="C193" s="239"/>
      <c r="D193" s="233" t="s">
        <v>153</v>
      </c>
      <c r="E193" s="240" t="s">
        <v>1</v>
      </c>
      <c r="F193" s="241" t="s">
        <v>176</v>
      </c>
      <c r="G193" s="239"/>
      <c r="H193" s="242">
        <v>595.81500000000008</v>
      </c>
      <c r="I193" s="243"/>
      <c r="J193" s="239"/>
      <c r="K193" s="239"/>
      <c r="L193" s="244"/>
      <c r="M193" s="245"/>
      <c r="N193" s="246"/>
      <c r="O193" s="246"/>
      <c r="P193" s="246"/>
      <c r="Q193" s="246"/>
      <c r="R193" s="246"/>
      <c r="S193" s="246"/>
      <c r="T193" s="24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8" t="s">
        <v>153</v>
      </c>
      <c r="AU193" s="248" t="s">
        <v>85</v>
      </c>
      <c r="AV193" s="13" t="s">
        <v>85</v>
      </c>
      <c r="AW193" s="13" t="s">
        <v>32</v>
      </c>
      <c r="AX193" s="13" t="s">
        <v>75</v>
      </c>
      <c r="AY193" s="248" t="s">
        <v>142</v>
      </c>
    </row>
    <row r="194" s="15" customFormat="1">
      <c r="A194" s="15"/>
      <c r="B194" s="260"/>
      <c r="C194" s="261"/>
      <c r="D194" s="233" t="s">
        <v>153</v>
      </c>
      <c r="E194" s="262" t="s">
        <v>1</v>
      </c>
      <c r="F194" s="263" t="s">
        <v>177</v>
      </c>
      <c r="G194" s="261"/>
      <c r="H194" s="262" t="s">
        <v>1</v>
      </c>
      <c r="I194" s="264"/>
      <c r="J194" s="261"/>
      <c r="K194" s="261"/>
      <c r="L194" s="265"/>
      <c r="M194" s="266"/>
      <c r="N194" s="267"/>
      <c r="O194" s="267"/>
      <c r="P194" s="267"/>
      <c r="Q194" s="267"/>
      <c r="R194" s="267"/>
      <c r="S194" s="267"/>
      <c r="T194" s="268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9" t="s">
        <v>153</v>
      </c>
      <c r="AU194" s="269" t="s">
        <v>85</v>
      </c>
      <c r="AV194" s="15" t="s">
        <v>83</v>
      </c>
      <c r="AW194" s="15" t="s">
        <v>32</v>
      </c>
      <c r="AX194" s="15" t="s">
        <v>75</v>
      </c>
      <c r="AY194" s="269" t="s">
        <v>142</v>
      </c>
    </row>
    <row r="195" s="13" customFormat="1">
      <c r="A195" s="13"/>
      <c r="B195" s="238"/>
      <c r="C195" s="239"/>
      <c r="D195" s="233" t="s">
        <v>153</v>
      </c>
      <c r="E195" s="240" t="s">
        <v>1</v>
      </c>
      <c r="F195" s="241" t="s">
        <v>178</v>
      </c>
      <c r="G195" s="239"/>
      <c r="H195" s="242">
        <v>-673.6</v>
      </c>
      <c r="I195" s="243"/>
      <c r="J195" s="239"/>
      <c r="K195" s="239"/>
      <c r="L195" s="244"/>
      <c r="M195" s="245"/>
      <c r="N195" s="246"/>
      <c r="O195" s="246"/>
      <c r="P195" s="246"/>
      <c r="Q195" s="246"/>
      <c r="R195" s="246"/>
      <c r="S195" s="246"/>
      <c r="T195" s="24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8" t="s">
        <v>153</v>
      </c>
      <c r="AU195" s="248" t="s">
        <v>85</v>
      </c>
      <c r="AV195" s="13" t="s">
        <v>85</v>
      </c>
      <c r="AW195" s="13" t="s">
        <v>32</v>
      </c>
      <c r="AX195" s="13" t="s">
        <v>75</v>
      </c>
      <c r="AY195" s="248" t="s">
        <v>142</v>
      </c>
    </row>
    <row r="196" s="15" customFormat="1">
      <c r="A196" s="15"/>
      <c r="B196" s="260"/>
      <c r="C196" s="261"/>
      <c r="D196" s="233" t="s">
        <v>153</v>
      </c>
      <c r="E196" s="262" t="s">
        <v>1</v>
      </c>
      <c r="F196" s="263" t="s">
        <v>179</v>
      </c>
      <c r="G196" s="261"/>
      <c r="H196" s="262" t="s">
        <v>1</v>
      </c>
      <c r="I196" s="264"/>
      <c r="J196" s="261"/>
      <c r="K196" s="261"/>
      <c r="L196" s="265"/>
      <c r="M196" s="266"/>
      <c r="N196" s="267"/>
      <c r="O196" s="267"/>
      <c r="P196" s="267"/>
      <c r="Q196" s="267"/>
      <c r="R196" s="267"/>
      <c r="S196" s="267"/>
      <c r="T196" s="268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9" t="s">
        <v>153</v>
      </c>
      <c r="AU196" s="269" t="s">
        <v>85</v>
      </c>
      <c r="AV196" s="15" t="s">
        <v>83</v>
      </c>
      <c r="AW196" s="15" t="s">
        <v>32</v>
      </c>
      <c r="AX196" s="15" t="s">
        <v>75</v>
      </c>
      <c r="AY196" s="269" t="s">
        <v>142</v>
      </c>
    </row>
    <row r="197" s="13" customFormat="1">
      <c r="A197" s="13"/>
      <c r="B197" s="238"/>
      <c r="C197" s="239"/>
      <c r="D197" s="233" t="s">
        <v>153</v>
      </c>
      <c r="E197" s="240" t="s">
        <v>1</v>
      </c>
      <c r="F197" s="241" t="s">
        <v>180</v>
      </c>
      <c r="G197" s="239"/>
      <c r="H197" s="242">
        <v>-301.02</v>
      </c>
      <c r="I197" s="243"/>
      <c r="J197" s="239"/>
      <c r="K197" s="239"/>
      <c r="L197" s="244"/>
      <c r="M197" s="245"/>
      <c r="N197" s="246"/>
      <c r="O197" s="246"/>
      <c r="P197" s="246"/>
      <c r="Q197" s="246"/>
      <c r="R197" s="246"/>
      <c r="S197" s="246"/>
      <c r="T197" s="24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8" t="s">
        <v>153</v>
      </c>
      <c r="AU197" s="248" t="s">
        <v>85</v>
      </c>
      <c r="AV197" s="13" t="s">
        <v>85</v>
      </c>
      <c r="AW197" s="13" t="s">
        <v>32</v>
      </c>
      <c r="AX197" s="13" t="s">
        <v>75</v>
      </c>
      <c r="AY197" s="248" t="s">
        <v>142</v>
      </c>
    </row>
    <row r="198" s="14" customFormat="1">
      <c r="A198" s="14"/>
      <c r="B198" s="249"/>
      <c r="C198" s="250"/>
      <c r="D198" s="233" t="s">
        <v>153</v>
      </c>
      <c r="E198" s="251" t="s">
        <v>1</v>
      </c>
      <c r="F198" s="252" t="s">
        <v>155</v>
      </c>
      <c r="G198" s="250"/>
      <c r="H198" s="253">
        <v>3954.425</v>
      </c>
      <c r="I198" s="254"/>
      <c r="J198" s="250"/>
      <c r="K198" s="250"/>
      <c r="L198" s="255"/>
      <c r="M198" s="256"/>
      <c r="N198" s="257"/>
      <c r="O198" s="257"/>
      <c r="P198" s="257"/>
      <c r="Q198" s="257"/>
      <c r="R198" s="257"/>
      <c r="S198" s="257"/>
      <c r="T198" s="258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9" t="s">
        <v>153</v>
      </c>
      <c r="AU198" s="259" t="s">
        <v>85</v>
      </c>
      <c r="AV198" s="14" t="s">
        <v>149</v>
      </c>
      <c r="AW198" s="14" t="s">
        <v>32</v>
      </c>
      <c r="AX198" s="14" t="s">
        <v>83</v>
      </c>
      <c r="AY198" s="259" t="s">
        <v>142</v>
      </c>
    </row>
    <row r="199" s="2" customFormat="1" ht="16.5" customHeight="1">
      <c r="A199" s="38"/>
      <c r="B199" s="39"/>
      <c r="C199" s="219" t="s">
        <v>200</v>
      </c>
      <c r="D199" s="219" t="s">
        <v>145</v>
      </c>
      <c r="E199" s="220" t="s">
        <v>201</v>
      </c>
      <c r="F199" s="221" t="s">
        <v>202</v>
      </c>
      <c r="G199" s="222" t="s">
        <v>203</v>
      </c>
      <c r="H199" s="223">
        <v>1015.17</v>
      </c>
      <c r="I199" s="224"/>
      <c r="J199" s="225">
        <f>ROUND(I199*H199,2)</f>
        <v>0</v>
      </c>
      <c r="K199" s="226"/>
      <c r="L199" s="44"/>
      <c r="M199" s="227" t="s">
        <v>1</v>
      </c>
      <c r="N199" s="228" t="s">
        <v>40</v>
      </c>
      <c r="O199" s="91"/>
      <c r="P199" s="229">
        <f>O199*H199</f>
        <v>0</v>
      </c>
      <c r="Q199" s="229">
        <v>0.0015</v>
      </c>
      <c r="R199" s="229">
        <f>Q199*H199</f>
        <v>1.522755</v>
      </c>
      <c r="S199" s="229">
        <v>0</v>
      </c>
      <c r="T199" s="230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1" t="s">
        <v>149</v>
      </c>
      <c r="AT199" s="231" t="s">
        <v>145</v>
      </c>
      <c r="AU199" s="231" t="s">
        <v>85</v>
      </c>
      <c r="AY199" s="17" t="s">
        <v>142</v>
      </c>
      <c r="BE199" s="232">
        <f>IF(N199="základní",J199,0)</f>
        <v>0</v>
      </c>
      <c r="BF199" s="232">
        <f>IF(N199="snížená",J199,0)</f>
        <v>0</v>
      </c>
      <c r="BG199" s="232">
        <f>IF(N199="zákl. přenesená",J199,0)</f>
        <v>0</v>
      </c>
      <c r="BH199" s="232">
        <f>IF(N199="sníž. přenesená",J199,0)</f>
        <v>0</v>
      </c>
      <c r="BI199" s="232">
        <f>IF(N199="nulová",J199,0)</f>
        <v>0</v>
      </c>
      <c r="BJ199" s="17" t="s">
        <v>83</v>
      </c>
      <c r="BK199" s="232">
        <f>ROUND(I199*H199,2)</f>
        <v>0</v>
      </c>
      <c r="BL199" s="17" t="s">
        <v>149</v>
      </c>
      <c r="BM199" s="231" t="s">
        <v>204</v>
      </c>
    </row>
    <row r="200" s="2" customFormat="1">
      <c r="A200" s="38"/>
      <c r="B200" s="39"/>
      <c r="C200" s="40"/>
      <c r="D200" s="233" t="s">
        <v>151</v>
      </c>
      <c r="E200" s="40"/>
      <c r="F200" s="234" t="s">
        <v>205</v>
      </c>
      <c r="G200" s="40"/>
      <c r="H200" s="40"/>
      <c r="I200" s="235"/>
      <c r="J200" s="40"/>
      <c r="K200" s="40"/>
      <c r="L200" s="44"/>
      <c r="M200" s="236"/>
      <c r="N200" s="237"/>
      <c r="O200" s="91"/>
      <c r="P200" s="91"/>
      <c r="Q200" s="91"/>
      <c r="R200" s="91"/>
      <c r="S200" s="91"/>
      <c r="T200" s="92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151</v>
      </c>
      <c r="AU200" s="17" t="s">
        <v>85</v>
      </c>
    </row>
    <row r="201" s="2" customFormat="1" ht="16.5" customHeight="1">
      <c r="A201" s="38"/>
      <c r="B201" s="39"/>
      <c r="C201" s="219" t="s">
        <v>206</v>
      </c>
      <c r="D201" s="219" t="s">
        <v>145</v>
      </c>
      <c r="E201" s="220" t="s">
        <v>207</v>
      </c>
      <c r="F201" s="221" t="s">
        <v>208</v>
      </c>
      <c r="G201" s="222" t="s">
        <v>158</v>
      </c>
      <c r="H201" s="223">
        <v>99.7</v>
      </c>
      <c r="I201" s="224"/>
      <c r="J201" s="225">
        <f>ROUND(I201*H201,2)</f>
        <v>0</v>
      </c>
      <c r="K201" s="226"/>
      <c r="L201" s="44"/>
      <c r="M201" s="227" t="s">
        <v>1</v>
      </c>
      <c r="N201" s="228" t="s">
        <v>40</v>
      </c>
      <c r="O201" s="91"/>
      <c r="P201" s="229">
        <f>O201*H201</f>
        <v>0</v>
      </c>
      <c r="Q201" s="229">
        <v>0.11219999999999998</v>
      </c>
      <c r="R201" s="229">
        <f>Q201*H201</f>
        <v>11.18634</v>
      </c>
      <c r="S201" s="229">
        <v>0</v>
      </c>
      <c r="T201" s="230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1" t="s">
        <v>149</v>
      </c>
      <c r="AT201" s="231" t="s">
        <v>145</v>
      </c>
      <c r="AU201" s="231" t="s">
        <v>85</v>
      </c>
      <c r="AY201" s="17" t="s">
        <v>142</v>
      </c>
      <c r="BE201" s="232">
        <f>IF(N201="základní",J201,0)</f>
        <v>0</v>
      </c>
      <c r="BF201" s="232">
        <f>IF(N201="snížená",J201,0)</f>
        <v>0</v>
      </c>
      <c r="BG201" s="232">
        <f>IF(N201="zákl. přenesená",J201,0)</f>
        <v>0</v>
      </c>
      <c r="BH201" s="232">
        <f>IF(N201="sníž. přenesená",J201,0)</f>
        <v>0</v>
      </c>
      <c r="BI201" s="232">
        <f>IF(N201="nulová",J201,0)</f>
        <v>0</v>
      </c>
      <c r="BJ201" s="17" t="s">
        <v>83</v>
      </c>
      <c r="BK201" s="232">
        <f>ROUND(I201*H201,2)</f>
        <v>0</v>
      </c>
      <c r="BL201" s="17" t="s">
        <v>149</v>
      </c>
      <c r="BM201" s="231" t="s">
        <v>209</v>
      </c>
    </row>
    <row r="202" s="2" customFormat="1">
      <c r="A202" s="38"/>
      <c r="B202" s="39"/>
      <c r="C202" s="40"/>
      <c r="D202" s="233" t="s">
        <v>151</v>
      </c>
      <c r="E202" s="40"/>
      <c r="F202" s="234" t="s">
        <v>210</v>
      </c>
      <c r="G202" s="40"/>
      <c r="H202" s="40"/>
      <c r="I202" s="235"/>
      <c r="J202" s="40"/>
      <c r="K202" s="40"/>
      <c r="L202" s="44"/>
      <c r="M202" s="236"/>
      <c r="N202" s="237"/>
      <c r="O202" s="91"/>
      <c r="P202" s="91"/>
      <c r="Q202" s="91"/>
      <c r="R202" s="91"/>
      <c r="S202" s="91"/>
      <c r="T202" s="92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151</v>
      </c>
      <c r="AU202" s="17" t="s">
        <v>85</v>
      </c>
    </row>
    <row r="203" s="13" customFormat="1">
      <c r="A203" s="13"/>
      <c r="B203" s="238"/>
      <c r="C203" s="239"/>
      <c r="D203" s="233" t="s">
        <v>153</v>
      </c>
      <c r="E203" s="240" t="s">
        <v>1</v>
      </c>
      <c r="F203" s="241" t="s">
        <v>211</v>
      </c>
      <c r="G203" s="239"/>
      <c r="H203" s="242">
        <v>99.7</v>
      </c>
      <c r="I203" s="243"/>
      <c r="J203" s="239"/>
      <c r="K203" s="239"/>
      <c r="L203" s="244"/>
      <c r="M203" s="245"/>
      <c r="N203" s="246"/>
      <c r="O203" s="246"/>
      <c r="P203" s="246"/>
      <c r="Q203" s="246"/>
      <c r="R203" s="246"/>
      <c r="S203" s="246"/>
      <c r="T203" s="24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8" t="s">
        <v>153</v>
      </c>
      <c r="AU203" s="248" t="s">
        <v>85</v>
      </c>
      <c r="AV203" s="13" t="s">
        <v>85</v>
      </c>
      <c r="AW203" s="13" t="s">
        <v>32</v>
      </c>
      <c r="AX203" s="13" t="s">
        <v>75</v>
      </c>
      <c r="AY203" s="248" t="s">
        <v>142</v>
      </c>
    </row>
    <row r="204" s="14" customFormat="1">
      <c r="A204" s="14"/>
      <c r="B204" s="249"/>
      <c r="C204" s="250"/>
      <c r="D204" s="233" t="s">
        <v>153</v>
      </c>
      <c r="E204" s="251" t="s">
        <v>1</v>
      </c>
      <c r="F204" s="252" t="s">
        <v>155</v>
      </c>
      <c r="G204" s="250"/>
      <c r="H204" s="253">
        <v>99.7</v>
      </c>
      <c r="I204" s="254"/>
      <c r="J204" s="250"/>
      <c r="K204" s="250"/>
      <c r="L204" s="255"/>
      <c r="M204" s="256"/>
      <c r="N204" s="257"/>
      <c r="O204" s="257"/>
      <c r="P204" s="257"/>
      <c r="Q204" s="257"/>
      <c r="R204" s="257"/>
      <c r="S204" s="257"/>
      <c r="T204" s="258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9" t="s">
        <v>153</v>
      </c>
      <c r="AU204" s="259" t="s">
        <v>85</v>
      </c>
      <c r="AV204" s="14" t="s">
        <v>149</v>
      </c>
      <c r="AW204" s="14" t="s">
        <v>32</v>
      </c>
      <c r="AX204" s="14" t="s">
        <v>83</v>
      </c>
      <c r="AY204" s="259" t="s">
        <v>142</v>
      </c>
    </row>
    <row r="205" s="2" customFormat="1" ht="16.5" customHeight="1">
      <c r="A205" s="38"/>
      <c r="B205" s="39"/>
      <c r="C205" s="219" t="s">
        <v>212</v>
      </c>
      <c r="D205" s="219" t="s">
        <v>145</v>
      </c>
      <c r="E205" s="220" t="s">
        <v>213</v>
      </c>
      <c r="F205" s="221" t="s">
        <v>214</v>
      </c>
      <c r="G205" s="222" t="s">
        <v>158</v>
      </c>
      <c r="H205" s="223">
        <v>99.7</v>
      </c>
      <c r="I205" s="224"/>
      <c r="J205" s="225">
        <f>ROUND(I205*H205,2)</f>
        <v>0</v>
      </c>
      <c r="K205" s="226"/>
      <c r="L205" s="44"/>
      <c r="M205" s="227" t="s">
        <v>1</v>
      </c>
      <c r="N205" s="228" t="s">
        <v>40</v>
      </c>
      <c r="O205" s="91"/>
      <c r="P205" s="229">
        <f>O205*H205</f>
        <v>0</v>
      </c>
      <c r="Q205" s="229">
        <v>0.01122</v>
      </c>
      <c r="R205" s="229">
        <f>Q205*H205</f>
        <v>1.1186340000000002</v>
      </c>
      <c r="S205" s="229">
        <v>0</v>
      </c>
      <c r="T205" s="230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1" t="s">
        <v>149</v>
      </c>
      <c r="AT205" s="231" t="s">
        <v>145</v>
      </c>
      <c r="AU205" s="231" t="s">
        <v>85</v>
      </c>
      <c r="AY205" s="17" t="s">
        <v>142</v>
      </c>
      <c r="BE205" s="232">
        <f>IF(N205="základní",J205,0)</f>
        <v>0</v>
      </c>
      <c r="BF205" s="232">
        <f>IF(N205="snížená",J205,0)</f>
        <v>0</v>
      </c>
      <c r="BG205" s="232">
        <f>IF(N205="zákl. přenesená",J205,0)</f>
        <v>0</v>
      </c>
      <c r="BH205" s="232">
        <f>IF(N205="sníž. přenesená",J205,0)</f>
        <v>0</v>
      </c>
      <c r="BI205" s="232">
        <f>IF(N205="nulová",J205,0)</f>
        <v>0</v>
      </c>
      <c r="BJ205" s="17" t="s">
        <v>83</v>
      </c>
      <c r="BK205" s="232">
        <f>ROUND(I205*H205,2)</f>
        <v>0</v>
      </c>
      <c r="BL205" s="17" t="s">
        <v>149</v>
      </c>
      <c r="BM205" s="231" t="s">
        <v>215</v>
      </c>
    </row>
    <row r="206" s="2" customFormat="1">
      <c r="A206" s="38"/>
      <c r="B206" s="39"/>
      <c r="C206" s="40"/>
      <c r="D206" s="233" t="s">
        <v>151</v>
      </c>
      <c r="E206" s="40"/>
      <c r="F206" s="234" t="s">
        <v>216</v>
      </c>
      <c r="G206" s="40"/>
      <c r="H206" s="40"/>
      <c r="I206" s="235"/>
      <c r="J206" s="40"/>
      <c r="K206" s="40"/>
      <c r="L206" s="44"/>
      <c r="M206" s="236"/>
      <c r="N206" s="237"/>
      <c r="O206" s="91"/>
      <c r="P206" s="91"/>
      <c r="Q206" s="91"/>
      <c r="R206" s="91"/>
      <c r="S206" s="91"/>
      <c r="T206" s="92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151</v>
      </c>
      <c r="AU206" s="17" t="s">
        <v>85</v>
      </c>
    </row>
    <row r="207" s="13" customFormat="1">
      <c r="A207" s="13"/>
      <c r="B207" s="238"/>
      <c r="C207" s="239"/>
      <c r="D207" s="233" t="s">
        <v>153</v>
      </c>
      <c r="E207" s="240" t="s">
        <v>1</v>
      </c>
      <c r="F207" s="241" t="s">
        <v>211</v>
      </c>
      <c r="G207" s="239"/>
      <c r="H207" s="242">
        <v>99.7</v>
      </c>
      <c r="I207" s="243"/>
      <c r="J207" s="239"/>
      <c r="K207" s="239"/>
      <c r="L207" s="244"/>
      <c r="M207" s="245"/>
      <c r="N207" s="246"/>
      <c r="O207" s="246"/>
      <c r="P207" s="246"/>
      <c r="Q207" s="246"/>
      <c r="R207" s="246"/>
      <c r="S207" s="246"/>
      <c r="T207" s="24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8" t="s">
        <v>153</v>
      </c>
      <c r="AU207" s="248" t="s">
        <v>85</v>
      </c>
      <c r="AV207" s="13" t="s">
        <v>85</v>
      </c>
      <c r="AW207" s="13" t="s">
        <v>32</v>
      </c>
      <c r="AX207" s="13" t="s">
        <v>75</v>
      </c>
      <c r="AY207" s="248" t="s">
        <v>142</v>
      </c>
    </row>
    <row r="208" s="14" customFormat="1">
      <c r="A208" s="14"/>
      <c r="B208" s="249"/>
      <c r="C208" s="250"/>
      <c r="D208" s="233" t="s">
        <v>153</v>
      </c>
      <c r="E208" s="251" t="s">
        <v>1</v>
      </c>
      <c r="F208" s="252" t="s">
        <v>155</v>
      </c>
      <c r="G208" s="250"/>
      <c r="H208" s="253">
        <v>99.7</v>
      </c>
      <c r="I208" s="254"/>
      <c r="J208" s="250"/>
      <c r="K208" s="250"/>
      <c r="L208" s="255"/>
      <c r="M208" s="256"/>
      <c r="N208" s="257"/>
      <c r="O208" s="257"/>
      <c r="P208" s="257"/>
      <c r="Q208" s="257"/>
      <c r="R208" s="257"/>
      <c r="S208" s="257"/>
      <c r="T208" s="258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9" t="s">
        <v>153</v>
      </c>
      <c r="AU208" s="259" t="s">
        <v>85</v>
      </c>
      <c r="AV208" s="14" t="s">
        <v>149</v>
      </c>
      <c r="AW208" s="14" t="s">
        <v>32</v>
      </c>
      <c r="AX208" s="14" t="s">
        <v>83</v>
      </c>
      <c r="AY208" s="259" t="s">
        <v>142</v>
      </c>
    </row>
    <row r="209" s="2" customFormat="1" ht="16.5" customHeight="1">
      <c r="A209" s="38"/>
      <c r="B209" s="39"/>
      <c r="C209" s="219" t="s">
        <v>8</v>
      </c>
      <c r="D209" s="219" t="s">
        <v>145</v>
      </c>
      <c r="E209" s="220" t="s">
        <v>217</v>
      </c>
      <c r="F209" s="221" t="s">
        <v>218</v>
      </c>
      <c r="G209" s="222" t="s">
        <v>158</v>
      </c>
      <c r="H209" s="223">
        <v>99.7</v>
      </c>
      <c r="I209" s="224"/>
      <c r="J209" s="225">
        <f>ROUND(I209*H209,2)</f>
        <v>0</v>
      </c>
      <c r="K209" s="226"/>
      <c r="L209" s="44"/>
      <c r="M209" s="227" t="s">
        <v>1</v>
      </c>
      <c r="N209" s="228" t="s">
        <v>40</v>
      </c>
      <c r="O209" s="91"/>
      <c r="P209" s="229">
        <f>O209*H209</f>
        <v>0</v>
      </c>
      <c r="Q209" s="229">
        <v>0.00012999999999999998</v>
      </c>
      <c r="R209" s="229">
        <f>Q209*H209</f>
        <v>0.012960999999999998</v>
      </c>
      <c r="S209" s="229">
        <v>0</v>
      </c>
      <c r="T209" s="230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1" t="s">
        <v>149</v>
      </c>
      <c r="AT209" s="231" t="s">
        <v>145</v>
      </c>
      <c r="AU209" s="231" t="s">
        <v>85</v>
      </c>
      <c r="AY209" s="17" t="s">
        <v>142</v>
      </c>
      <c r="BE209" s="232">
        <f>IF(N209="základní",J209,0)</f>
        <v>0</v>
      </c>
      <c r="BF209" s="232">
        <f>IF(N209="snížená",J209,0)</f>
        <v>0</v>
      </c>
      <c r="BG209" s="232">
        <f>IF(N209="zákl. přenesená",J209,0)</f>
        <v>0</v>
      </c>
      <c r="BH209" s="232">
        <f>IF(N209="sníž. přenesená",J209,0)</f>
        <v>0</v>
      </c>
      <c r="BI209" s="232">
        <f>IF(N209="nulová",J209,0)</f>
        <v>0</v>
      </c>
      <c r="BJ209" s="17" t="s">
        <v>83</v>
      </c>
      <c r="BK209" s="232">
        <f>ROUND(I209*H209,2)</f>
        <v>0</v>
      </c>
      <c r="BL209" s="17" t="s">
        <v>149</v>
      </c>
      <c r="BM209" s="231" t="s">
        <v>219</v>
      </c>
    </row>
    <row r="210" s="2" customFormat="1">
      <c r="A210" s="38"/>
      <c r="B210" s="39"/>
      <c r="C210" s="40"/>
      <c r="D210" s="233" t="s">
        <v>151</v>
      </c>
      <c r="E210" s="40"/>
      <c r="F210" s="234" t="s">
        <v>220</v>
      </c>
      <c r="G210" s="40"/>
      <c r="H210" s="40"/>
      <c r="I210" s="235"/>
      <c r="J210" s="40"/>
      <c r="K210" s="40"/>
      <c r="L210" s="44"/>
      <c r="M210" s="236"/>
      <c r="N210" s="237"/>
      <c r="O210" s="91"/>
      <c r="P210" s="91"/>
      <c r="Q210" s="91"/>
      <c r="R210" s="91"/>
      <c r="S210" s="91"/>
      <c r="T210" s="92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151</v>
      </c>
      <c r="AU210" s="17" t="s">
        <v>85</v>
      </c>
    </row>
    <row r="211" s="13" customFormat="1">
      <c r="A211" s="13"/>
      <c r="B211" s="238"/>
      <c r="C211" s="239"/>
      <c r="D211" s="233" t="s">
        <v>153</v>
      </c>
      <c r="E211" s="240" t="s">
        <v>1</v>
      </c>
      <c r="F211" s="241" t="s">
        <v>211</v>
      </c>
      <c r="G211" s="239"/>
      <c r="H211" s="242">
        <v>99.7</v>
      </c>
      <c r="I211" s="243"/>
      <c r="J211" s="239"/>
      <c r="K211" s="239"/>
      <c r="L211" s="244"/>
      <c r="M211" s="245"/>
      <c r="N211" s="246"/>
      <c r="O211" s="246"/>
      <c r="P211" s="246"/>
      <c r="Q211" s="246"/>
      <c r="R211" s="246"/>
      <c r="S211" s="246"/>
      <c r="T211" s="24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8" t="s">
        <v>153</v>
      </c>
      <c r="AU211" s="248" t="s">
        <v>85</v>
      </c>
      <c r="AV211" s="13" t="s">
        <v>85</v>
      </c>
      <c r="AW211" s="13" t="s">
        <v>32</v>
      </c>
      <c r="AX211" s="13" t="s">
        <v>75</v>
      </c>
      <c r="AY211" s="248" t="s">
        <v>142</v>
      </c>
    </row>
    <row r="212" s="14" customFormat="1">
      <c r="A212" s="14"/>
      <c r="B212" s="249"/>
      <c r="C212" s="250"/>
      <c r="D212" s="233" t="s">
        <v>153</v>
      </c>
      <c r="E212" s="251" t="s">
        <v>1</v>
      </c>
      <c r="F212" s="252" t="s">
        <v>155</v>
      </c>
      <c r="G212" s="250"/>
      <c r="H212" s="253">
        <v>99.7</v>
      </c>
      <c r="I212" s="254"/>
      <c r="J212" s="250"/>
      <c r="K212" s="250"/>
      <c r="L212" s="255"/>
      <c r="M212" s="256"/>
      <c r="N212" s="257"/>
      <c r="O212" s="257"/>
      <c r="P212" s="257"/>
      <c r="Q212" s="257"/>
      <c r="R212" s="257"/>
      <c r="S212" s="257"/>
      <c r="T212" s="258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9" t="s">
        <v>153</v>
      </c>
      <c r="AU212" s="259" t="s">
        <v>85</v>
      </c>
      <c r="AV212" s="14" t="s">
        <v>149</v>
      </c>
      <c r="AW212" s="14" t="s">
        <v>32</v>
      </c>
      <c r="AX212" s="14" t="s">
        <v>83</v>
      </c>
      <c r="AY212" s="259" t="s">
        <v>142</v>
      </c>
    </row>
    <row r="213" s="2" customFormat="1" ht="16.5" customHeight="1">
      <c r="A213" s="38"/>
      <c r="B213" s="39"/>
      <c r="C213" s="219" t="s">
        <v>221</v>
      </c>
      <c r="D213" s="219" t="s">
        <v>145</v>
      </c>
      <c r="E213" s="220" t="s">
        <v>222</v>
      </c>
      <c r="F213" s="221" t="s">
        <v>223</v>
      </c>
      <c r="G213" s="222" t="s">
        <v>224</v>
      </c>
      <c r="H213" s="223">
        <v>106</v>
      </c>
      <c r="I213" s="224"/>
      <c r="J213" s="225">
        <f>ROUND(I213*H213,2)</f>
        <v>0</v>
      </c>
      <c r="K213" s="226"/>
      <c r="L213" s="44"/>
      <c r="M213" s="227" t="s">
        <v>1</v>
      </c>
      <c r="N213" s="228" t="s">
        <v>40</v>
      </c>
      <c r="O213" s="91"/>
      <c r="P213" s="229">
        <f>O213*H213</f>
        <v>0</v>
      </c>
      <c r="Q213" s="229">
        <v>0.00048</v>
      </c>
      <c r="R213" s="229">
        <f>Q213*H213</f>
        <v>0.05088</v>
      </c>
      <c r="S213" s="229">
        <v>0</v>
      </c>
      <c r="T213" s="230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31" t="s">
        <v>149</v>
      </c>
      <c r="AT213" s="231" t="s">
        <v>145</v>
      </c>
      <c r="AU213" s="231" t="s">
        <v>85</v>
      </c>
      <c r="AY213" s="17" t="s">
        <v>142</v>
      </c>
      <c r="BE213" s="232">
        <f>IF(N213="základní",J213,0)</f>
        <v>0</v>
      </c>
      <c r="BF213" s="232">
        <f>IF(N213="snížená",J213,0)</f>
        <v>0</v>
      </c>
      <c r="BG213" s="232">
        <f>IF(N213="zákl. přenesená",J213,0)</f>
        <v>0</v>
      </c>
      <c r="BH213" s="232">
        <f>IF(N213="sníž. přenesená",J213,0)</f>
        <v>0</v>
      </c>
      <c r="BI213" s="232">
        <f>IF(N213="nulová",J213,0)</f>
        <v>0</v>
      </c>
      <c r="BJ213" s="17" t="s">
        <v>83</v>
      </c>
      <c r="BK213" s="232">
        <f>ROUND(I213*H213,2)</f>
        <v>0</v>
      </c>
      <c r="BL213" s="17" t="s">
        <v>149</v>
      </c>
      <c r="BM213" s="231" t="s">
        <v>225</v>
      </c>
    </row>
    <row r="214" s="2" customFormat="1">
      <c r="A214" s="38"/>
      <c r="B214" s="39"/>
      <c r="C214" s="40"/>
      <c r="D214" s="233" t="s">
        <v>151</v>
      </c>
      <c r="E214" s="40"/>
      <c r="F214" s="234" t="s">
        <v>226</v>
      </c>
      <c r="G214" s="40"/>
      <c r="H214" s="40"/>
      <c r="I214" s="235"/>
      <c r="J214" s="40"/>
      <c r="K214" s="40"/>
      <c r="L214" s="44"/>
      <c r="M214" s="236"/>
      <c r="N214" s="237"/>
      <c r="O214" s="91"/>
      <c r="P214" s="91"/>
      <c r="Q214" s="91"/>
      <c r="R214" s="91"/>
      <c r="S214" s="91"/>
      <c r="T214" s="92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151</v>
      </c>
      <c r="AU214" s="17" t="s">
        <v>85</v>
      </c>
    </row>
    <row r="215" s="2" customFormat="1" ht="16.5" customHeight="1">
      <c r="A215" s="38"/>
      <c r="B215" s="39"/>
      <c r="C215" s="270" t="s">
        <v>227</v>
      </c>
      <c r="D215" s="270" t="s">
        <v>228</v>
      </c>
      <c r="E215" s="271" t="s">
        <v>229</v>
      </c>
      <c r="F215" s="272" t="s">
        <v>230</v>
      </c>
      <c r="G215" s="273" t="s">
        <v>224</v>
      </c>
      <c r="H215" s="274">
        <v>2</v>
      </c>
      <c r="I215" s="275"/>
      <c r="J215" s="276">
        <f>ROUND(I215*H215,2)</f>
        <v>0</v>
      </c>
      <c r="K215" s="277"/>
      <c r="L215" s="278"/>
      <c r="M215" s="279" t="s">
        <v>1</v>
      </c>
      <c r="N215" s="280" t="s">
        <v>40</v>
      </c>
      <c r="O215" s="91"/>
      <c r="P215" s="229">
        <f>O215*H215</f>
        <v>0</v>
      </c>
      <c r="Q215" s="229">
        <v>0.017530000000000002</v>
      </c>
      <c r="R215" s="229">
        <f>Q215*H215</f>
        <v>0.035060000000000004</v>
      </c>
      <c r="S215" s="229">
        <v>0</v>
      </c>
      <c r="T215" s="230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31" t="s">
        <v>195</v>
      </c>
      <c r="AT215" s="231" t="s">
        <v>228</v>
      </c>
      <c r="AU215" s="231" t="s">
        <v>85</v>
      </c>
      <c r="AY215" s="17" t="s">
        <v>142</v>
      </c>
      <c r="BE215" s="232">
        <f>IF(N215="základní",J215,0)</f>
        <v>0</v>
      </c>
      <c r="BF215" s="232">
        <f>IF(N215="snížená",J215,0)</f>
        <v>0</v>
      </c>
      <c r="BG215" s="232">
        <f>IF(N215="zákl. přenesená",J215,0)</f>
        <v>0</v>
      </c>
      <c r="BH215" s="232">
        <f>IF(N215="sníž. přenesená",J215,0)</f>
        <v>0</v>
      </c>
      <c r="BI215" s="232">
        <f>IF(N215="nulová",J215,0)</f>
        <v>0</v>
      </c>
      <c r="BJ215" s="17" t="s">
        <v>83</v>
      </c>
      <c r="BK215" s="232">
        <f>ROUND(I215*H215,2)</f>
        <v>0</v>
      </c>
      <c r="BL215" s="17" t="s">
        <v>149</v>
      </c>
      <c r="BM215" s="231" t="s">
        <v>231</v>
      </c>
    </row>
    <row r="216" s="2" customFormat="1">
      <c r="A216" s="38"/>
      <c r="B216" s="39"/>
      <c r="C216" s="40"/>
      <c r="D216" s="233" t="s">
        <v>151</v>
      </c>
      <c r="E216" s="40"/>
      <c r="F216" s="234" t="s">
        <v>230</v>
      </c>
      <c r="G216" s="40"/>
      <c r="H216" s="40"/>
      <c r="I216" s="235"/>
      <c r="J216" s="40"/>
      <c r="K216" s="40"/>
      <c r="L216" s="44"/>
      <c r="M216" s="236"/>
      <c r="N216" s="237"/>
      <c r="O216" s="91"/>
      <c r="P216" s="91"/>
      <c r="Q216" s="91"/>
      <c r="R216" s="91"/>
      <c r="S216" s="91"/>
      <c r="T216" s="92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151</v>
      </c>
      <c r="AU216" s="17" t="s">
        <v>85</v>
      </c>
    </row>
    <row r="217" s="2" customFormat="1" ht="16.5" customHeight="1">
      <c r="A217" s="38"/>
      <c r="B217" s="39"/>
      <c r="C217" s="270" t="s">
        <v>232</v>
      </c>
      <c r="D217" s="270" t="s">
        <v>228</v>
      </c>
      <c r="E217" s="271" t="s">
        <v>233</v>
      </c>
      <c r="F217" s="272" t="s">
        <v>234</v>
      </c>
      <c r="G217" s="273" t="s">
        <v>224</v>
      </c>
      <c r="H217" s="274">
        <v>7</v>
      </c>
      <c r="I217" s="275"/>
      <c r="J217" s="276">
        <f>ROUND(I217*H217,2)</f>
        <v>0</v>
      </c>
      <c r="K217" s="277"/>
      <c r="L217" s="278"/>
      <c r="M217" s="279" t="s">
        <v>1</v>
      </c>
      <c r="N217" s="280" t="s">
        <v>40</v>
      </c>
      <c r="O217" s="91"/>
      <c r="P217" s="229">
        <f>O217*H217</f>
        <v>0</v>
      </c>
      <c r="Q217" s="229">
        <v>0.01489</v>
      </c>
      <c r="R217" s="229">
        <f>Q217*H217</f>
        <v>0.10423</v>
      </c>
      <c r="S217" s="229">
        <v>0</v>
      </c>
      <c r="T217" s="230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31" t="s">
        <v>195</v>
      </c>
      <c r="AT217" s="231" t="s">
        <v>228</v>
      </c>
      <c r="AU217" s="231" t="s">
        <v>85</v>
      </c>
      <c r="AY217" s="17" t="s">
        <v>142</v>
      </c>
      <c r="BE217" s="232">
        <f>IF(N217="základní",J217,0)</f>
        <v>0</v>
      </c>
      <c r="BF217" s="232">
        <f>IF(N217="snížená",J217,0)</f>
        <v>0</v>
      </c>
      <c r="BG217" s="232">
        <f>IF(N217="zákl. přenesená",J217,0)</f>
        <v>0</v>
      </c>
      <c r="BH217" s="232">
        <f>IF(N217="sníž. přenesená",J217,0)</f>
        <v>0</v>
      </c>
      <c r="BI217" s="232">
        <f>IF(N217="nulová",J217,0)</f>
        <v>0</v>
      </c>
      <c r="BJ217" s="17" t="s">
        <v>83</v>
      </c>
      <c r="BK217" s="232">
        <f>ROUND(I217*H217,2)</f>
        <v>0</v>
      </c>
      <c r="BL217" s="17" t="s">
        <v>149</v>
      </c>
      <c r="BM217" s="231" t="s">
        <v>235</v>
      </c>
    </row>
    <row r="218" s="2" customFormat="1">
      <c r="A218" s="38"/>
      <c r="B218" s="39"/>
      <c r="C218" s="40"/>
      <c r="D218" s="233" t="s">
        <v>151</v>
      </c>
      <c r="E218" s="40"/>
      <c r="F218" s="234" t="s">
        <v>234</v>
      </c>
      <c r="G218" s="40"/>
      <c r="H218" s="40"/>
      <c r="I218" s="235"/>
      <c r="J218" s="40"/>
      <c r="K218" s="40"/>
      <c r="L218" s="44"/>
      <c r="M218" s="236"/>
      <c r="N218" s="237"/>
      <c r="O218" s="91"/>
      <c r="P218" s="91"/>
      <c r="Q218" s="91"/>
      <c r="R218" s="91"/>
      <c r="S218" s="91"/>
      <c r="T218" s="92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151</v>
      </c>
      <c r="AU218" s="17" t="s">
        <v>85</v>
      </c>
    </row>
    <row r="219" s="2" customFormat="1" ht="16.5" customHeight="1">
      <c r="A219" s="38"/>
      <c r="B219" s="39"/>
      <c r="C219" s="270" t="s">
        <v>236</v>
      </c>
      <c r="D219" s="270" t="s">
        <v>228</v>
      </c>
      <c r="E219" s="271" t="s">
        <v>237</v>
      </c>
      <c r="F219" s="272" t="s">
        <v>238</v>
      </c>
      <c r="G219" s="273" t="s">
        <v>224</v>
      </c>
      <c r="H219" s="274">
        <v>38</v>
      </c>
      <c r="I219" s="275"/>
      <c r="J219" s="276">
        <f>ROUND(I219*H219,2)</f>
        <v>0</v>
      </c>
      <c r="K219" s="277"/>
      <c r="L219" s="278"/>
      <c r="M219" s="279" t="s">
        <v>1</v>
      </c>
      <c r="N219" s="280" t="s">
        <v>40</v>
      </c>
      <c r="O219" s="91"/>
      <c r="P219" s="229">
        <f>O219*H219</f>
        <v>0</v>
      </c>
      <c r="Q219" s="229">
        <v>0.01521</v>
      </c>
      <c r="R219" s="229">
        <f>Q219*H219</f>
        <v>0.57798</v>
      </c>
      <c r="S219" s="229">
        <v>0</v>
      </c>
      <c r="T219" s="230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31" t="s">
        <v>195</v>
      </c>
      <c r="AT219" s="231" t="s">
        <v>228</v>
      </c>
      <c r="AU219" s="231" t="s">
        <v>85</v>
      </c>
      <c r="AY219" s="17" t="s">
        <v>142</v>
      </c>
      <c r="BE219" s="232">
        <f>IF(N219="základní",J219,0)</f>
        <v>0</v>
      </c>
      <c r="BF219" s="232">
        <f>IF(N219="snížená",J219,0)</f>
        <v>0</v>
      </c>
      <c r="BG219" s="232">
        <f>IF(N219="zákl. přenesená",J219,0)</f>
        <v>0</v>
      </c>
      <c r="BH219" s="232">
        <f>IF(N219="sníž. přenesená",J219,0)</f>
        <v>0</v>
      </c>
      <c r="BI219" s="232">
        <f>IF(N219="nulová",J219,0)</f>
        <v>0</v>
      </c>
      <c r="BJ219" s="17" t="s">
        <v>83</v>
      </c>
      <c r="BK219" s="232">
        <f>ROUND(I219*H219,2)</f>
        <v>0</v>
      </c>
      <c r="BL219" s="17" t="s">
        <v>149</v>
      </c>
      <c r="BM219" s="231" t="s">
        <v>239</v>
      </c>
    </row>
    <row r="220" s="2" customFormat="1">
      <c r="A220" s="38"/>
      <c r="B220" s="39"/>
      <c r="C220" s="40"/>
      <c r="D220" s="233" t="s">
        <v>151</v>
      </c>
      <c r="E220" s="40"/>
      <c r="F220" s="234" t="s">
        <v>238</v>
      </c>
      <c r="G220" s="40"/>
      <c r="H220" s="40"/>
      <c r="I220" s="235"/>
      <c r="J220" s="40"/>
      <c r="K220" s="40"/>
      <c r="L220" s="44"/>
      <c r="M220" s="236"/>
      <c r="N220" s="237"/>
      <c r="O220" s="91"/>
      <c r="P220" s="91"/>
      <c r="Q220" s="91"/>
      <c r="R220" s="91"/>
      <c r="S220" s="91"/>
      <c r="T220" s="92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151</v>
      </c>
      <c r="AU220" s="17" t="s">
        <v>85</v>
      </c>
    </row>
    <row r="221" s="2" customFormat="1" ht="16.5" customHeight="1">
      <c r="A221" s="38"/>
      <c r="B221" s="39"/>
      <c r="C221" s="270" t="s">
        <v>240</v>
      </c>
      <c r="D221" s="270" t="s">
        <v>228</v>
      </c>
      <c r="E221" s="271" t="s">
        <v>241</v>
      </c>
      <c r="F221" s="272" t="s">
        <v>242</v>
      </c>
      <c r="G221" s="273" t="s">
        <v>224</v>
      </c>
      <c r="H221" s="274">
        <v>25</v>
      </c>
      <c r="I221" s="275"/>
      <c r="J221" s="276">
        <f>ROUND(I221*H221,2)</f>
        <v>0</v>
      </c>
      <c r="K221" s="277"/>
      <c r="L221" s="278"/>
      <c r="M221" s="279" t="s">
        <v>1</v>
      </c>
      <c r="N221" s="280" t="s">
        <v>40</v>
      </c>
      <c r="O221" s="91"/>
      <c r="P221" s="229">
        <f>O221*H221</f>
        <v>0</v>
      </c>
      <c r="Q221" s="229">
        <v>0.017930000000000002</v>
      </c>
      <c r="R221" s="229">
        <f>Q221*H221</f>
        <v>0.44825</v>
      </c>
      <c r="S221" s="229">
        <v>0</v>
      </c>
      <c r="T221" s="230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31" t="s">
        <v>195</v>
      </c>
      <c r="AT221" s="231" t="s">
        <v>228</v>
      </c>
      <c r="AU221" s="231" t="s">
        <v>85</v>
      </c>
      <c r="AY221" s="17" t="s">
        <v>142</v>
      </c>
      <c r="BE221" s="232">
        <f>IF(N221="základní",J221,0)</f>
        <v>0</v>
      </c>
      <c r="BF221" s="232">
        <f>IF(N221="snížená",J221,0)</f>
        <v>0</v>
      </c>
      <c r="BG221" s="232">
        <f>IF(N221="zákl. přenesená",J221,0)</f>
        <v>0</v>
      </c>
      <c r="BH221" s="232">
        <f>IF(N221="sníž. přenesená",J221,0)</f>
        <v>0</v>
      </c>
      <c r="BI221" s="232">
        <f>IF(N221="nulová",J221,0)</f>
        <v>0</v>
      </c>
      <c r="BJ221" s="17" t="s">
        <v>83</v>
      </c>
      <c r="BK221" s="232">
        <f>ROUND(I221*H221,2)</f>
        <v>0</v>
      </c>
      <c r="BL221" s="17" t="s">
        <v>149</v>
      </c>
      <c r="BM221" s="231" t="s">
        <v>243</v>
      </c>
    </row>
    <row r="222" s="2" customFormat="1">
      <c r="A222" s="38"/>
      <c r="B222" s="39"/>
      <c r="C222" s="40"/>
      <c r="D222" s="233" t="s">
        <v>151</v>
      </c>
      <c r="E222" s="40"/>
      <c r="F222" s="234" t="s">
        <v>242</v>
      </c>
      <c r="G222" s="40"/>
      <c r="H222" s="40"/>
      <c r="I222" s="235"/>
      <c r="J222" s="40"/>
      <c r="K222" s="40"/>
      <c r="L222" s="44"/>
      <c r="M222" s="236"/>
      <c r="N222" s="237"/>
      <c r="O222" s="91"/>
      <c r="P222" s="91"/>
      <c r="Q222" s="91"/>
      <c r="R222" s="91"/>
      <c r="S222" s="91"/>
      <c r="T222" s="92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151</v>
      </c>
      <c r="AU222" s="17" t="s">
        <v>85</v>
      </c>
    </row>
    <row r="223" s="2" customFormat="1" ht="16.5" customHeight="1">
      <c r="A223" s="38"/>
      <c r="B223" s="39"/>
      <c r="C223" s="270" t="s">
        <v>244</v>
      </c>
      <c r="D223" s="270" t="s">
        <v>228</v>
      </c>
      <c r="E223" s="271" t="s">
        <v>245</v>
      </c>
      <c r="F223" s="272" t="s">
        <v>246</v>
      </c>
      <c r="G223" s="273" t="s">
        <v>224</v>
      </c>
      <c r="H223" s="274">
        <v>2</v>
      </c>
      <c r="I223" s="275"/>
      <c r="J223" s="276">
        <f>ROUND(I223*H223,2)</f>
        <v>0</v>
      </c>
      <c r="K223" s="277"/>
      <c r="L223" s="278"/>
      <c r="M223" s="279" t="s">
        <v>1</v>
      </c>
      <c r="N223" s="280" t="s">
        <v>40</v>
      </c>
      <c r="O223" s="91"/>
      <c r="P223" s="229">
        <f>O223*H223</f>
        <v>0</v>
      </c>
      <c r="Q223" s="229">
        <v>0.01553</v>
      </c>
      <c r="R223" s="229">
        <f>Q223*H223</f>
        <v>0.03106</v>
      </c>
      <c r="S223" s="229">
        <v>0</v>
      </c>
      <c r="T223" s="230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31" t="s">
        <v>195</v>
      </c>
      <c r="AT223" s="231" t="s">
        <v>228</v>
      </c>
      <c r="AU223" s="231" t="s">
        <v>85</v>
      </c>
      <c r="AY223" s="17" t="s">
        <v>142</v>
      </c>
      <c r="BE223" s="232">
        <f>IF(N223="základní",J223,0)</f>
        <v>0</v>
      </c>
      <c r="BF223" s="232">
        <f>IF(N223="snížená",J223,0)</f>
        <v>0</v>
      </c>
      <c r="BG223" s="232">
        <f>IF(N223="zákl. přenesená",J223,0)</f>
        <v>0</v>
      </c>
      <c r="BH223" s="232">
        <f>IF(N223="sníž. přenesená",J223,0)</f>
        <v>0</v>
      </c>
      <c r="BI223" s="232">
        <f>IF(N223="nulová",J223,0)</f>
        <v>0</v>
      </c>
      <c r="BJ223" s="17" t="s">
        <v>83</v>
      </c>
      <c r="BK223" s="232">
        <f>ROUND(I223*H223,2)</f>
        <v>0</v>
      </c>
      <c r="BL223" s="17" t="s">
        <v>149</v>
      </c>
      <c r="BM223" s="231" t="s">
        <v>247</v>
      </c>
    </row>
    <row r="224" s="2" customFormat="1">
      <c r="A224" s="38"/>
      <c r="B224" s="39"/>
      <c r="C224" s="40"/>
      <c r="D224" s="233" t="s">
        <v>151</v>
      </c>
      <c r="E224" s="40"/>
      <c r="F224" s="234" t="s">
        <v>246</v>
      </c>
      <c r="G224" s="40"/>
      <c r="H224" s="40"/>
      <c r="I224" s="235"/>
      <c r="J224" s="40"/>
      <c r="K224" s="40"/>
      <c r="L224" s="44"/>
      <c r="M224" s="236"/>
      <c r="N224" s="237"/>
      <c r="O224" s="91"/>
      <c r="P224" s="91"/>
      <c r="Q224" s="91"/>
      <c r="R224" s="91"/>
      <c r="S224" s="91"/>
      <c r="T224" s="92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151</v>
      </c>
      <c r="AU224" s="17" t="s">
        <v>85</v>
      </c>
    </row>
    <row r="225" s="2" customFormat="1" ht="16.5" customHeight="1">
      <c r="A225" s="38"/>
      <c r="B225" s="39"/>
      <c r="C225" s="270" t="s">
        <v>248</v>
      </c>
      <c r="D225" s="270" t="s">
        <v>228</v>
      </c>
      <c r="E225" s="271" t="s">
        <v>249</v>
      </c>
      <c r="F225" s="272" t="s">
        <v>250</v>
      </c>
      <c r="G225" s="273" t="s">
        <v>224</v>
      </c>
      <c r="H225" s="274">
        <v>1</v>
      </c>
      <c r="I225" s="275"/>
      <c r="J225" s="276">
        <f>ROUND(I225*H225,2)</f>
        <v>0</v>
      </c>
      <c r="K225" s="277"/>
      <c r="L225" s="278"/>
      <c r="M225" s="279" t="s">
        <v>1</v>
      </c>
      <c r="N225" s="280" t="s">
        <v>40</v>
      </c>
      <c r="O225" s="91"/>
      <c r="P225" s="229">
        <f>O225*H225</f>
        <v>0</v>
      </c>
      <c r="Q225" s="229">
        <v>0.017149999999999998</v>
      </c>
      <c r="R225" s="229">
        <f>Q225*H225</f>
        <v>0.017149999999999998</v>
      </c>
      <c r="S225" s="229">
        <v>0</v>
      </c>
      <c r="T225" s="230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31" t="s">
        <v>195</v>
      </c>
      <c r="AT225" s="231" t="s">
        <v>228</v>
      </c>
      <c r="AU225" s="231" t="s">
        <v>85</v>
      </c>
      <c r="AY225" s="17" t="s">
        <v>142</v>
      </c>
      <c r="BE225" s="232">
        <f>IF(N225="základní",J225,0)</f>
        <v>0</v>
      </c>
      <c r="BF225" s="232">
        <f>IF(N225="snížená",J225,0)</f>
        <v>0</v>
      </c>
      <c r="BG225" s="232">
        <f>IF(N225="zákl. přenesená",J225,0)</f>
        <v>0</v>
      </c>
      <c r="BH225" s="232">
        <f>IF(N225="sníž. přenesená",J225,0)</f>
        <v>0</v>
      </c>
      <c r="BI225" s="232">
        <f>IF(N225="nulová",J225,0)</f>
        <v>0</v>
      </c>
      <c r="BJ225" s="17" t="s">
        <v>83</v>
      </c>
      <c r="BK225" s="232">
        <f>ROUND(I225*H225,2)</f>
        <v>0</v>
      </c>
      <c r="BL225" s="17" t="s">
        <v>149</v>
      </c>
      <c r="BM225" s="231" t="s">
        <v>251</v>
      </c>
    </row>
    <row r="226" s="2" customFormat="1">
      <c r="A226" s="38"/>
      <c r="B226" s="39"/>
      <c r="C226" s="40"/>
      <c r="D226" s="233" t="s">
        <v>151</v>
      </c>
      <c r="E226" s="40"/>
      <c r="F226" s="234" t="s">
        <v>250</v>
      </c>
      <c r="G226" s="40"/>
      <c r="H226" s="40"/>
      <c r="I226" s="235"/>
      <c r="J226" s="40"/>
      <c r="K226" s="40"/>
      <c r="L226" s="44"/>
      <c r="M226" s="236"/>
      <c r="N226" s="237"/>
      <c r="O226" s="91"/>
      <c r="P226" s="91"/>
      <c r="Q226" s="91"/>
      <c r="R226" s="91"/>
      <c r="S226" s="91"/>
      <c r="T226" s="92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151</v>
      </c>
      <c r="AU226" s="17" t="s">
        <v>85</v>
      </c>
    </row>
    <row r="227" s="2" customFormat="1" ht="16.5" customHeight="1">
      <c r="A227" s="38"/>
      <c r="B227" s="39"/>
      <c r="C227" s="270" t="s">
        <v>252</v>
      </c>
      <c r="D227" s="270" t="s">
        <v>228</v>
      </c>
      <c r="E227" s="271" t="s">
        <v>253</v>
      </c>
      <c r="F227" s="272" t="s">
        <v>254</v>
      </c>
      <c r="G227" s="273" t="s">
        <v>224</v>
      </c>
      <c r="H227" s="274">
        <v>2</v>
      </c>
      <c r="I227" s="275"/>
      <c r="J227" s="276">
        <f>ROUND(I227*H227,2)</f>
        <v>0</v>
      </c>
      <c r="K227" s="277"/>
      <c r="L227" s="278"/>
      <c r="M227" s="279" t="s">
        <v>1</v>
      </c>
      <c r="N227" s="280" t="s">
        <v>40</v>
      </c>
      <c r="O227" s="91"/>
      <c r="P227" s="229">
        <f>O227*H227</f>
        <v>0</v>
      </c>
      <c r="Q227" s="229">
        <v>0.01201</v>
      </c>
      <c r="R227" s="229">
        <f>Q227*H227</f>
        <v>0.02402</v>
      </c>
      <c r="S227" s="229">
        <v>0</v>
      </c>
      <c r="T227" s="230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31" t="s">
        <v>195</v>
      </c>
      <c r="AT227" s="231" t="s">
        <v>228</v>
      </c>
      <c r="AU227" s="231" t="s">
        <v>85</v>
      </c>
      <c r="AY227" s="17" t="s">
        <v>142</v>
      </c>
      <c r="BE227" s="232">
        <f>IF(N227="základní",J227,0)</f>
        <v>0</v>
      </c>
      <c r="BF227" s="232">
        <f>IF(N227="snížená",J227,0)</f>
        <v>0</v>
      </c>
      <c r="BG227" s="232">
        <f>IF(N227="zákl. přenesená",J227,0)</f>
        <v>0</v>
      </c>
      <c r="BH227" s="232">
        <f>IF(N227="sníž. přenesená",J227,0)</f>
        <v>0</v>
      </c>
      <c r="BI227" s="232">
        <f>IF(N227="nulová",J227,0)</f>
        <v>0</v>
      </c>
      <c r="BJ227" s="17" t="s">
        <v>83</v>
      </c>
      <c r="BK227" s="232">
        <f>ROUND(I227*H227,2)</f>
        <v>0</v>
      </c>
      <c r="BL227" s="17" t="s">
        <v>149</v>
      </c>
      <c r="BM227" s="231" t="s">
        <v>255</v>
      </c>
    </row>
    <row r="228" s="2" customFormat="1">
      <c r="A228" s="38"/>
      <c r="B228" s="39"/>
      <c r="C228" s="40"/>
      <c r="D228" s="233" t="s">
        <v>151</v>
      </c>
      <c r="E228" s="40"/>
      <c r="F228" s="234" t="s">
        <v>254</v>
      </c>
      <c r="G228" s="40"/>
      <c r="H228" s="40"/>
      <c r="I228" s="235"/>
      <c r="J228" s="40"/>
      <c r="K228" s="40"/>
      <c r="L228" s="44"/>
      <c r="M228" s="236"/>
      <c r="N228" s="237"/>
      <c r="O228" s="91"/>
      <c r="P228" s="91"/>
      <c r="Q228" s="91"/>
      <c r="R228" s="91"/>
      <c r="S228" s="91"/>
      <c r="T228" s="92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151</v>
      </c>
      <c r="AU228" s="17" t="s">
        <v>85</v>
      </c>
    </row>
    <row r="229" s="2" customFormat="1" ht="16.5" customHeight="1">
      <c r="A229" s="38"/>
      <c r="B229" s="39"/>
      <c r="C229" s="270" t="s">
        <v>7</v>
      </c>
      <c r="D229" s="270" t="s">
        <v>228</v>
      </c>
      <c r="E229" s="271" t="s">
        <v>256</v>
      </c>
      <c r="F229" s="272" t="s">
        <v>257</v>
      </c>
      <c r="G229" s="273" t="s">
        <v>224</v>
      </c>
      <c r="H229" s="274">
        <v>24</v>
      </c>
      <c r="I229" s="275"/>
      <c r="J229" s="276">
        <f>ROUND(I229*H229,2)</f>
        <v>0</v>
      </c>
      <c r="K229" s="277"/>
      <c r="L229" s="278"/>
      <c r="M229" s="279" t="s">
        <v>1</v>
      </c>
      <c r="N229" s="280" t="s">
        <v>40</v>
      </c>
      <c r="O229" s="91"/>
      <c r="P229" s="229">
        <f>O229*H229</f>
        <v>0</v>
      </c>
      <c r="Q229" s="229">
        <v>0.01458</v>
      </c>
      <c r="R229" s="229">
        <f>Q229*H229</f>
        <v>0.34992</v>
      </c>
      <c r="S229" s="229">
        <v>0</v>
      </c>
      <c r="T229" s="230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31" t="s">
        <v>195</v>
      </c>
      <c r="AT229" s="231" t="s">
        <v>228</v>
      </c>
      <c r="AU229" s="231" t="s">
        <v>85</v>
      </c>
      <c r="AY229" s="17" t="s">
        <v>142</v>
      </c>
      <c r="BE229" s="232">
        <f>IF(N229="základní",J229,0)</f>
        <v>0</v>
      </c>
      <c r="BF229" s="232">
        <f>IF(N229="snížená",J229,0)</f>
        <v>0</v>
      </c>
      <c r="BG229" s="232">
        <f>IF(N229="zákl. přenesená",J229,0)</f>
        <v>0</v>
      </c>
      <c r="BH229" s="232">
        <f>IF(N229="sníž. přenesená",J229,0)</f>
        <v>0</v>
      </c>
      <c r="BI229" s="232">
        <f>IF(N229="nulová",J229,0)</f>
        <v>0</v>
      </c>
      <c r="BJ229" s="17" t="s">
        <v>83</v>
      </c>
      <c r="BK229" s="232">
        <f>ROUND(I229*H229,2)</f>
        <v>0</v>
      </c>
      <c r="BL229" s="17" t="s">
        <v>149</v>
      </c>
      <c r="BM229" s="231" t="s">
        <v>258</v>
      </c>
    </row>
    <row r="230" s="2" customFormat="1">
      <c r="A230" s="38"/>
      <c r="B230" s="39"/>
      <c r="C230" s="40"/>
      <c r="D230" s="233" t="s">
        <v>151</v>
      </c>
      <c r="E230" s="40"/>
      <c r="F230" s="234" t="s">
        <v>257</v>
      </c>
      <c r="G230" s="40"/>
      <c r="H230" s="40"/>
      <c r="I230" s="235"/>
      <c r="J230" s="40"/>
      <c r="K230" s="40"/>
      <c r="L230" s="44"/>
      <c r="M230" s="236"/>
      <c r="N230" s="237"/>
      <c r="O230" s="91"/>
      <c r="P230" s="91"/>
      <c r="Q230" s="91"/>
      <c r="R230" s="91"/>
      <c r="S230" s="91"/>
      <c r="T230" s="92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151</v>
      </c>
      <c r="AU230" s="17" t="s">
        <v>85</v>
      </c>
    </row>
    <row r="231" s="2" customFormat="1" ht="16.5" customHeight="1">
      <c r="A231" s="38"/>
      <c r="B231" s="39"/>
      <c r="C231" s="270" t="s">
        <v>259</v>
      </c>
      <c r="D231" s="270" t="s">
        <v>228</v>
      </c>
      <c r="E231" s="271" t="s">
        <v>260</v>
      </c>
      <c r="F231" s="272" t="s">
        <v>261</v>
      </c>
      <c r="G231" s="273" t="s">
        <v>224</v>
      </c>
      <c r="H231" s="274">
        <v>4</v>
      </c>
      <c r="I231" s="275"/>
      <c r="J231" s="276">
        <f>ROUND(I231*H231,2)</f>
        <v>0</v>
      </c>
      <c r="K231" s="277"/>
      <c r="L231" s="278"/>
      <c r="M231" s="279" t="s">
        <v>1</v>
      </c>
      <c r="N231" s="280" t="s">
        <v>40</v>
      </c>
      <c r="O231" s="91"/>
      <c r="P231" s="229">
        <f>O231*H231</f>
        <v>0</v>
      </c>
      <c r="Q231" s="229">
        <v>0.01834</v>
      </c>
      <c r="R231" s="229">
        <f>Q231*H231</f>
        <v>0.07336</v>
      </c>
      <c r="S231" s="229">
        <v>0</v>
      </c>
      <c r="T231" s="230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31" t="s">
        <v>195</v>
      </c>
      <c r="AT231" s="231" t="s">
        <v>228</v>
      </c>
      <c r="AU231" s="231" t="s">
        <v>85</v>
      </c>
      <c r="AY231" s="17" t="s">
        <v>142</v>
      </c>
      <c r="BE231" s="232">
        <f>IF(N231="základní",J231,0)</f>
        <v>0</v>
      </c>
      <c r="BF231" s="232">
        <f>IF(N231="snížená",J231,0)</f>
        <v>0</v>
      </c>
      <c r="BG231" s="232">
        <f>IF(N231="zákl. přenesená",J231,0)</f>
        <v>0</v>
      </c>
      <c r="BH231" s="232">
        <f>IF(N231="sníž. přenesená",J231,0)</f>
        <v>0</v>
      </c>
      <c r="BI231" s="232">
        <f>IF(N231="nulová",J231,0)</f>
        <v>0</v>
      </c>
      <c r="BJ231" s="17" t="s">
        <v>83</v>
      </c>
      <c r="BK231" s="232">
        <f>ROUND(I231*H231,2)</f>
        <v>0</v>
      </c>
      <c r="BL231" s="17" t="s">
        <v>149</v>
      </c>
      <c r="BM231" s="231" t="s">
        <v>262</v>
      </c>
    </row>
    <row r="232" s="2" customFormat="1">
      <c r="A232" s="38"/>
      <c r="B232" s="39"/>
      <c r="C232" s="40"/>
      <c r="D232" s="233" t="s">
        <v>151</v>
      </c>
      <c r="E232" s="40"/>
      <c r="F232" s="234" t="s">
        <v>261</v>
      </c>
      <c r="G232" s="40"/>
      <c r="H232" s="40"/>
      <c r="I232" s="235"/>
      <c r="J232" s="40"/>
      <c r="K232" s="40"/>
      <c r="L232" s="44"/>
      <c r="M232" s="236"/>
      <c r="N232" s="237"/>
      <c r="O232" s="91"/>
      <c r="P232" s="91"/>
      <c r="Q232" s="91"/>
      <c r="R232" s="91"/>
      <c r="S232" s="91"/>
      <c r="T232" s="92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151</v>
      </c>
      <c r="AU232" s="17" t="s">
        <v>85</v>
      </c>
    </row>
    <row r="233" s="2" customFormat="1" ht="16.5" customHeight="1">
      <c r="A233" s="38"/>
      <c r="B233" s="39"/>
      <c r="C233" s="270" t="s">
        <v>263</v>
      </c>
      <c r="D233" s="270" t="s">
        <v>228</v>
      </c>
      <c r="E233" s="271" t="s">
        <v>264</v>
      </c>
      <c r="F233" s="272" t="s">
        <v>265</v>
      </c>
      <c r="G233" s="273" t="s">
        <v>224</v>
      </c>
      <c r="H233" s="274">
        <v>1</v>
      </c>
      <c r="I233" s="275"/>
      <c r="J233" s="276">
        <f>ROUND(I233*H233,2)</f>
        <v>0</v>
      </c>
      <c r="K233" s="277"/>
      <c r="L233" s="278"/>
      <c r="M233" s="279" t="s">
        <v>1</v>
      </c>
      <c r="N233" s="280" t="s">
        <v>40</v>
      </c>
      <c r="O233" s="91"/>
      <c r="P233" s="229">
        <f>O233*H233</f>
        <v>0</v>
      </c>
      <c r="Q233" s="229">
        <v>0.01923</v>
      </c>
      <c r="R233" s="229">
        <f>Q233*H233</f>
        <v>0.01923</v>
      </c>
      <c r="S233" s="229">
        <v>0</v>
      </c>
      <c r="T233" s="230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31" t="s">
        <v>195</v>
      </c>
      <c r="AT233" s="231" t="s">
        <v>228</v>
      </c>
      <c r="AU233" s="231" t="s">
        <v>85</v>
      </c>
      <c r="AY233" s="17" t="s">
        <v>142</v>
      </c>
      <c r="BE233" s="232">
        <f>IF(N233="základní",J233,0)</f>
        <v>0</v>
      </c>
      <c r="BF233" s="232">
        <f>IF(N233="snížená",J233,0)</f>
        <v>0</v>
      </c>
      <c r="BG233" s="232">
        <f>IF(N233="zákl. přenesená",J233,0)</f>
        <v>0</v>
      </c>
      <c r="BH233" s="232">
        <f>IF(N233="sníž. přenesená",J233,0)</f>
        <v>0</v>
      </c>
      <c r="BI233" s="232">
        <f>IF(N233="nulová",J233,0)</f>
        <v>0</v>
      </c>
      <c r="BJ233" s="17" t="s">
        <v>83</v>
      </c>
      <c r="BK233" s="232">
        <f>ROUND(I233*H233,2)</f>
        <v>0</v>
      </c>
      <c r="BL233" s="17" t="s">
        <v>149</v>
      </c>
      <c r="BM233" s="231" t="s">
        <v>266</v>
      </c>
    </row>
    <row r="234" s="2" customFormat="1">
      <c r="A234" s="38"/>
      <c r="B234" s="39"/>
      <c r="C234" s="40"/>
      <c r="D234" s="233" t="s">
        <v>151</v>
      </c>
      <c r="E234" s="40"/>
      <c r="F234" s="234" t="s">
        <v>265</v>
      </c>
      <c r="G234" s="40"/>
      <c r="H234" s="40"/>
      <c r="I234" s="235"/>
      <c r="J234" s="40"/>
      <c r="K234" s="40"/>
      <c r="L234" s="44"/>
      <c r="M234" s="236"/>
      <c r="N234" s="237"/>
      <c r="O234" s="91"/>
      <c r="P234" s="91"/>
      <c r="Q234" s="91"/>
      <c r="R234" s="91"/>
      <c r="S234" s="91"/>
      <c r="T234" s="92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151</v>
      </c>
      <c r="AU234" s="17" t="s">
        <v>85</v>
      </c>
    </row>
    <row r="235" s="2" customFormat="1" ht="16.5" customHeight="1">
      <c r="A235" s="38"/>
      <c r="B235" s="39"/>
      <c r="C235" s="219" t="s">
        <v>267</v>
      </c>
      <c r="D235" s="219" t="s">
        <v>145</v>
      </c>
      <c r="E235" s="220" t="s">
        <v>268</v>
      </c>
      <c r="F235" s="221" t="s">
        <v>269</v>
      </c>
      <c r="G235" s="222" t="s">
        <v>224</v>
      </c>
      <c r="H235" s="223">
        <v>1</v>
      </c>
      <c r="I235" s="224"/>
      <c r="J235" s="225">
        <f>ROUND(I235*H235,2)</f>
        <v>0</v>
      </c>
      <c r="K235" s="226"/>
      <c r="L235" s="44"/>
      <c r="M235" s="227" t="s">
        <v>1</v>
      </c>
      <c r="N235" s="228" t="s">
        <v>40</v>
      </c>
      <c r="O235" s="91"/>
      <c r="P235" s="229">
        <f>O235*H235</f>
        <v>0</v>
      </c>
      <c r="Q235" s="229">
        <v>0.00096</v>
      </c>
      <c r="R235" s="229">
        <f>Q235*H235</f>
        <v>0.00096</v>
      </c>
      <c r="S235" s="229">
        <v>0</v>
      </c>
      <c r="T235" s="230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31" t="s">
        <v>149</v>
      </c>
      <c r="AT235" s="231" t="s">
        <v>145</v>
      </c>
      <c r="AU235" s="231" t="s">
        <v>85</v>
      </c>
      <c r="AY235" s="17" t="s">
        <v>142</v>
      </c>
      <c r="BE235" s="232">
        <f>IF(N235="základní",J235,0)</f>
        <v>0</v>
      </c>
      <c r="BF235" s="232">
        <f>IF(N235="snížená",J235,0)</f>
        <v>0</v>
      </c>
      <c r="BG235" s="232">
        <f>IF(N235="zákl. přenesená",J235,0)</f>
        <v>0</v>
      </c>
      <c r="BH235" s="232">
        <f>IF(N235="sníž. přenesená",J235,0)</f>
        <v>0</v>
      </c>
      <c r="BI235" s="232">
        <f>IF(N235="nulová",J235,0)</f>
        <v>0</v>
      </c>
      <c r="BJ235" s="17" t="s">
        <v>83</v>
      </c>
      <c r="BK235" s="232">
        <f>ROUND(I235*H235,2)</f>
        <v>0</v>
      </c>
      <c r="BL235" s="17" t="s">
        <v>149</v>
      </c>
      <c r="BM235" s="231" t="s">
        <v>270</v>
      </c>
    </row>
    <row r="236" s="2" customFormat="1">
      <c r="A236" s="38"/>
      <c r="B236" s="39"/>
      <c r="C236" s="40"/>
      <c r="D236" s="233" t="s">
        <v>151</v>
      </c>
      <c r="E236" s="40"/>
      <c r="F236" s="234" t="s">
        <v>271</v>
      </c>
      <c r="G236" s="40"/>
      <c r="H236" s="40"/>
      <c r="I236" s="235"/>
      <c r="J236" s="40"/>
      <c r="K236" s="40"/>
      <c r="L236" s="44"/>
      <c r="M236" s="236"/>
      <c r="N236" s="237"/>
      <c r="O236" s="91"/>
      <c r="P236" s="91"/>
      <c r="Q236" s="91"/>
      <c r="R236" s="91"/>
      <c r="S236" s="91"/>
      <c r="T236" s="92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151</v>
      </c>
      <c r="AU236" s="17" t="s">
        <v>85</v>
      </c>
    </row>
    <row r="237" s="2" customFormat="1" ht="16.5" customHeight="1">
      <c r="A237" s="38"/>
      <c r="B237" s="39"/>
      <c r="C237" s="270" t="s">
        <v>272</v>
      </c>
      <c r="D237" s="270" t="s">
        <v>228</v>
      </c>
      <c r="E237" s="271" t="s">
        <v>273</v>
      </c>
      <c r="F237" s="272" t="s">
        <v>274</v>
      </c>
      <c r="G237" s="273" t="s">
        <v>224</v>
      </c>
      <c r="H237" s="274">
        <v>1</v>
      </c>
      <c r="I237" s="275"/>
      <c r="J237" s="276">
        <f>ROUND(I237*H237,2)</f>
        <v>0</v>
      </c>
      <c r="K237" s="277"/>
      <c r="L237" s="278"/>
      <c r="M237" s="279" t="s">
        <v>1</v>
      </c>
      <c r="N237" s="280" t="s">
        <v>40</v>
      </c>
      <c r="O237" s="91"/>
      <c r="P237" s="229">
        <f>O237*H237</f>
        <v>0</v>
      </c>
      <c r="Q237" s="229">
        <v>0.0195</v>
      </c>
      <c r="R237" s="229">
        <f>Q237*H237</f>
        <v>0.0195</v>
      </c>
      <c r="S237" s="229">
        <v>0</v>
      </c>
      <c r="T237" s="230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31" t="s">
        <v>195</v>
      </c>
      <c r="AT237" s="231" t="s">
        <v>228</v>
      </c>
      <c r="AU237" s="231" t="s">
        <v>85</v>
      </c>
      <c r="AY237" s="17" t="s">
        <v>142</v>
      </c>
      <c r="BE237" s="232">
        <f>IF(N237="základní",J237,0)</f>
        <v>0</v>
      </c>
      <c r="BF237" s="232">
        <f>IF(N237="snížená",J237,0)</f>
        <v>0</v>
      </c>
      <c r="BG237" s="232">
        <f>IF(N237="zákl. přenesená",J237,0)</f>
        <v>0</v>
      </c>
      <c r="BH237" s="232">
        <f>IF(N237="sníž. přenesená",J237,0)</f>
        <v>0</v>
      </c>
      <c r="BI237" s="232">
        <f>IF(N237="nulová",J237,0)</f>
        <v>0</v>
      </c>
      <c r="BJ237" s="17" t="s">
        <v>83</v>
      </c>
      <c r="BK237" s="232">
        <f>ROUND(I237*H237,2)</f>
        <v>0</v>
      </c>
      <c r="BL237" s="17" t="s">
        <v>149</v>
      </c>
      <c r="BM237" s="231" t="s">
        <v>275</v>
      </c>
    </row>
    <row r="238" s="2" customFormat="1">
      <c r="A238" s="38"/>
      <c r="B238" s="39"/>
      <c r="C238" s="40"/>
      <c r="D238" s="233" t="s">
        <v>151</v>
      </c>
      <c r="E238" s="40"/>
      <c r="F238" s="234" t="s">
        <v>274</v>
      </c>
      <c r="G238" s="40"/>
      <c r="H238" s="40"/>
      <c r="I238" s="235"/>
      <c r="J238" s="40"/>
      <c r="K238" s="40"/>
      <c r="L238" s="44"/>
      <c r="M238" s="236"/>
      <c r="N238" s="237"/>
      <c r="O238" s="91"/>
      <c r="P238" s="91"/>
      <c r="Q238" s="91"/>
      <c r="R238" s="91"/>
      <c r="S238" s="91"/>
      <c r="T238" s="92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7" t="s">
        <v>151</v>
      </c>
      <c r="AU238" s="17" t="s">
        <v>85</v>
      </c>
    </row>
    <row r="239" s="2" customFormat="1" ht="16.5" customHeight="1">
      <c r="A239" s="38"/>
      <c r="B239" s="39"/>
      <c r="C239" s="219" t="s">
        <v>276</v>
      </c>
      <c r="D239" s="219" t="s">
        <v>145</v>
      </c>
      <c r="E239" s="220" t="s">
        <v>277</v>
      </c>
      <c r="F239" s="221" t="s">
        <v>278</v>
      </c>
      <c r="G239" s="222" t="s">
        <v>224</v>
      </c>
      <c r="H239" s="223">
        <v>3</v>
      </c>
      <c r="I239" s="224"/>
      <c r="J239" s="225">
        <f>ROUND(I239*H239,2)</f>
        <v>0</v>
      </c>
      <c r="K239" s="226"/>
      <c r="L239" s="44"/>
      <c r="M239" s="227" t="s">
        <v>1</v>
      </c>
      <c r="N239" s="228" t="s">
        <v>40</v>
      </c>
      <c r="O239" s="91"/>
      <c r="P239" s="229">
        <f>O239*H239</f>
        <v>0</v>
      </c>
      <c r="Q239" s="229">
        <v>0.42153</v>
      </c>
      <c r="R239" s="229">
        <f>Q239*H239</f>
        <v>1.2645900000000002</v>
      </c>
      <c r="S239" s="229">
        <v>0</v>
      </c>
      <c r="T239" s="230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31" t="s">
        <v>149</v>
      </c>
      <c r="AT239" s="231" t="s">
        <v>145</v>
      </c>
      <c r="AU239" s="231" t="s">
        <v>85</v>
      </c>
      <c r="AY239" s="17" t="s">
        <v>142</v>
      </c>
      <c r="BE239" s="232">
        <f>IF(N239="základní",J239,0)</f>
        <v>0</v>
      </c>
      <c r="BF239" s="232">
        <f>IF(N239="snížená",J239,0)</f>
        <v>0</v>
      </c>
      <c r="BG239" s="232">
        <f>IF(N239="zákl. přenesená",J239,0)</f>
        <v>0</v>
      </c>
      <c r="BH239" s="232">
        <f>IF(N239="sníž. přenesená",J239,0)</f>
        <v>0</v>
      </c>
      <c r="BI239" s="232">
        <f>IF(N239="nulová",J239,0)</f>
        <v>0</v>
      </c>
      <c r="BJ239" s="17" t="s">
        <v>83</v>
      </c>
      <c r="BK239" s="232">
        <f>ROUND(I239*H239,2)</f>
        <v>0</v>
      </c>
      <c r="BL239" s="17" t="s">
        <v>149</v>
      </c>
      <c r="BM239" s="231" t="s">
        <v>279</v>
      </c>
    </row>
    <row r="240" s="2" customFormat="1">
      <c r="A240" s="38"/>
      <c r="B240" s="39"/>
      <c r="C240" s="40"/>
      <c r="D240" s="233" t="s">
        <v>151</v>
      </c>
      <c r="E240" s="40"/>
      <c r="F240" s="234" t="s">
        <v>280</v>
      </c>
      <c r="G240" s="40"/>
      <c r="H240" s="40"/>
      <c r="I240" s="235"/>
      <c r="J240" s="40"/>
      <c r="K240" s="40"/>
      <c r="L240" s="44"/>
      <c r="M240" s="236"/>
      <c r="N240" s="237"/>
      <c r="O240" s="91"/>
      <c r="P240" s="91"/>
      <c r="Q240" s="91"/>
      <c r="R240" s="91"/>
      <c r="S240" s="91"/>
      <c r="T240" s="92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151</v>
      </c>
      <c r="AU240" s="17" t="s">
        <v>85</v>
      </c>
    </row>
    <row r="241" s="2" customFormat="1" ht="21.75" customHeight="1">
      <c r="A241" s="38"/>
      <c r="B241" s="39"/>
      <c r="C241" s="270" t="s">
        <v>281</v>
      </c>
      <c r="D241" s="270" t="s">
        <v>228</v>
      </c>
      <c r="E241" s="271" t="s">
        <v>282</v>
      </c>
      <c r="F241" s="272" t="s">
        <v>283</v>
      </c>
      <c r="G241" s="273" t="s">
        <v>224</v>
      </c>
      <c r="H241" s="274">
        <v>1</v>
      </c>
      <c r="I241" s="275"/>
      <c r="J241" s="276">
        <f>ROUND(I241*H241,2)</f>
        <v>0</v>
      </c>
      <c r="K241" s="277"/>
      <c r="L241" s="278"/>
      <c r="M241" s="279" t="s">
        <v>1</v>
      </c>
      <c r="N241" s="280" t="s">
        <v>40</v>
      </c>
      <c r="O241" s="91"/>
      <c r="P241" s="229">
        <f>O241*H241</f>
        <v>0</v>
      </c>
      <c r="Q241" s="229">
        <v>0.01521</v>
      </c>
      <c r="R241" s="229">
        <f>Q241*H241</f>
        <v>0.01521</v>
      </c>
      <c r="S241" s="229">
        <v>0</v>
      </c>
      <c r="T241" s="230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31" t="s">
        <v>195</v>
      </c>
      <c r="AT241" s="231" t="s">
        <v>228</v>
      </c>
      <c r="AU241" s="231" t="s">
        <v>85</v>
      </c>
      <c r="AY241" s="17" t="s">
        <v>142</v>
      </c>
      <c r="BE241" s="232">
        <f>IF(N241="základní",J241,0)</f>
        <v>0</v>
      </c>
      <c r="BF241" s="232">
        <f>IF(N241="snížená",J241,0)</f>
        <v>0</v>
      </c>
      <c r="BG241" s="232">
        <f>IF(N241="zákl. přenesená",J241,0)</f>
        <v>0</v>
      </c>
      <c r="BH241" s="232">
        <f>IF(N241="sníž. přenesená",J241,0)</f>
        <v>0</v>
      </c>
      <c r="BI241" s="232">
        <f>IF(N241="nulová",J241,0)</f>
        <v>0</v>
      </c>
      <c r="BJ241" s="17" t="s">
        <v>83</v>
      </c>
      <c r="BK241" s="232">
        <f>ROUND(I241*H241,2)</f>
        <v>0</v>
      </c>
      <c r="BL241" s="17" t="s">
        <v>149</v>
      </c>
      <c r="BM241" s="231" t="s">
        <v>284</v>
      </c>
    </row>
    <row r="242" s="2" customFormat="1">
      <c r="A242" s="38"/>
      <c r="B242" s="39"/>
      <c r="C242" s="40"/>
      <c r="D242" s="233" t="s">
        <v>151</v>
      </c>
      <c r="E242" s="40"/>
      <c r="F242" s="234" t="s">
        <v>283</v>
      </c>
      <c r="G242" s="40"/>
      <c r="H242" s="40"/>
      <c r="I242" s="235"/>
      <c r="J242" s="40"/>
      <c r="K242" s="40"/>
      <c r="L242" s="44"/>
      <c r="M242" s="236"/>
      <c r="N242" s="237"/>
      <c r="O242" s="91"/>
      <c r="P242" s="91"/>
      <c r="Q242" s="91"/>
      <c r="R242" s="91"/>
      <c r="S242" s="91"/>
      <c r="T242" s="92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7" t="s">
        <v>151</v>
      </c>
      <c r="AU242" s="17" t="s">
        <v>85</v>
      </c>
    </row>
    <row r="243" s="2" customFormat="1" ht="21.75" customHeight="1">
      <c r="A243" s="38"/>
      <c r="B243" s="39"/>
      <c r="C243" s="270" t="s">
        <v>285</v>
      </c>
      <c r="D243" s="270" t="s">
        <v>228</v>
      </c>
      <c r="E243" s="271" t="s">
        <v>286</v>
      </c>
      <c r="F243" s="272" t="s">
        <v>287</v>
      </c>
      <c r="G243" s="273" t="s">
        <v>224</v>
      </c>
      <c r="H243" s="274">
        <v>1</v>
      </c>
      <c r="I243" s="275"/>
      <c r="J243" s="276">
        <f>ROUND(I243*H243,2)</f>
        <v>0</v>
      </c>
      <c r="K243" s="277"/>
      <c r="L243" s="278"/>
      <c r="M243" s="279" t="s">
        <v>1</v>
      </c>
      <c r="N243" s="280" t="s">
        <v>40</v>
      </c>
      <c r="O243" s="91"/>
      <c r="P243" s="229">
        <f>O243*H243</f>
        <v>0</v>
      </c>
      <c r="Q243" s="229">
        <v>0.01458</v>
      </c>
      <c r="R243" s="229">
        <f>Q243*H243</f>
        <v>0.01458</v>
      </c>
      <c r="S243" s="229">
        <v>0</v>
      </c>
      <c r="T243" s="230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31" t="s">
        <v>195</v>
      </c>
      <c r="AT243" s="231" t="s">
        <v>228</v>
      </c>
      <c r="AU243" s="231" t="s">
        <v>85</v>
      </c>
      <c r="AY243" s="17" t="s">
        <v>142</v>
      </c>
      <c r="BE243" s="232">
        <f>IF(N243="základní",J243,0)</f>
        <v>0</v>
      </c>
      <c r="BF243" s="232">
        <f>IF(N243="snížená",J243,0)</f>
        <v>0</v>
      </c>
      <c r="BG243" s="232">
        <f>IF(N243="zákl. přenesená",J243,0)</f>
        <v>0</v>
      </c>
      <c r="BH243" s="232">
        <f>IF(N243="sníž. přenesená",J243,0)</f>
        <v>0</v>
      </c>
      <c r="BI243" s="232">
        <f>IF(N243="nulová",J243,0)</f>
        <v>0</v>
      </c>
      <c r="BJ243" s="17" t="s">
        <v>83</v>
      </c>
      <c r="BK243" s="232">
        <f>ROUND(I243*H243,2)</f>
        <v>0</v>
      </c>
      <c r="BL243" s="17" t="s">
        <v>149</v>
      </c>
      <c r="BM243" s="231" t="s">
        <v>288</v>
      </c>
    </row>
    <row r="244" s="2" customFormat="1">
      <c r="A244" s="38"/>
      <c r="B244" s="39"/>
      <c r="C244" s="40"/>
      <c r="D244" s="233" t="s">
        <v>151</v>
      </c>
      <c r="E244" s="40"/>
      <c r="F244" s="234" t="s">
        <v>287</v>
      </c>
      <c r="G244" s="40"/>
      <c r="H244" s="40"/>
      <c r="I244" s="235"/>
      <c r="J244" s="40"/>
      <c r="K244" s="40"/>
      <c r="L244" s="44"/>
      <c r="M244" s="236"/>
      <c r="N244" s="237"/>
      <c r="O244" s="91"/>
      <c r="P244" s="91"/>
      <c r="Q244" s="91"/>
      <c r="R244" s="91"/>
      <c r="S244" s="91"/>
      <c r="T244" s="92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T244" s="17" t="s">
        <v>151</v>
      </c>
      <c r="AU244" s="17" t="s">
        <v>85</v>
      </c>
    </row>
    <row r="245" s="2" customFormat="1" ht="21.75" customHeight="1">
      <c r="A245" s="38"/>
      <c r="B245" s="39"/>
      <c r="C245" s="270" t="s">
        <v>289</v>
      </c>
      <c r="D245" s="270" t="s">
        <v>228</v>
      </c>
      <c r="E245" s="271" t="s">
        <v>290</v>
      </c>
      <c r="F245" s="272" t="s">
        <v>291</v>
      </c>
      <c r="G245" s="273" t="s">
        <v>224</v>
      </c>
      <c r="H245" s="274">
        <v>1</v>
      </c>
      <c r="I245" s="275"/>
      <c r="J245" s="276">
        <f>ROUND(I245*H245,2)</f>
        <v>0</v>
      </c>
      <c r="K245" s="277"/>
      <c r="L245" s="278"/>
      <c r="M245" s="279" t="s">
        <v>1</v>
      </c>
      <c r="N245" s="280" t="s">
        <v>40</v>
      </c>
      <c r="O245" s="91"/>
      <c r="P245" s="229">
        <f>O245*H245</f>
        <v>0</v>
      </c>
      <c r="Q245" s="229">
        <v>0.01834</v>
      </c>
      <c r="R245" s="229">
        <f>Q245*H245</f>
        <v>0.01834</v>
      </c>
      <c r="S245" s="229">
        <v>0</v>
      </c>
      <c r="T245" s="230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31" t="s">
        <v>195</v>
      </c>
      <c r="AT245" s="231" t="s">
        <v>228</v>
      </c>
      <c r="AU245" s="231" t="s">
        <v>85</v>
      </c>
      <c r="AY245" s="17" t="s">
        <v>142</v>
      </c>
      <c r="BE245" s="232">
        <f>IF(N245="základní",J245,0)</f>
        <v>0</v>
      </c>
      <c r="BF245" s="232">
        <f>IF(N245="snížená",J245,0)</f>
        <v>0</v>
      </c>
      <c r="BG245" s="232">
        <f>IF(N245="zákl. přenesená",J245,0)</f>
        <v>0</v>
      </c>
      <c r="BH245" s="232">
        <f>IF(N245="sníž. přenesená",J245,0)</f>
        <v>0</v>
      </c>
      <c r="BI245" s="232">
        <f>IF(N245="nulová",J245,0)</f>
        <v>0</v>
      </c>
      <c r="BJ245" s="17" t="s">
        <v>83</v>
      </c>
      <c r="BK245" s="232">
        <f>ROUND(I245*H245,2)</f>
        <v>0</v>
      </c>
      <c r="BL245" s="17" t="s">
        <v>149</v>
      </c>
      <c r="BM245" s="231" t="s">
        <v>292</v>
      </c>
    </row>
    <row r="246" s="2" customFormat="1">
      <c r="A246" s="38"/>
      <c r="B246" s="39"/>
      <c r="C246" s="40"/>
      <c r="D246" s="233" t="s">
        <v>151</v>
      </c>
      <c r="E246" s="40"/>
      <c r="F246" s="234" t="s">
        <v>291</v>
      </c>
      <c r="G246" s="40"/>
      <c r="H246" s="40"/>
      <c r="I246" s="235"/>
      <c r="J246" s="40"/>
      <c r="K246" s="40"/>
      <c r="L246" s="44"/>
      <c r="M246" s="236"/>
      <c r="N246" s="237"/>
      <c r="O246" s="91"/>
      <c r="P246" s="91"/>
      <c r="Q246" s="91"/>
      <c r="R246" s="91"/>
      <c r="S246" s="91"/>
      <c r="T246" s="92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151</v>
      </c>
      <c r="AU246" s="17" t="s">
        <v>85</v>
      </c>
    </row>
    <row r="247" s="2" customFormat="1" ht="16.5" customHeight="1">
      <c r="A247" s="38"/>
      <c r="B247" s="39"/>
      <c r="C247" s="219" t="s">
        <v>293</v>
      </c>
      <c r="D247" s="219" t="s">
        <v>145</v>
      </c>
      <c r="E247" s="220" t="s">
        <v>294</v>
      </c>
      <c r="F247" s="221" t="s">
        <v>295</v>
      </c>
      <c r="G247" s="222" t="s">
        <v>224</v>
      </c>
      <c r="H247" s="223">
        <v>1</v>
      </c>
      <c r="I247" s="224"/>
      <c r="J247" s="225">
        <f>ROUND(I247*H247,2)</f>
        <v>0</v>
      </c>
      <c r="K247" s="226"/>
      <c r="L247" s="44"/>
      <c r="M247" s="227" t="s">
        <v>1</v>
      </c>
      <c r="N247" s="228" t="s">
        <v>40</v>
      </c>
      <c r="O247" s="91"/>
      <c r="P247" s="229">
        <f>O247*H247</f>
        <v>0</v>
      </c>
      <c r="Q247" s="229">
        <v>0.52571</v>
      </c>
      <c r="R247" s="229">
        <f>Q247*H247</f>
        <v>0.52571</v>
      </c>
      <c r="S247" s="229">
        <v>0</v>
      </c>
      <c r="T247" s="230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31" t="s">
        <v>149</v>
      </c>
      <c r="AT247" s="231" t="s">
        <v>145</v>
      </c>
      <c r="AU247" s="231" t="s">
        <v>85</v>
      </c>
      <c r="AY247" s="17" t="s">
        <v>142</v>
      </c>
      <c r="BE247" s="232">
        <f>IF(N247="základní",J247,0)</f>
        <v>0</v>
      </c>
      <c r="BF247" s="232">
        <f>IF(N247="snížená",J247,0)</f>
        <v>0</v>
      </c>
      <c r="BG247" s="232">
        <f>IF(N247="zákl. přenesená",J247,0)</f>
        <v>0</v>
      </c>
      <c r="BH247" s="232">
        <f>IF(N247="sníž. přenesená",J247,0)</f>
        <v>0</v>
      </c>
      <c r="BI247" s="232">
        <f>IF(N247="nulová",J247,0)</f>
        <v>0</v>
      </c>
      <c r="BJ247" s="17" t="s">
        <v>83</v>
      </c>
      <c r="BK247" s="232">
        <f>ROUND(I247*H247,2)</f>
        <v>0</v>
      </c>
      <c r="BL247" s="17" t="s">
        <v>149</v>
      </c>
      <c r="BM247" s="231" t="s">
        <v>296</v>
      </c>
    </row>
    <row r="248" s="2" customFormat="1">
      <c r="A248" s="38"/>
      <c r="B248" s="39"/>
      <c r="C248" s="40"/>
      <c r="D248" s="233" t="s">
        <v>151</v>
      </c>
      <c r="E248" s="40"/>
      <c r="F248" s="234" t="s">
        <v>297</v>
      </c>
      <c r="G248" s="40"/>
      <c r="H248" s="40"/>
      <c r="I248" s="235"/>
      <c r="J248" s="40"/>
      <c r="K248" s="40"/>
      <c r="L248" s="44"/>
      <c r="M248" s="236"/>
      <c r="N248" s="237"/>
      <c r="O248" s="91"/>
      <c r="P248" s="91"/>
      <c r="Q248" s="91"/>
      <c r="R248" s="91"/>
      <c r="S248" s="91"/>
      <c r="T248" s="92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7" t="s">
        <v>151</v>
      </c>
      <c r="AU248" s="17" t="s">
        <v>85</v>
      </c>
    </row>
    <row r="249" s="2" customFormat="1" ht="24.15" customHeight="1">
      <c r="A249" s="38"/>
      <c r="B249" s="39"/>
      <c r="C249" s="270" t="s">
        <v>298</v>
      </c>
      <c r="D249" s="270" t="s">
        <v>228</v>
      </c>
      <c r="E249" s="271" t="s">
        <v>299</v>
      </c>
      <c r="F249" s="272" t="s">
        <v>300</v>
      </c>
      <c r="G249" s="273" t="s">
        <v>224</v>
      </c>
      <c r="H249" s="274">
        <v>1</v>
      </c>
      <c r="I249" s="275"/>
      <c r="J249" s="276">
        <f>ROUND(I249*H249,2)</f>
        <v>0</v>
      </c>
      <c r="K249" s="277"/>
      <c r="L249" s="278"/>
      <c r="M249" s="279" t="s">
        <v>1</v>
      </c>
      <c r="N249" s="280" t="s">
        <v>40</v>
      </c>
      <c r="O249" s="91"/>
      <c r="P249" s="229">
        <f>O249*H249</f>
        <v>0</v>
      </c>
      <c r="Q249" s="229">
        <v>0.01868</v>
      </c>
      <c r="R249" s="229">
        <f>Q249*H249</f>
        <v>0.01868</v>
      </c>
      <c r="S249" s="229">
        <v>0</v>
      </c>
      <c r="T249" s="230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31" t="s">
        <v>195</v>
      </c>
      <c r="AT249" s="231" t="s">
        <v>228</v>
      </c>
      <c r="AU249" s="231" t="s">
        <v>85</v>
      </c>
      <c r="AY249" s="17" t="s">
        <v>142</v>
      </c>
      <c r="BE249" s="232">
        <f>IF(N249="základní",J249,0)</f>
        <v>0</v>
      </c>
      <c r="BF249" s="232">
        <f>IF(N249="snížená",J249,0)</f>
        <v>0</v>
      </c>
      <c r="BG249" s="232">
        <f>IF(N249="zákl. přenesená",J249,0)</f>
        <v>0</v>
      </c>
      <c r="BH249" s="232">
        <f>IF(N249="sníž. přenesená",J249,0)</f>
        <v>0</v>
      </c>
      <c r="BI249" s="232">
        <f>IF(N249="nulová",J249,0)</f>
        <v>0</v>
      </c>
      <c r="BJ249" s="17" t="s">
        <v>83</v>
      </c>
      <c r="BK249" s="232">
        <f>ROUND(I249*H249,2)</f>
        <v>0</v>
      </c>
      <c r="BL249" s="17" t="s">
        <v>149</v>
      </c>
      <c r="BM249" s="231" t="s">
        <v>301</v>
      </c>
    </row>
    <row r="250" s="2" customFormat="1">
      <c r="A250" s="38"/>
      <c r="B250" s="39"/>
      <c r="C250" s="40"/>
      <c r="D250" s="233" t="s">
        <v>151</v>
      </c>
      <c r="E250" s="40"/>
      <c r="F250" s="234" t="s">
        <v>300</v>
      </c>
      <c r="G250" s="40"/>
      <c r="H250" s="40"/>
      <c r="I250" s="235"/>
      <c r="J250" s="40"/>
      <c r="K250" s="40"/>
      <c r="L250" s="44"/>
      <c r="M250" s="236"/>
      <c r="N250" s="237"/>
      <c r="O250" s="91"/>
      <c r="P250" s="91"/>
      <c r="Q250" s="91"/>
      <c r="R250" s="91"/>
      <c r="S250" s="91"/>
      <c r="T250" s="92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7" t="s">
        <v>151</v>
      </c>
      <c r="AU250" s="17" t="s">
        <v>85</v>
      </c>
    </row>
    <row r="251" s="12" customFormat="1" ht="22.8" customHeight="1">
      <c r="A251" s="12"/>
      <c r="B251" s="203"/>
      <c r="C251" s="204"/>
      <c r="D251" s="205" t="s">
        <v>74</v>
      </c>
      <c r="E251" s="217" t="s">
        <v>200</v>
      </c>
      <c r="F251" s="217" t="s">
        <v>302</v>
      </c>
      <c r="G251" s="204"/>
      <c r="H251" s="204"/>
      <c r="I251" s="207"/>
      <c r="J251" s="218">
        <f>BK251</f>
        <v>0</v>
      </c>
      <c r="K251" s="204"/>
      <c r="L251" s="209"/>
      <c r="M251" s="210"/>
      <c r="N251" s="211"/>
      <c r="O251" s="211"/>
      <c r="P251" s="212">
        <f>SUM(P252:P291)</f>
        <v>0</v>
      </c>
      <c r="Q251" s="211"/>
      <c r="R251" s="212">
        <f>SUM(R252:R291)</f>
        <v>0</v>
      </c>
      <c r="S251" s="211"/>
      <c r="T251" s="213">
        <f>SUM(T252:T291)</f>
        <v>214.970866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14" t="s">
        <v>83</v>
      </c>
      <c r="AT251" s="215" t="s">
        <v>74</v>
      </c>
      <c r="AU251" s="215" t="s">
        <v>83</v>
      </c>
      <c r="AY251" s="214" t="s">
        <v>142</v>
      </c>
      <c r="BK251" s="216">
        <f>SUM(BK252:BK291)</f>
        <v>0</v>
      </c>
    </row>
    <row r="252" s="2" customFormat="1" ht="21.75" customHeight="1">
      <c r="A252" s="38"/>
      <c r="B252" s="39"/>
      <c r="C252" s="219" t="s">
        <v>303</v>
      </c>
      <c r="D252" s="219" t="s">
        <v>145</v>
      </c>
      <c r="E252" s="220" t="s">
        <v>304</v>
      </c>
      <c r="F252" s="221" t="s">
        <v>305</v>
      </c>
      <c r="G252" s="222" t="s">
        <v>224</v>
      </c>
      <c r="H252" s="223">
        <v>4</v>
      </c>
      <c r="I252" s="224"/>
      <c r="J252" s="225">
        <f>ROUND(I252*H252,2)</f>
        <v>0</v>
      </c>
      <c r="K252" s="226"/>
      <c r="L252" s="44"/>
      <c r="M252" s="227" t="s">
        <v>1</v>
      </c>
      <c r="N252" s="228" t="s">
        <v>40</v>
      </c>
      <c r="O252" s="91"/>
      <c r="P252" s="229">
        <f>O252*H252</f>
        <v>0</v>
      </c>
      <c r="Q252" s="229">
        <v>0</v>
      </c>
      <c r="R252" s="229">
        <f>Q252*H252</f>
        <v>0</v>
      </c>
      <c r="S252" s="229">
        <v>0</v>
      </c>
      <c r="T252" s="230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31" t="s">
        <v>149</v>
      </c>
      <c r="AT252" s="231" t="s">
        <v>145</v>
      </c>
      <c r="AU252" s="231" t="s">
        <v>85</v>
      </c>
      <c r="AY252" s="17" t="s">
        <v>142</v>
      </c>
      <c r="BE252" s="232">
        <f>IF(N252="základní",J252,0)</f>
        <v>0</v>
      </c>
      <c r="BF252" s="232">
        <f>IF(N252="snížená",J252,0)</f>
        <v>0</v>
      </c>
      <c r="BG252" s="232">
        <f>IF(N252="zákl. přenesená",J252,0)</f>
        <v>0</v>
      </c>
      <c r="BH252" s="232">
        <f>IF(N252="sníž. přenesená",J252,0)</f>
        <v>0</v>
      </c>
      <c r="BI252" s="232">
        <f>IF(N252="nulová",J252,0)</f>
        <v>0</v>
      </c>
      <c r="BJ252" s="17" t="s">
        <v>83</v>
      </c>
      <c r="BK252" s="232">
        <f>ROUND(I252*H252,2)</f>
        <v>0</v>
      </c>
      <c r="BL252" s="17" t="s">
        <v>149</v>
      </c>
      <c r="BM252" s="231" t="s">
        <v>306</v>
      </c>
    </row>
    <row r="253" s="2" customFormat="1">
      <c r="A253" s="38"/>
      <c r="B253" s="39"/>
      <c r="C253" s="40"/>
      <c r="D253" s="233" t="s">
        <v>151</v>
      </c>
      <c r="E253" s="40"/>
      <c r="F253" s="234" t="s">
        <v>307</v>
      </c>
      <c r="G253" s="40"/>
      <c r="H253" s="40"/>
      <c r="I253" s="235"/>
      <c r="J253" s="40"/>
      <c r="K253" s="40"/>
      <c r="L253" s="44"/>
      <c r="M253" s="236"/>
      <c r="N253" s="237"/>
      <c r="O253" s="91"/>
      <c r="P253" s="91"/>
      <c r="Q253" s="91"/>
      <c r="R253" s="91"/>
      <c r="S253" s="91"/>
      <c r="T253" s="92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7" t="s">
        <v>151</v>
      </c>
      <c r="AU253" s="17" t="s">
        <v>85</v>
      </c>
    </row>
    <row r="254" s="15" customFormat="1">
      <c r="A254" s="15"/>
      <c r="B254" s="260"/>
      <c r="C254" s="261"/>
      <c r="D254" s="233" t="s">
        <v>153</v>
      </c>
      <c r="E254" s="262" t="s">
        <v>1</v>
      </c>
      <c r="F254" s="263" t="s">
        <v>308</v>
      </c>
      <c r="G254" s="261"/>
      <c r="H254" s="262" t="s">
        <v>1</v>
      </c>
      <c r="I254" s="264"/>
      <c r="J254" s="261"/>
      <c r="K254" s="261"/>
      <c r="L254" s="265"/>
      <c r="M254" s="266"/>
      <c r="N254" s="267"/>
      <c r="O254" s="267"/>
      <c r="P254" s="267"/>
      <c r="Q254" s="267"/>
      <c r="R254" s="267"/>
      <c r="S254" s="267"/>
      <c r="T254" s="268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69" t="s">
        <v>153</v>
      </c>
      <c r="AU254" s="269" t="s">
        <v>85</v>
      </c>
      <c r="AV254" s="15" t="s">
        <v>83</v>
      </c>
      <c r="AW254" s="15" t="s">
        <v>32</v>
      </c>
      <c r="AX254" s="15" t="s">
        <v>75</v>
      </c>
      <c r="AY254" s="269" t="s">
        <v>142</v>
      </c>
    </row>
    <row r="255" s="13" customFormat="1">
      <c r="A255" s="13"/>
      <c r="B255" s="238"/>
      <c r="C255" s="239"/>
      <c r="D255" s="233" t="s">
        <v>153</v>
      </c>
      <c r="E255" s="240" t="s">
        <v>1</v>
      </c>
      <c r="F255" s="241" t="s">
        <v>149</v>
      </c>
      <c r="G255" s="239"/>
      <c r="H255" s="242">
        <v>4</v>
      </c>
      <c r="I255" s="243"/>
      <c r="J255" s="239"/>
      <c r="K255" s="239"/>
      <c r="L255" s="244"/>
      <c r="M255" s="245"/>
      <c r="N255" s="246"/>
      <c r="O255" s="246"/>
      <c r="P255" s="246"/>
      <c r="Q255" s="246"/>
      <c r="R255" s="246"/>
      <c r="S255" s="246"/>
      <c r="T255" s="247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8" t="s">
        <v>153</v>
      </c>
      <c r="AU255" s="248" t="s">
        <v>85</v>
      </c>
      <c r="AV255" s="13" t="s">
        <v>85</v>
      </c>
      <c r="AW255" s="13" t="s">
        <v>32</v>
      </c>
      <c r="AX255" s="13" t="s">
        <v>75</v>
      </c>
      <c r="AY255" s="248" t="s">
        <v>142</v>
      </c>
    </row>
    <row r="256" s="14" customFormat="1">
      <c r="A256" s="14"/>
      <c r="B256" s="249"/>
      <c r="C256" s="250"/>
      <c r="D256" s="233" t="s">
        <v>153</v>
      </c>
      <c r="E256" s="251" t="s">
        <v>1</v>
      </c>
      <c r="F256" s="252" t="s">
        <v>155</v>
      </c>
      <c r="G256" s="250"/>
      <c r="H256" s="253">
        <v>4</v>
      </c>
      <c r="I256" s="254"/>
      <c r="J256" s="250"/>
      <c r="K256" s="250"/>
      <c r="L256" s="255"/>
      <c r="M256" s="256"/>
      <c r="N256" s="257"/>
      <c r="O256" s="257"/>
      <c r="P256" s="257"/>
      <c r="Q256" s="257"/>
      <c r="R256" s="257"/>
      <c r="S256" s="257"/>
      <c r="T256" s="258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9" t="s">
        <v>153</v>
      </c>
      <c r="AU256" s="259" t="s">
        <v>85</v>
      </c>
      <c r="AV256" s="14" t="s">
        <v>149</v>
      </c>
      <c r="AW256" s="14" t="s">
        <v>32</v>
      </c>
      <c r="AX256" s="14" t="s">
        <v>83</v>
      </c>
      <c r="AY256" s="259" t="s">
        <v>142</v>
      </c>
    </row>
    <row r="257" s="2" customFormat="1" ht="21.75" customHeight="1">
      <c r="A257" s="38"/>
      <c r="B257" s="39"/>
      <c r="C257" s="219" t="s">
        <v>309</v>
      </c>
      <c r="D257" s="219" t="s">
        <v>145</v>
      </c>
      <c r="E257" s="220" t="s">
        <v>310</v>
      </c>
      <c r="F257" s="221" t="s">
        <v>311</v>
      </c>
      <c r="G257" s="222" t="s">
        <v>224</v>
      </c>
      <c r="H257" s="223">
        <v>480</v>
      </c>
      <c r="I257" s="224"/>
      <c r="J257" s="225">
        <f>ROUND(I257*H257,2)</f>
        <v>0</v>
      </c>
      <c r="K257" s="226"/>
      <c r="L257" s="44"/>
      <c r="M257" s="227" t="s">
        <v>1</v>
      </c>
      <c r="N257" s="228" t="s">
        <v>40</v>
      </c>
      <c r="O257" s="91"/>
      <c r="P257" s="229">
        <f>O257*H257</f>
        <v>0</v>
      </c>
      <c r="Q257" s="229">
        <v>0</v>
      </c>
      <c r="R257" s="229">
        <f>Q257*H257</f>
        <v>0</v>
      </c>
      <c r="S257" s="229">
        <v>0</v>
      </c>
      <c r="T257" s="230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31" t="s">
        <v>149</v>
      </c>
      <c r="AT257" s="231" t="s">
        <v>145</v>
      </c>
      <c r="AU257" s="231" t="s">
        <v>85</v>
      </c>
      <c r="AY257" s="17" t="s">
        <v>142</v>
      </c>
      <c r="BE257" s="232">
        <f>IF(N257="základní",J257,0)</f>
        <v>0</v>
      </c>
      <c r="BF257" s="232">
        <f>IF(N257="snížená",J257,0)</f>
        <v>0</v>
      </c>
      <c r="BG257" s="232">
        <f>IF(N257="zákl. přenesená",J257,0)</f>
        <v>0</v>
      </c>
      <c r="BH257" s="232">
        <f>IF(N257="sníž. přenesená",J257,0)</f>
        <v>0</v>
      </c>
      <c r="BI257" s="232">
        <f>IF(N257="nulová",J257,0)</f>
        <v>0</v>
      </c>
      <c r="BJ257" s="17" t="s">
        <v>83</v>
      </c>
      <c r="BK257" s="232">
        <f>ROUND(I257*H257,2)</f>
        <v>0</v>
      </c>
      <c r="BL257" s="17" t="s">
        <v>149</v>
      </c>
      <c r="BM257" s="231" t="s">
        <v>312</v>
      </c>
    </row>
    <row r="258" s="2" customFormat="1">
      <c r="A258" s="38"/>
      <c r="B258" s="39"/>
      <c r="C258" s="40"/>
      <c r="D258" s="233" t="s">
        <v>151</v>
      </c>
      <c r="E258" s="40"/>
      <c r="F258" s="234" t="s">
        <v>313</v>
      </c>
      <c r="G258" s="40"/>
      <c r="H258" s="40"/>
      <c r="I258" s="235"/>
      <c r="J258" s="40"/>
      <c r="K258" s="40"/>
      <c r="L258" s="44"/>
      <c r="M258" s="236"/>
      <c r="N258" s="237"/>
      <c r="O258" s="91"/>
      <c r="P258" s="91"/>
      <c r="Q258" s="91"/>
      <c r="R258" s="91"/>
      <c r="S258" s="91"/>
      <c r="T258" s="92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7" t="s">
        <v>151</v>
      </c>
      <c r="AU258" s="17" t="s">
        <v>85</v>
      </c>
    </row>
    <row r="259" s="15" customFormat="1">
      <c r="A259" s="15"/>
      <c r="B259" s="260"/>
      <c r="C259" s="261"/>
      <c r="D259" s="233" t="s">
        <v>153</v>
      </c>
      <c r="E259" s="262" t="s">
        <v>1</v>
      </c>
      <c r="F259" s="263" t="s">
        <v>314</v>
      </c>
      <c r="G259" s="261"/>
      <c r="H259" s="262" t="s">
        <v>1</v>
      </c>
      <c r="I259" s="264"/>
      <c r="J259" s="261"/>
      <c r="K259" s="261"/>
      <c r="L259" s="265"/>
      <c r="M259" s="266"/>
      <c r="N259" s="267"/>
      <c r="O259" s="267"/>
      <c r="P259" s="267"/>
      <c r="Q259" s="267"/>
      <c r="R259" s="267"/>
      <c r="S259" s="267"/>
      <c r="T259" s="268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69" t="s">
        <v>153</v>
      </c>
      <c r="AU259" s="269" t="s">
        <v>85</v>
      </c>
      <c r="AV259" s="15" t="s">
        <v>83</v>
      </c>
      <c r="AW259" s="15" t="s">
        <v>32</v>
      </c>
      <c r="AX259" s="15" t="s">
        <v>75</v>
      </c>
      <c r="AY259" s="269" t="s">
        <v>142</v>
      </c>
    </row>
    <row r="260" s="13" customFormat="1">
      <c r="A260" s="13"/>
      <c r="B260" s="238"/>
      <c r="C260" s="239"/>
      <c r="D260" s="233" t="s">
        <v>153</v>
      </c>
      <c r="E260" s="240" t="s">
        <v>1</v>
      </c>
      <c r="F260" s="241" t="s">
        <v>315</v>
      </c>
      <c r="G260" s="239"/>
      <c r="H260" s="242">
        <v>480</v>
      </c>
      <c r="I260" s="243"/>
      <c r="J260" s="239"/>
      <c r="K260" s="239"/>
      <c r="L260" s="244"/>
      <c r="M260" s="245"/>
      <c r="N260" s="246"/>
      <c r="O260" s="246"/>
      <c r="P260" s="246"/>
      <c r="Q260" s="246"/>
      <c r="R260" s="246"/>
      <c r="S260" s="246"/>
      <c r="T260" s="247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8" t="s">
        <v>153</v>
      </c>
      <c r="AU260" s="248" t="s">
        <v>85</v>
      </c>
      <c r="AV260" s="13" t="s">
        <v>85</v>
      </c>
      <c r="AW260" s="13" t="s">
        <v>32</v>
      </c>
      <c r="AX260" s="13" t="s">
        <v>75</v>
      </c>
      <c r="AY260" s="248" t="s">
        <v>142</v>
      </c>
    </row>
    <row r="261" s="14" customFormat="1">
      <c r="A261" s="14"/>
      <c r="B261" s="249"/>
      <c r="C261" s="250"/>
      <c r="D261" s="233" t="s">
        <v>153</v>
      </c>
      <c r="E261" s="251" t="s">
        <v>1</v>
      </c>
      <c r="F261" s="252" t="s">
        <v>155</v>
      </c>
      <c r="G261" s="250"/>
      <c r="H261" s="253">
        <v>480</v>
      </c>
      <c r="I261" s="254"/>
      <c r="J261" s="250"/>
      <c r="K261" s="250"/>
      <c r="L261" s="255"/>
      <c r="M261" s="256"/>
      <c r="N261" s="257"/>
      <c r="O261" s="257"/>
      <c r="P261" s="257"/>
      <c r="Q261" s="257"/>
      <c r="R261" s="257"/>
      <c r="S261" s="257"/>
      <c r="T261" s="258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9" t="s">
        <v>153</v>
      </c>
      <c r="AU261" s="259" t="s">
        <v>85</v>
      </c>
      <c r="AV261" s="14" t="s">
        <v>149</v>
      </c>
      <c r="AW261" s="14" t="s">
        <v>32</v>
      </c>
      <c r="AX261" s="14" t="s">
        <v>83</v>
      </c>
      <c r="AY261" s="259" t="s">
        <v>142</v>
      </c>
    </row>
    <row r="262" s="2" customFormat="1" ht="21.75" customHeight="1">
      <c r="A262" s="38"/>
      <c r="B262" s="39"/>
      <c r="C262" s="219" t="s">
        <v>316</v>
      </c>
      <c r="D262" s="219" t="s">
        <v>145</v>
      </c>
      <c r="E262" s="220" t="s">
        <v>317</v>
      </c>
      <c r="F262" s="221" t="s">
        <v>318</v>
      </c>
      <c r="G262" s="222" t="s">
        <v>224</v>
      </c>
      <c r="H262" s="223">
        <v>4</v>
      </c>
      <c r="I262" s="224"/>
      <c r="J262" s="225">
        <f>ROUND(I262*H262,2)</f>
        <v>0</v>
      </c>
      <c r="K262" s="226"/>
      <c r="L262" s="44"/>
      <c r="M262" s="227" t="s">
        <v>1</v>
      </c>
      <c r="N262" s="228" t="s">
        <v>40</v>
      </c>
      <c r="O262" s="91"/>
      <c r="P262" s="229">
        <f>O262*H262</f>
        <v>0</v>
      </c>
      <c r="Q262" s="229">
        <v>0</v>
      </c>
      <c r="R262" s="229">
        <f>Q262*H262</f>
        <v>0</v>
      </c>
      <c r="S262" s="229">
        <v>0</v>
      </c>
      <c r="T262" s="230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31" t="s">
        <v>149</v>
      </c>
      <c r="AT262" s="231" t="s">
        <v>145</v>
      </c>
      <c r="AU262" s="231" t="s">
        <v>85</v>
      </c>
      <c r="AY262" s="17" t="s">
        <v>142</v>
      </c>
      <c r="BE262" s="232">
        <f>IF(N262="základní",J262,0)</f>
        <v>0</v>
      </c>
      <c r="BF262" s="232">
        <f>IF(N262="snížená",J262,0)</f>
        <v>0</v>
      </c>
      <c r="BG262" s="232">
        <f>IF(N262="zákl. přenesená",J262,0)</f>
        <v>0</v>
      </c>
      <c r="BH262" s="232">
        <f>IF(N262="sníž. přenesená",J262,0)</f>
        <v>0</v>
      </c>
      <c r="BI262" s="232">
        <f>IF(N262="nulová",J262,0)</f>
        <v>0</v>
      </c>
      <c r="BJ262" s="17" t="s">
        <v>83</v>
      </c>
      <c r="BK262" s="232">
        <f>ROUND(I262*H262,2)</f>
        <v>0</v>
      </c>
      <c r="BL262" s="17" t="s">
        <v>149</v>
      </c>
      <c r="BM262" s="231" t="s">
        <v>319</v>
      </c>
    </row>
    <row r="263" s="2" customFormat="1">
      <c r="A263" s="38"/>
      <c r="B263" s="39"/>
      <c r="C263" s="40"/>
      <c r="D263" s="233" t="s">
        <v>151</v>
      </c>
      <c r="E263" s="40"/>
      <c r="F263" s="234" t="s">
        <v>320</v>
      </c>
      <c r="G263" s="40"/>
      <c r="H263" s="40"/>
      <c r="I263" s="235"/>
      <c r="J263" s="40"/>
      <c r="K263" s="40"/>
      <c r="L263" s="44"/>
      <c r="M263" s="236"/>
      <c r="N263" s="237"/>
      <c r="O263" s="91"/>
      <c r="P263" s="91"/>
      <c r="Q263" s="91"/>
      <c r="R263" s="91"/>
      <c r="S263" s="91"/>
      <c r="T263" s="92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7" t="s">
        <v>151</v>
      </c>
      <c r="AU263" s="17" t="s">
        <v>85</v>
      </c>
    </row>
    <row r="264" s="2" customFormat="1" ht="16.5" customHeight="1">
      <c r="A264" s="38"/>
      <c r="B264" s="39"/>
      <c r="C264" s="219" t="s">
        <v>321</v>
      </c>
      <c r="D264" s="219" t="s">
        <v>145</v>
      </c>
      <c r="E264" s="220" t="s">
        <v>322</v>
      </c>
      <c r="F264" s="221" t="s">
        <v>323</v>
      </c>
      <c r="G264" s="222" t="s">
        <v>148</v>
      </c>
      <c r="H264" s="223">
        <v>2.665</v>
      </c>
      <c r="I264" s="224"/>
      <c r="J264" s="225">
        <f>ROUND(I264*H264,2)</f>
        <v>0</v>
      </c>
      <c r="K264" s="226"/>
      <c r="L264" s="44"/>
      <c r="M264" s="227" t="s">
        <v>1</v>
      </c>
      <c r="N264" s="228" t="s">
        <v>40</v>
      </c>
      <c r="O264" s="91"/>
      <c r="P264" s="229">
        <f>O264*H264</f>
        <v>0</v>
      </c>
      <c r="Q264" s="229">
        <v>0</v>
      </c>
      <c r="R264" s="229">
        <f>Q264*H264</f>
        <v>0</v>
      </c>
      <c r="S264" s="229">
        <v>1.8</v>
      </c>
      <c r="T264" s="230">
        <f>S264*H264</f>
        <v>4.7970000000000008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31" t="s">
        <v>149</v>
      </c>
      <c r="AT264" s="231" t="s">
        <v>145</v>
      </c>
      <c r="AU264" s="231" t="s">
        <v>85</v>
      </c>
      <c r="AY264" s="17" t="s">
        <v>142</v>
      </c>
      <c r="BE264" s="232">
        <f>IF(N264="základní",J264,0)</f>
        <v>0</v>
      </c>
      <c r="BF264" s="232">
        <f>IF(N264="snížená",J264,0)</f>
        <v>0</v>
      </c>
      <c r="BG264" s="232">
        <f>IF(N264="zákl. přenesená",J264,0)</f>
        <v>0</v>
      </c>
      <c r="BH264" s="232">
        <f>IF(N264="sníž. přenesená",J264,0)</f>
        <v>0</v>
      </c>
      <c r="BI264" s="232">
        <f>IF(N264="nulová",J264,0)</f>
        <v>0</v>
      </c>
      <c r="BJ264" s="17" t="s">
        <v>83</v>
      </c>
      <c r="BK264" s="232">
        <f>ROUND(I264*H264,2)</f>
        <v>0</v>
      </c>
      <c r="BL264" s="17" t="s">
        <v>149</v>
      </c>
      <c r="BM264" s="231" t="s">
        <v>324</v>
      </c>
    </row>
    <row r="265" s="2" customFormat="1">
      <c r="A265" s="38"/>
      <c r="B265" s="39"/>
      <c r="C265" s="40"/>
      <c r="D265" s="233" t="s">
        <v>151</v>
      </c>
      <c r="E265" s="40"/>
      <c r="F265" s="234" t="s">
        <v>325</v>
      </c>
      <c r="G265" s="40"/>
      <c r="H265" s="40"/>
      <c r="I265" s="235"/>
      <c r="J265" s="40"/>
      <c r="K265" s="40"/>
      <c r="L265" s="44"/>
      <c r="M265" s="236"/>
      <c r="N265" s="237"/>
      <c r="O265" s="91"/>
      <c r="P265" s="91"/>
      <c r="Q265" s="91"/>
      <c r="R265" s="91"/>
      <c r="S265" s="91"/>
      <c r="T265" s="92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T265" s="17" t="s">
        <v>151</v>
      </c>
      <c r="AU265" s="17" t="s">
        <v>85</v>
      </c>
    </row>
    <row r="266" s="13" customFormat="1">
      <c r="A266" s="13"/>
      <c r="B266" s="238"/>
      <c r="C266" s="239"/>
      <c r="D266" s="233" t="s">
        <v>153</v>
      </c>
      <c r="E266" s="240" t="s">
        <v>1</v>
      </c>
      <c r="F266" s="241" t="s">
        <v>326</v>
      </c>
      <c r="G266" s="239"/>
      <c r="H266" s="242">
        <v>2.665</v>
      </c>
      <c r="I266" s="243"/>
      <c r="J266" s="239"/>
      <c r="K266" s="239"/>
      <c r="L266" s="244"/>
      <c r="M266" s="245"/>
      <c r="N266" s="246"/>
      <c r="O266" s="246"/>
      <c r="P266" s="246"/>
      <c r="Q266" s="246"/>
      <c r="R266" s="246"/>
      <c r="S266" s="246"/>
      <c r="T266" s="247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8" t="s">
        <v>153</v>
      </c>
      <c r="AU266" s="248" t="s">
        <v>85</v>
      </c>
      <c r="AV266" s="13" t="s">
        <v>85</v>
      </c>
      <c r="AW266" s="13" t="s">
        <v>32</v>
      </c>
      <c r="AX266" s="13" t="s">
        <v>75</v>
      </c>
      <c r="AY266" s="248" t="s">
        <v>142</v>
      </c>
    </row>
    <row r="267" s="14" customFormat="1">
      <c r="A267" s="14"/>
      <c r="B267" s="249"/>
      <c r="C267" s="250"/>
      <c r="D267" s="233" t="s">
        <v>153</v>
      </c>
      <c r="E267" s="251" t="s">
        <v>1</v>
      </c>
      <c r="F267" s="252" t="s">
        <v>155</v>
      </c>
      <c r="G267" s="250"/>
      <c r="H267" s="253">
        <v>2.665</v>
      </c>
      <c r="I267" s="254"/>
      <c r="J267" s="250"/>
      <c r="K267" s="250"/>
      <c r="L267" s="255"/>
      <c r="M267" s="256"/>
      <c r="N267" s="257"/>
      <c r="O267" s="257"/>
      <c r="P267" s="257"/>
      <c r="Q267" s="257"/>
      <c r="R267" s="257"/>
      <c r="S267" s="257"/>
      <c r="T267" s="258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9" t="s">
        <v>153</v>
      </c>
      <c r="AU267" s="259" t="s">
        <v>85</v>
      </c>
      <c r="AV267" s="14" t="s">
        <v>149</v>
      </c>
      <c r="AW267" s="14" t="s">
        <v>32</v>
      </c>
      <c r="AX267" s="14" t="s">
        <v>83</v>
      </c>
      <c r="AY267" s="259" t="s">
        <v>142</v>
      </c>
    </row>
    <row r="268" s="2" customFormat="1" ht="16.5" customHeight="1">
      <c r="A268" s="38"/>
      <c r="B268" s="39"/>
      <c r="C268" s="219" t="s">
        <v>327</v>
      </c>
      <c r="D268" s="219" t="s">
        <v>145</v>
      </c>
      <c r="E268" s="220" t="s">
        <v>328</v>
      </c>
      <c r="F268" s="221" t="s">
        <v>329</v>
      </c>
      <c r="G268" s="222" t="s">
        <v>148</v>
      </c>
      <c r="H268" s="223">
        <v>1.636</v>
      </c>
      <c r="I268" s="224"/>
      <c r="J268" s="225">
        <f>ROUND(I268*H268,2)</f>
        <v>0</v>
      </c>
      <c r="K268" s="226"/>
      <c r="L268" s="44"/>
      <c r="M268" s="227" t="s">
        <v>1</v>
      </c>
      <c r="N268" s="228" t="s">
        <v>40</v>
      </c>
      <c r="O268" s="91"/>
      <c r="P268" s="229">
        <f>O268*H268</f>
        <v>0</v>
      </c>
      <c r="Q268" s="229">
        <v>0</v>
      </c>
      <c r="R268" s="229">
        <f>Q268*H268</f>
        <v>0</v>
      </c>
      <c r="S268" s="229">
        <v>1.175</v>
      </c>
      <c r="T268" s="230">
        <f>S268*H268</f>
        <v>1.9223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31" t="s">
        <v>149</v>
      </c>
      <c r="AT268" s="231" t="s">
        <v>145</v>
      </c>
      <c r="AU268" s="231" t="s">
        <v>85</v>
      </c>
      <c r="AY268" s="17" t="s">
        <v>142</v>
      </c>
      <c r="BE268" s="232">
        <f>IF(N268="základní",J268,0)</f>
        <v>0</v>
      </c>
      <c r="BF268" s="232">
        <f>IF(N268="snížená",J268,0)</f>
        <v>0</v>
      </c>
      <c r="BG268" s="232">
        <f>IF(N268="zákl. přenesená",J268,0)</f>
        <v>0</v>
      </c>
      <c r="BH268" s="232">
        <f>IF(N268="sníž. přenesená",J268,0)</f>
        <v>0</v>
      </c>
      <c r="BI268" s="232">
        <f>IF(N268="nulová",J268,0)</f>
        <v>0</v>
      </c>
      <c r="BJ268" s="17" t="s">
        <v>83</v>
      </c>
      <c r="BK268" s="232">
        <f>ROUND(I268*H268,2)</f>
        <v>0</v>
      </c>
      <c r="BL268" s="17" t="s">
        <v>149</v>
      </c>
      <c r="BM268" s="231" t="s">
        <v>330</v>
      </c>
    </row>
    <row r="269" s="2" customFormat="1">
      <c r="A269" s="38"/>
      <c r="B269" s="39"/>
      <c r="C269" s="40"/>
      <c r="D269" s="233" t="s">
        <v>151</v>
      </c>
      <c r="E269" s="40"/>
      <c r="F269" s="234" t="s">
        <v>331</v>
      </c>
      <c r="G269" s="40"/>
      <c r="H269" s="40"/>
      <c r="I269" s="235"/>
      <c r="J269" s="40"/>
      <c r="K269" s="40"/>
      <c r="L269" s="44"/>
      <c r="M269" s="236"/>
      <c r="N269" s="237"/>
      <c r="O269" s="91"/>
      <c r="P269" s="91"/>
      <c r="Q269" s="91"/>
      <c r="R269" s="91"/>
      <c r="S269" s="91"/>
      <c r="T269" s="92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7" t="s">
        <v>151</v>
      </c>
      <c r="AU269" s="17" t="s">
        <v>85</v>
      </c>
    </row>
    <row r="270" s="13" customFormat="1">
      <c r="A270" s="13"/>
      <c r="B270" s="238"/>
      <c r="C270" s="239"/>
      <c r="D270" s="233" t="s">
        <v>153</v>
      </c>
      <c r="E270" s="240" t="s">
        <v>1</v>
      </c>
      <c r="F270" s="241" t="s">
        <v>332</v>
      </c>
      <c r="G270" s="239"/>
      <c r="H270" s="242">
        <v>1.636</v>
      </c>
      <c r="I270" s="243"/>
      <c r="J270" s="239"/>
      <c r="K270" s="239"/>
      <c r="L270" s="244"/>
      <c r="M270" s="245"/>
      <c r="N270" s="246"/>
      <c r="O270" s="246"/>
      <c r="P270" s="246"/>
      <c r="Q270" s="246"/>
      <c r="R270" s="246"/>
      <c r="S270" s="246"/>
      <c r="T270" s="247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8" t="s">
        <v>153</v>
      </c>
      <c r="AU270" s="248" t="s">
        <v>85</v>
      </c>
      <c r="AV270" s="13" t="s">
        <v>85</v>
      </c>
      <c r="AW270" s="13" t="s">
        <v>32</v>
      </c>
      <c r="AX270" s="13" t="s">
        <v>75</v>
      </c>
      <c r="AY270" s="248" t="s">
        <v>142</v>
      </c>
    </row>
    <row r="271" s="14" customFormat="1">
      <c r="A271" s="14"/>
      <c r="B271" s="249"/>
      <c r="C271" s="250"/>
      <c r="D271" s="233" t="s">
        <v>153</v>
      </c>
      <c r="E271" s="251" t="s">
        <v>1</v>
      </c>
      <c r="F271" s="252" t="s">
        <v>155</v>
      </c>
      <c r="G271" s="250"/>
      <c r="H271" s="253">
        <v>1.636</v>
      </c>
      <c r="I271" s="254"/>
      <c r="J271" s="250"/>
      <c r="K271" s="250"/>
      <c r="L271" s="255"/>
      <c r="M271" s="256"/>
      <c r="N271" s="257"/>
      <c r="O271" s="257"/>
      <c r="P271" s="257"/>
      <c r="Q271" s="257"/>
      <c r="R271" s="257"/>
      <c r="S271" s="257"/>
      <c r="T271" s="258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9" t="s">
        <v>153</v>
      </c>
      <c r="AU271" s="259" t="s">
        <v>85</v>
      </c>
      <c r="AV271" s="14" t="s">
        <v>149</v>
      </c>
      <c r="AW271" s="14" t="s">
        <v>32</v>
      </c>
      <c r="AX271" s="14" t="s">
        <v>83</v>
      </c>
      <c r="AY271" s="259" t="s">
        <v>142</v>
      </c>
    </row>
    <row r="272" s="2" customFormat="1" ht="16.5" customHeight="1">
      <c r="A272" s="38"/>
      <c r="B272" s="39"/>
      <c r="C272" s="219" t="s">
        <v>333</v>
      </c>
      <c r="D272" s="219" t="s">
        <v>145</v>
      </c>
      <c r="E272" s="220" t="s">
        <v>334</v>
      </c>
      <c r="F272" s="221" t="s">
        <v>335</v>
      </c>
      <c r="G272" s="222" t="s">
        <v>158</v>
      </c>
      <c r="H272" s="223">
        <v>301.02</v>
      </c>
      <c r="I272" s="224"/>
      <c r="J272" s="225">
        <f>ROUND(I272*H272,2)</f>
        <v>0</v>
      </c>
      <c r="K272" s="226"/>
      <c r="L272" s="44"/>
      <c r="M272" s="227" t="s">
        <v>1</v>
      </c>
      <c r="N272" s="228" t="s">
        <v>40</v>
      </c>
      <c r="O272" s="91"/>
      <c r="P272" s="229">
        <f>O272*H272</f>
        <v>0</v>
      </c>
      <c r="Q272" s="229">
        <v>0</v>
      </c>
      <c r="R272" s="229">
        <f>Q272*H272</f>
        <v>0</v>
      </c>
      <c r="S272" s="229">
        <v>0.076</v>
      </c>
      <c r="T272" s="230">
        <f>S272*H272</f>
        <v>22.877519999999996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31" t="s">
        <v>149</v>
      </c>
      <c r="AT272" s="231" t="s">
        <v>145</v>
      </c>
      <c r="AU272" s="231" t="s">
        <v>85</v>
      </c>
      <c r="AY272" s="17" t="s">
        <v>142</v>
      </c>
      <c r="BE272" s="232">
        <f>IF(N272="základní",J272,0)</f>
        <v>0</v>
      </c>
      <c r="BF272" s="232">
        <f>IF(N272="snížená",J272,0)</f>
        <v>0</v>
      </c>
      <c r="BG272" s="232">
        <f>IF(N272="zákl. přenesená",J272,0)</f>
        <v>0</v>
      </c>
      <c r="BH272" s="232">
        <f>IF(N272="sníž. přenesená",J272,0)</f>
        <v>0</v>
      </c>
      <c r="BI272" s="232">
        <f>IF(N272="nulová",J272,0)</f>
        <v>0</v>
      </c>
      <c r="BJ272" s="17" t="s">
        <v>83</v>
      </c>
      <c r="BK272" s="232">
        <f>ROUND(I272*H272,2)</f>
        <v>0</v>
      </c>
      <c r="BL272" s="17" t="s">
        <v>149</v>
      </c>
      <c r="BM272" s="231" t="s">
        <v>336</v>
      </c>
    </row>
    <row r="273" s="2" customFormat="1">
      <c r="A273" s="38"/>
      <c r="B273" s="39"/>
      <c r="C273" s="40"/>
      <c r="D273" s="233" t="s">
        <v>151</v>
      </c>
      <c r="E273" s="40"/>
      <c r="F273" s="234" t="s">
        <v>337</v>
      </c>
      <c r="G273" s="40"/>
      <c r="H273" s="40"/>
      <c r="I273" s="235"/>
      <c r="J273" s="40"/>
      <c r="K273" s="40"/>
      <c r="L273" s="44"/>
      <c r="M273" s="236"/>
      <c r="N273" s="237"/>
      <c r="O273" s="91"/>
      <c r="P273" s="91"/>
      <c r="Q273" s="91"/>
      <c r="R273" s="91"/>
      <c r="S273" s="91"/>
      <c r="T273" s="92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17" t="s">
        <v>151</v>
      </c>
      <c r="AU273" s="17" t="s">
        <v>85</v>
      </c>
    </row>
    <row r="274" s="13" customFormat="1">
      <c r="A274" s="13"/>
      <c r="B274" s="238"/>
      <c r="C274" s="239"/>
      <c r="D274" s="233" t="s">
        <v>153</v>
      </c>
      <c r="E274" s="240" t="s">
        <v>1</v>
      </c>
      <c r="F274" s="241" t="s">
        <v>338</v>
      </c>
      <c r="G274" s="239"/>
      <c r="H274" s="242">
        <v>301.02</v>
      </c>
      <c r="I274" s="243"/>
      <c r="J274" s="239"/>
      <c r="K274" s="239"/>
      <c r="L274" s="244"/>
      <c r="M274" s="245"/>
      <c r="N274" s="246"/>
      <c r="O274" s="246"/>
      <c r="P274" s="246"/>
      <c r="Q274" s="246"/>
      <c r="R274" s="246"/>
      <c r="S274" s="246"/>
      <c r="T274" s="247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8" t="s">
        <v>153</v>
      </c>
      <c r="AU274" s="248" t="s">
        <v>85</v>
      </c>
      <c r="AV274" s="13" t="s">
        <v>85</v>
      </c>
      <c r="AW274" s="13" t="s">
        <v>32</v>
      </c>
      <c r="AX274" s="13" t="s">
        <v>75</v>
      </c>
      <c r="AY274" s="248" t="s">
        <v>142</v>
      </c>
    </row>
    <row r="275" s="14" customFormat="1">
      <c r="A275" s="14"/>
      <c r="B275" s="249"/>
      <c r="C275" s="250"/>
      <c r="D275" s="233" t="s">
        <v>153</v>
      </c>
      <c r="E275" s="251" t="s">
        <v>1</v>
      </c>
      <c r="F275" s="252" t="s">
        <v>155</v>
      </c>
      <c r="G275" s="250"/>
      <c r="H275" s="253">
        <v>301.02</v>
      </c>
      <c r="I275" s="254"/>
      <c r="J275" s="250"/>
      <c r="K275" s="250"/>
      <c r="L275" s="255"/>
      <c r="M275" s="256"/>
      <c r="N275" s="257"/>
      <c r="O275" s="257"/>
      <c r="P275" s="257"/>
      <c r="Q275" s="257"/>
      <c r="R275" s="257"/>
      <c r="S275" s="257"/>
      <c r="T275" s="258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9" t="s">
        <v>153</v>
      </c>
      <c r="AU275" s="259" t="s">
        <v>85</v>
      </c>
      <c r="AV275" s="14" t="s">
        <v>149</v>
      </c>
      <c r="AW275" s="14" t="s">
        <v>32</v>
      </c>
      <c r="AX275" s="14" t="s">
        <v>83</v>
      </c>
      <c r="AY275" s="259" t="s">
        <v>142</v>
      </c>
    </row>
    <row r="276" s="2" customFormat="1" ht="16.5" customHeight="1">
      <c r="A276" s="38"/>
      <c r="B276" s="39"/>
      <c r="C276" s="219" t="s">
        <v>339</v>
      </c>
      <c r="D276" s="219" t="s">
        <v>145</v>
      </c>
      <c r="E276" s="220" t="s">
        <v>340</v>
      </c>
      <c r="F276" s="221" t="s">
        <v>341</v>
      </c>
      <c r="G276" s="222" t="s">
        <v>158</v>
      </c>
      <c r="H276" s="223">
        <v>25.193</v>
      </c>
      <c r="I276" s="224"/>
      <c r="J276" s="225">
        <f>ROUND(I276*H276,2)</f>
        <v>0</v>
      </c>
      <c r="K276" s="226"/>
      <c r="L276" s="44"/>
      <c r="M276" s="227" t="s">
        <v>1</v>
      </c>
      <c r="N276" s="228" t="s">
        <v>40</v>
      </c>
      <c r="O276" s="91"/>
      <c r="P276" s="229">
        <f>O276*H276</f>
        <v>0</v>
      </c>
      <c r="Q276" s="229">
        <v>0</v>
      </c>
      <c r="R276" s="229">
        <f>Q276*H276</f>
        <v>0</v>
      </c>
      <c r="S276" s="229">
        <v>0.063</v>
      </c>
      <c r="T276" s="230">
        <f>S276*H276</f>
        <v>1.587159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31" t="s">
        <v>149</v>
      </c>
      <c r="AT276" s="231" t="s">
        <v>145</v>
      </c>
      <c r="AU276" s="231" t="s">
        <v>85</v>
      </c>
      <c r="AY276" s="17" t="s">
        <v>142</v>
      </c>
      <c r="BE276" s="232">
        <f>IF(N276="základní",J276,0)</f>
        <v>0</v>
      </c>
      <c r="BF276" s="232">
        <f>IF(N276="snížená",J276,0)</f>
        <v>0</v>
      </c>
      <c r="BG276" s="232">
        <f>IF(N276="zákl. přenesená",J276,0)</f>
        <v>0</v>
      </c>
      <c r="BH276" s="232">
        <f>IF(N276="sníž. přenesená",J276,0)</f>
        <v>0</v>
      </c>
      <c r="BI276" s="232">
        <f>IF(N276="nulová",J276,0)</f>
        <v>0</v>
      </c>
      <c r="BJ276" s="17" t="s">
        <v>83</v>
      </c>
      <c r="BK276" s="232">
        <f>ROUND(I276*H276,2)</f>
        <v>0</v>
      </c>
      <c r="BL276" s="17" t="s">
        <v>149</v>
      </c>
      <c r="BM276" s="231" t="s">
        <v>342</v>
      </c>
    </row>
    <row r="277" s="2" customFormat="1">
      <c r="A277" s="38"/>
      <c r="B277" s="39"/>
      <c r="C277" s="40"/>
      <c r="D277" s="233" t="s">
        <v>151</v>
      </c>
      <c r="E277" s="40"/>
      <c r="F277" s="234" t="s">
        <v>343</v>
      </c>
      <c r="G277" s="40"/>
      <c r="H277" s="40"/>
      <c r="I277" s="235"/>
      <c r="J277" s="40"/>
      <c r="K277" s="40"/>
      <c r="L277" s="44"/>
      <c r="M277" s="236"/>
      <c r="N277" s="237"/>
      <c r="O277" s="91"/>
      <c r="P277" s="91"/>
      <c r="Q277" s="91"/>
      <c r="R277" s="91"/>
      <c r="S277" s="91"/>
      <c r="T277" s="92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7" t="s">
        <v>151</v>
      </c>
      <c r="AU277" s="17" t="s">
        <v>85</v>
      </c>
    </row>
    <row r="278" s="15" customFormat="1">
      <c r="A278" s="15"/>
      <c r="B278" s="260"/>
      <c r="C278" s="261"/>
      <c r="D278" s="233" t="s">
        <v>153</v>
      </c>
      <c r="E278" s="262" t="s">
        <v>1</v>
      </c>
      <c r="F278" s="263" t="s">
        <v>344</v>
      </c>
      <c r="G278" s="261"/>
      <c r="H278" s="262" t="s">
        <v>1</v>
      </c>
      <c r="I278" s="264"/>
      <c r="J278" s="261"/>
      <c r="K278" s="261"/>
      <c r="L278" s="265"/>
      <c r="M278" s="266"/>
      <c r="N278" s="267"/>
      <c r="O278" s="267"/>
      <c r="P278" s="267"/>
      <c r="Q278" s="267"/>
      <c r="R278" s="267"/>
      <c r="S278" s="267"/>
      <c r="T278" s="268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69" t="s">
        <v>153</v>
      </c>
      <c r="AU278" s="269" t="s">
        <v>85</v>
      </c>
      <c r="AV278" s="15" t="s">
        <v>83</v>
      </c>
      <c r="AW278" s="15" t="s">
        <v>32</v>
      </c>
      <c r="AX278" s="15" t="s">
        <v>75</v>
      </c>
      <c r="AY278" s="269" t="s">
        <v>142</v>
      </c>
    </row>
    <row r="279" s="13" customFormat="1">
      <c r="A279" s="13"/>
      <c r="B279" s="238"/>
      <c r="C279" s="239"/>
      <c r="D279" s="233" t="s">
        <v>153</v>
      </c>
      <c r="E279" s="240" t="s">
        <v>1</v>
      </c>
      <c r="F279" s="241" t="s">
        <v>345</v>
      </c>
      <c r="G279" s="239"/>
      <c r="H279" s="242">
        <v>25.193</v>
      </c>
      <c r="I279" s="243"/>
      <c r="J279" s="239"/>
      <c r="K279" s="239"/>
      <c r="L279" s="244"/>
      <c r="M279" s="245"/>
      <c r="N279" s="246"/>
      <c r="O279" s="246"/>
      <c r="P279" s="246"/>
      <c r="Q279" s="246"/>
      <c r="R279" s="246"/>
      <c r="S279" s="246"/>
      <c r="T279" s="247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8" t="s">
        <v>153</v>
      </c>
      <c r="AU279" s="248" t="s">
        <v>85</v>
      </c>
      <c r="AV279" s="13" t="s">
        <v>85</v>
      </c>
      <c r="AW279" s="13" t="s">
        <v>32</v>
      </c>
      <c r="AX279" s="13" t="s">
        <v>75</v>
      </c>
      <c r="AY279" s="248" t="s">
        <v>142</v>
      </c>
    </row>
    <row r="280" s="14" customFormat="1">
      <c r="A280" s="14"/>
      <c r="B280" s="249"/>
      <c r="C280" s="250"/>
      <c r="D280" s="233" t="s">
        <v>153</v>
      </c>
      <c r="E280" s="251" t="s">
        <v>1</v>
      </c>
      <c r="F280" s="252" t="s">
        <v>155</v>
      </c>
      <c r="G280" s="250"/>
      <c r="H280" s="253">
        <v>25.193</v>
      </c>
      <c r="I280" s="254"/>
      <c r="J280" s="250"/>
      <c r="K280" s="250"/>
      <c r="L280" s="255"/>
      <c r="M280" s="256"/>
      <c r="N280" s="257"/>
      <c r="O280" s="257"/>
      <c r="P280" s="257"/>
      <c r="Q280" s="257"/>
      <c r="R280" s="257"/>
      <c r="S280" s="257"/>
      <c r="T280" s="258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9" t="s">
        <v>153</v>
      </c>
      <c r="AU280" s="259" t="s">
        <v>85</v>
      </c>
      <c r="AV280" s="14" t="s">
        <v>149</v>
      </c>
      <c r="AW280" s="14" t="s">
        <v>32</v>
      </c>
      <c r="AX280" s="14" t="s">
        <v>83</v>
      </c>
      <c r="AY280" s="259" t="s">
        <v>142</v>
      </c>
    </row>
    <row r="281" s="2" customFormat="1" ht="16.5" customHeight="1">
      <c r="A281" s="38"/>
      <c r="B281" s="39"/>
      <c r="C281" s="219" t="s">
        <v>346</v>
      </c>
      <c r="D281" s="219" t="s">
        <v>145</v>
      </c>
      <c r="E281" s="220" t="s">
        <v>347</v>
      </c>
      <c r="F281" s="221" t="s">
        <v>348</v>
      </c>
      <c r="G281" s="222" t="s">
        <v>158</v>
      </c>
      <c r="H281" s="223">
        <v>99.123</v>
      </c>
      <c r="I281" s="224"/>
      <c r="J281" s="225">
        <f>ROUND(I281*H281,2)</f>
        <v>0</v>
      </c>
      <c r="K281" s="226"/>
      <c r="L281" s="44"/>
      <c r="M281" s="227" t="s">
        <v>1</v>
      </c>
      <c r="N281" s="228" t="s">
        <v>40</v>
      </c>
      <c r="O281" s="91"/>
      <c r="P281" s="229">
        <f>O281*H281</f>
        <v>0</v>
      </c>
      <c r="Q281" s="229">
        <v>0</v>
      </c>
      <c r="R281" s="229">
        <f>Q281*H281</f>
        <v>0</v>
      </c>
      <c r="S281" s="229">
        <v>0.019</v>
      </c>
      <c r="T281" s="230">
        <f>S281*H281</f>
        <v>1.8833370000000003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31" t="s">
        <v>149</v>
      </c>
      <c r="AT281" s="231" t="s">
        <v>145</v>
      </c>
      <c r="AU281" s="231" t="s">
        <v>85</v>
      </c>
      <c r="AY281" s="17" t="s">
        <v>142</v>
      </c>
      <c r="BE281" s="232">
        <f>IF(N281="základní",J281,0)</f>
        <v>0</v>
      </c>
      <c r="BF281" s="232">
        <f>IF(N281="snížená",J281,0)</f>
        <v>0</v>
      </c>
      <c r="BG281" s="232">
        <f>IF(N281="zákl. přenesená",J281,0)</f>
        <v>0</v>
      </c>
      <c r="BH281" s="232">
        <f>IF(N281="sníž. přenesená",J281,0)</f>
        <v>0</v>
      </c>
      <c r="BI281" s="232">
        <f>IF(N281="nulová",J281,0)</f>
        <v>0</v>
      </c>
      <c r="BJ281" s="17" t="s">
        <v>83</v>
      </c>
      <c r="BK281" s="232">
        <f>ROUND(I281*H281,2)</f>
        <v>0</v>
      </c>
      <c r="BL281" s="17" t="s">
        <v>149</v>
      </c>
      <c r="BM281" s="231" t="s">
        <v>349</v>
      </c>
    </row>
    <row r="282" s="2" customFormat="1">
      <c r="A282" s="38"/>
      <c r="B282" s="39"/>
      <c r="C282" s="40"/>
      <c r="D282" s="233" t="s">
        <v>151</v>
      </c>
      <c r="E282" s="40"/>
      <c r="F282" s="234" t="s">
        <v>350</v>
      </c>
      <c r="G282" s="40"/>
      <c r="H282" s="40"/>
      <c r="I282" s="235"/>
      <c r="J282" s="40"/>
      <c r="K282" s="40"/>
      <c r="L282" s="44"/>
      <c r="M282" s="236"/>
      <c r="N282" s="237"/>
      <c r="O282" s="91"/>
      <c r="P282" s="91"/>
      <c r="Q282" s="91"/>
      <c r="R282" s="91"/>
      <c r="S282" s="91"/>
      <c r="T282" s="92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T282" s="17" t="s">
        <v>151</v>
      </c>
      <c r="AU282" s="17" t="s">
        <v>85</v>
      </c>
    </row>
    <row r="283" s="15" customFormat="1">
      <c r="A283" s="15"/>
      <c r="B283" s="260"/>
      <c r="C283" s="261"/>
      <c r="D283" s="233" t="s">
        <v>153</v>
      </c>
      <c r="E283" s="262" t="s">
        <v>1</v>
      </c>
      <c r="F283" s="263" t="s">
        <v>351</v>
      </c>
      <c r="G283" s="261"/>
      <c r="H283" s="262" t="s">
        <v>1</v>
      </c>
      <c r="I283" s="264"/>
      <c r="J283" s="261"/>
      <c r="K283" s="261"/>
      <c r="L283" s="265"/>
      <c r="M283" s="266"/>
      <c r="N283" s="267"/>
      <c r="O283" s="267"/>
      <c r="P283" s="267"/>
      <c r="Q283" s="267"/>
      <c r="R283" s="267"/>
      <c r="S283" s="267"/>
      <c r="T283" s="268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69" t="s">
        <v>153</v>
      </c>
      <c r="AU283" s="269" t="s">
        <v>85</v>
      </c>
      <c r="AV283" s="15" t="s">
        <v>83</v>
      </c>
      <c r="AW283" s="15" t="s">
        <v>32</v>
      </c>
      <c r="AX283" s="15" t="s">
        <v>75</v>
      </c>
      <c r="AY283" s="269" t="s">
        <v>142</v>
      </c>
    </row>
    <row r="284" s="13" customFormat="1">
      <c r="A284" s="13"/>
      <c r="B284" s="238"/>
      <c r="C284" s="239"/>
      <c r="D284" s="233" t="s">
        <v>153</v>
      </c>
      <c r="E284" s="240" t="s">
        <v>1</v>
      </c>
      <c r="F284" s="241" t="s">
        <v>352</v>
      </c>
      <c r="G284" s="239"/>
      <c r="H284" s="242">
        <v>99.123</v>
      </c>
      <c r="I284" s="243"/>
      <c r="J284" s="239"/>
      <c r="K284" s="239"/>
      <c r="L284" s="244"/>
      <c r="M284" s="245"/>
      <c r="N284" s="246"/>
      <c r="O284" s="246"/>
      <c r="P284" s="246"/>
      <c r="Q284" s="246"/>
      <c r="R284" s="246"/>
      <c r="S284" s="246"/>
      <c r="T284" s="247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8" t="s">
        <v>153</v>
      </c>
      <c r="AU284" s="248" t="s">
        <v>85</v>
      </c>
      <c r="AV284" s="13" t="s">
        <v>85</v>
      </c>
      <c r="AW284" s="13" t="s">
        <v>32</v>
      </c>
      <c r="AX284" s="13" t="s">
        <v>75</v>
      </c>
      <c r="AY284" s="248" t="s">
        <v>142</v>
      </c>
    </row>
    <row r="285" s="14" customFormat="1">
      <c r="A285" s="14"/>
      <c r="B285" s="249"/>
      <c r="C285" s="250"/>
      <c r="D285" s="233" t="s">
        <v>153</v>
      </c>
      <c r="E285" s="251" t="s">
        <v>1</v>
      </c>
      <c r="F285" s="252" t="s">
        <v>155</v>
      </c>
      <c r="G285" s="250"/>
      <c r="H285" s="253">
        <v>99.123</v>
      </c>
      <c r="I285" s="254"/>
      <c r="J285" s="250"/>
      <c r="K285" s="250"/>
      <c r="L285" s="255"/>
      <c r="M285" s="256"/>
      <c r="N285" s="257"/>
      <c r="O285" s="257"/>
      <c r="P285" s="257"/>
      <c r="Q285" s="257"/>
      <c r="R285" s="257"/>
      <c r="S285" s="257"/>
      <c r="T285" s="258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9" t="s">
        <v>153</v>
      </c>
      <c r="AU285" s="259" t="s">
        <v>85</v>
      </c>
      <c r="AV285" s="14" t="s">
        <v>149</v>
      </c>
      <c r="AW285" s="14" t="s">
        <v>32</v>
      </c>
      <c r="AX285" s="14" t="s">
        <v>83</v>
      </c>
      <c r="AY285" s="259" t="s">
        <v>142</v>
      </c>
    </row>
    <row r="286" s="2" customFormat="1" ht="21.75" customHeight="1">
      <c r="A286" s="38"/>
      <c r="B286" s="39"/>
      <c r="C286" s="219" t="s">
        <v>353</v>
      </c>
      <c r="D286" s="219" t="s">
        <v>145</v>
      </c>
      <c r="E286" s="220" t="s">
        <v>354</v>
      </c>
      <c r="F286" s="221" t="s">
        <v>355</v>
      </c>
      <c r="G286" s="222" t="s">
        <v>158</v>
      </c>
      <c r="H286" s="223">
        <v>3954.425</v>
      </c>
      <c r="I286" s="224"/>
      <c r="J286" s="225">
        <f>ROUND(I286*H286,2)</f>
        <v>0</v>
      </c>
      <c r="K286" s="226"/>
      <c r="L286" s="44"/>
      <c r="M286" s="227" t="s">
        <v>1</v>
      </c>
      <c r="N286" s="228" t="s">
        <v>40</v>
      </c>
      <c r="O286" s="91"/>
      <c r="P286" s="229">
        <f>O286*H286</f>
        <v>0</v>
      </c>
      <c r="Q286" s="229">
        <v>0</v>
      </c>
      <c r="R286" s="229">
        <f>Q286*H286</f>
        <v>0</v>
      </c>
      <c r="S286" s="229">
        <v>0.046</v>
      </c>
      <c r="T286" s="230">
        <f>S286*H286</f>
        <v>181.90355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31" t="s">
        <v>149</v>
      </c>
      <c r="AT286" s="231" t="s">
        <v>145</v>
      </c>
      <c r="AU286" s="231" t="s">
        <v>85</v>
      </c>
      <c r="AY286" s="17" t="s">
        <v>142</v>
      </c>
      <c r="BE286" s="232">
        <f>IF(N286="základní",J286,0)</f>
        <v>0</v>
      </c>
      <c r="BF286" s="232">
        <f>IF(N286="snížená",J286,0)</f>
        <v>0</v>
      </c>
      <c r="BG286" s="232">
        <f>IF(N286="zákl. přenesená",J286,0)</f>
        <v>0</v>
      </c>
      <c r="BH286" s="232">
        <f>IF(N286="sníž. přenesená",J286,0)</f>
        <v>0</v>
      </c>
      <c r="BI286" s="232">
        <f>IF(N286="nulová",J286,0)</f>
        <v>0</v>
      </c>
      <c r="BJ286" s="17" t="s">
        <v>83</v>
      </c>
      <c r="BK286" s="232">
        <f>ROUND(I286*H286,2)</f>
        <v>0</v>
      </c>
      <c r="BL286" s="17" t="s">
        <v>149</v>
      </c>
      <c r="BM286" s="231" t="s">
        <v>356</v>
      </c>
    </row>
    <row r="287" s="2" customFormat="1">
      <c r="A287" s="38"/>
      <c r="B287" s="39"/>
      <c r="C287" s="40"/>
      <c r="D287" s="233" t="s">
        <v>151</v>
      </c>
      <c r="E287" s="40"/>
      <c r="F287" s="234" t="s">
        <v>357</v>
      </c>
      <c r="G287" s="40"/>
      <c r="H287" s="40"/>
      <c r="I287" s="235"/>
      <c r="J287" s="40"/>
      <c r="K287" s="40"/>
      <c r="L287" s="44"/>
      <c r="M287" s="236"/>
      <c r="N287" s="237"/>
      <c r="O287" s="91"/>
      <c r="P287" s="91"/>
      <c r="Q287" s="91"/>
      <c r="R287" s="91"/>
      <c r="S287" s="91"/>
      <c r="T287" s="92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T287" s="17" t="s">
        <v>151</v>
      </c>
      <c r="AU287" s="17" t="s">
        <v>85</v>
      </c>
    </row>
    <row r="288" s="13" customFormat="1">
      <c r="A288" s="13"/>
      <c r="B288" s="238"/>
      <c r="C288" s="239"/>
      <c r="D288" s="233" t="s">
        <v>153</v>
      </c>
      <c r="E288" s="240" t="s">
        <v>1</v>
      </c>
      <c r="F288" s="241" t="s">
        <v>358</v>
      </c>
      <c r="G288" s="239"/>
      <c r="H288" s="242">
        <v>3954.425</v>
      </c>
      <c r="I288" s="243"/>
      <c r="J288" s="239"/>
      <c r="K288" s="239"/>
      <c r="L288" s="244"/>
      <c r="M288" s="245"/>
      <c r="N288" s="246"/>
      <c r="O288" s="246"/>
      <c r="P288" s="246"/>
      <c r="Q288" s="246"/>
      <c r="R288" s="246"/>
      <c r="S288" s="246"/>
      <c r="T288" s="247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8" t="s">
        <v>153</v>
      </c>
      <c r="AU288" s="248" t="s">
        <v>85</v>
      </c>
      <c r="AV288" s="13" t="s">
        <v>85</v>
      </c>
      <c r="AW288" s="13" t="s">
        <v>32</v>
      </c>
      <c r="AX288" s="13" t="s">
        <v>75</v>
      </c>
      <c r="AY288" s="248" t="s">
        <v>142</v>
      </c>
    </row>
    <row r="289" s="14" customFormat="1">
      <c r="A289" s="14"/>
      <c r="B289" s="249"/>
      <c r="C289" s="250"/>
      <c r="D289" s="233" t="s">
        <v>153</v>
      </c>
      <c r="E289" s="251" t="s">
        <v>1</v>
      </c>
      <c r="F289" s="252" t="s">
        <v>155</v>
      </c>
      <c r="G289" s="250"/>
      <c r="H289" s="253">
        <v>3954.425</v>
      </c>
      <c r="I289" s="254"/>
      <c r="J289" s="250"/>
      <c r="K289" s="250"/>
      <c r="L289" s="255"/>
      <c r="M289" s="256"/>
      <c r="N289" s="257"/>
      <c r="O289" s="257"/>
      <c r="P289" s="257"/>
      <c r="Q289" s="257"/>
      <c r="R289" s="257"/>
      <c r="S289" s="257"/>
      <c r="T289" s="258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9" t="s">
        <v>153</v>
      </c>
      <c r="AU289" s="259" t="s">
        <v>85</v>
      </c>
      <c r="AV289" s="14" t="s">
        <v>149</v>
      </c>
      <c r="AW289" s="14" t="s">
        <v>32</v>
      </c>
      <c r="AX289" s="14" t="s">
        <v>83</v>
      </c>
      <c r="AY289" s="259" t="s">
        <v>142</v>
      </c>
    </row>
    <row r="290" s="2" customFormat="1" ht="16.5" customHeight="1">
      <c r="A290" s="38"/>
      <c r="B290" s="39"/>
      <c r="C290" s="219" t="s">
        <v>359</v>
      </c>
      <c r="D290" s="219" t="s">
        <v>145</v>
      </c>
      <c r="E290" s="220" t="s">
        <v>360</v>
      </c>
      <c r="F290" s="221" t="s">
        <v>361</v>
      </c>
      <c r="G290" s="222" t="s">
        <v>362</v>
      </c>
      <c r="H290" s="223">
        <v>1</v>
      </c>
      <c r="I290" s="224"/>
      <c r="J290" s="225">
        <f>ROUND(I290*H290,2)</f>
        <v>0</v>
      </c>
      <c r="K290" s="226"/>
      <c r="L290" s="44"/>
      <c r="M290" s="227" t="s">
        <v>1</v>
      </c>
      <c r="N290" s="228" t="s">
        <v>40</v>
      </c>
      <c r="O290" s="91"/>
      <c r="P290" s="229">
        <f>O290*H290</f>
        <v>0</v>
      </c>
      <c r="Q290" s="229">
        <v>0</v>
      </c>
      <c r="R290" s="229">
        <f>Q290*H290</f>
        <v>0</v>
      </c>
      <c r="S290" s="229">
        <v>0</v>
      </c>
      <c r="T290" s="230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31" t="s">
        <v>149</v>
      </c>
      <c r="AT290" s="231" t="s">
        <v>145</v>
      </c>
      <c r="AU290" s="231" t="s">
        <v>85</v>
      </c>
      <c r="AY290" s="17" t="s">
        <v>142</v>
      </c>
      <c r="BE290" s="232">
        <f>IF(N290="základní",J290,0)</f>
        <v>0</v>
      </c>
      <c r="BF290" s="232">
        <f>IF(N290="snížená",J290,0)</f>
        <v>0</v>
      </c>
      <c r="BG290" s="232">
        <f>IF(N290="zákl. přenesená",J290,0)</f>
        <v>0</v>
      </c>
      <c r="BH290" s="232">
        <f>IF(N290="sníž. přenesená",J290,0)</f>
        <v>0</v>
      </c>
      <c r="BI290" s="232">
        <f>IF(N290="nulová",J290,0)</f>
        <v>0</v>
      </c>
      <c r="BJ290" s="17" t="s">
        <v>83</v>
      </c>
      <c r="BK290" s="232">
        <f>ROUND(I290*H290,2)</f>
        <v>0</v>
      </c>
      <c r="BL290" s="17" t="s">
        <v>149</v>
      </c>
      <c r="BM290" s="231" t="s">
        <v>363</v>
      </c>
    </row>
    <row r="291" s="2" customFormat="1">
      <c r="A291" s="38"/>
      <c r="B291" s="39"/>
      <c r="C291" s="40"/>
      <c r="D291" s="233" t="s">
        <v>151</v>
      </c>
      <c r="E291" s="40"/>
      <c r="F291" s="234" t="s">
        <v>361</v>
      </c>
      <c r="G291" s="40"/>
      <c r="H291" s="40"/>
      <c r="I291" s="235"/>
      <c r="J291" s="40"/>
      <c r="K291" s="40"/>
      <c r="L291" s="44"/>
      <c r="M291" s="236"/>
      <c r="N291" s="237"/>
      <c r="O291" s="91"/>
      <c r="P291" s="91"/>
      <c r="Q291" s="91"/>
      <c r="R291" s="91"/>
      <c r="S291" s="91"/>
      <c r="T291" s="92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T291" s="17" t="s">
        <v>151</v>
      </c>
      <c r="AU291" s="17" t="s">
        <v>85</v>
      </c>
    </row>
    <row r="292" s="12" customFormat="1" ht="22.8" customHeight="1">
      <c r="A292" s="12"/>
      <c r="B292" s="203"/>
      <c r="C292" s="204"/>
      <c r="D292" s="205" t="s">
        <v>74</v>
      </c>
      <c r="E292" s="217" t="s">
        <v>364</v>
      </c>
      <c r="F292" s="217" t="s">
        <v>365</v>
      </c>
      <c r="G292" s="204"/>
      <c r="H292" s="204"/>
      <c r="I292" s="207"/>
      <c r="J292" s="218">
        <f>BK292</f>
        <v>0</v>
      </c>
      <c r="K292" s="204"/>
      <c r="L292" s="209"/>
      <c r="M292" s="210"/>
      <c r="N292" s="211"/>
      <c r="O292" s="211"/>
      <c r="P292" s="212">
        <f>SUM(P293:P303)</f>
        <v>0</v>
      </c>
      <c r="Q292" s="211"/>
      <c r="R292" s="212">
        <f>SUM(R293:R303)</f>
        <v>0</v>
      </c>
      <c r="S292" s="211"/>
      <c r="T292" s="213">
        <f>SUM(T293:T303)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14" t="s">
        <v>83</v>
      </c>
      <c r="AT292" s="215" t="s">
        <v>74</v>
      </c>
      <c r="AU292" s="215" t="s">
        <v>83</v>
      </c>
      <c r="AY292" s="214" t="s">
        <v>142</v>
      </c>
      <c r="BK292" s="216">
        <f>SUM(BK293:BK303)</f>
        <v>0</v>
      </c>
    </row>
    <row r="293" s="2" customFormat="1" ht="16.5" customHeight="1">
      <c r="A293" s="38"/>
      <c r="B293" s="39"/>
      <c r="C293" s="219" t="s">
        <v>366</v>
      </c>
      <c r="D293" s="219" t="s">
        <v>145</v>
      </c>
      <c r="E293" s="220" t="s">
        <v>367</v>
      </c>
      <c r="F293" s="221" t="s">
        <v>368</v>
      </c>
      <c r="G293" s="222" t="s">
        <v>369</v>
      </c>
      <c r="H293" s="223">
        <v>283.325</v>
      </c>
      <c r="I293" s="224"/>
      <c r="J293" s="225">
        <f>ROUND(I293*H293,2)</f>
        <v>0</v>
      </c>
      <c r="K293" s="226"/>
      <c r="L293" s="44"/>
      <c r="M293" s="227" t="s">
        <v>1</v>
      </c>
      <c r="N293" s="228" t="s">
        <v>40</v>
      </c>
      <c r="O293" s="91"/>
      <c r="P293" s="229">
        <f>O293*H293</f>
        <v>0</v>
      </c>
      <c r="Q293" s="229">
        <v>0</v>
      </c>
      <c r="R293" s="229">
        <f>Q293*H293</f>
        <v>0</v>
      </c>
      <c r="S293" s="229">
        <v>0</v>
      </c>
      <c r="T293" s="230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31" t="s">
        <v>149</v>
      </c>
      <c r="AT293" s="231" t="s">
        <v>145</v>
      </c>
      <c r="AU293" s="231" t="s">
        <v>85</v>
      </c>
      <c r="AY293" s="17" t="s">
        <v>142</v>
      </c>
      <c r="BE293" s="232">
        <f>IF(N293="základní",J293,0)</f>
        <v>0</v>
      </c>
      <c r="BF293" s="232">
        <f>IF(N293="snížená",J293,0)</f>
        <v>0</v>
      </c>
      <c r="BG293" s="232">
        <f>IF(N293="zákl. přenesená",J293,0)</f>
        <v>0</v>
      </c>
      <c r="BH293" s="232">
        <f>IF(N293="sníž. přenesená",J293,0)</f>
        <v>0</v>
      </c>
      <c r="BI293" s="232">
        <f>IF(N293="nulová",J293,0)</f>
        <v>0</v>
      </c>
      <c r="BJ293" s="17" t="s">
        <v>83</v>
      </c>
      <c r="BK293" s="232">
        <f>ROUND(I293*H293,2)</f>
        <v>0</v>
      </c>
      <c r="BL293" s="17" t="s">
        <v>149</v>
      </c>
      <c r="BM293" s="231" t="s">
        <v>370</v>
      </c>
    </row>
    <row r="294" s="2" customFormat="1">
      <c r="A294" s="38"/>
      <c r="B294" s="39"/>
      <c r="C294" s="40"/>
      <c r="D294" s="233" t="s">
        <v>151</v>
      </c>
      <c r="E294" s="40"/>
      <c r="F294" s="234" t="s">
        <v>371</v>
      </c>
      <c r="G294" s="40"/>
      <c r="H294" s="40"/>
      <c r="I294" s="235"/>
      <c r="J294" s="40"/>
      <c r="K294" s="40"/>
      <c r="L294" s="44"/>
      <c r="M294" s="236"/>
      <c r="N294" s="237"/>
      <c r="O294" s="91"/>
      <c r="P294" s="91"/>
      <c r="Q294" s="91"/>
      <c r="R294" s="91"/>
      <c r="S294" s="91"/>
      <c r="T294" s="92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T294" s="17" t="s">
        <v>151</v>
      </c>
      <c r="AU294" s="17" t="s">
        <v>85</v>
      </c>
    </row>
    <row r="295" s="2" customFormat="1" ht="16.5" customHeight="1">
      <c r="A295" s="38"/>
      <c r="B295" s="39"/>
      <c r="C295" s="219" t="s">
        <v>372</v>
      </c>
      <c r="D295" s="219" t="s">
        <v>145</v>
      </c>
      <c r="E295" s="220" t="s">
        <v>373</v>
      </c>
      <c r="F295" s="221" t="s">
        <v>374</v>
      </c>
      <c r="G295" s="222" t="s">
        <v>369</v>
      </c>
      <c r="H295" s="223">
        <v>283.325</v>
      </c>
      <c r="I295" s="224"/>
      <c r="J295" s="225">
        <f>ROUND(I295*H295,2)</f>
        <v>0</v>
      </c>
      <c r="K295" s="226"/>
      <c r="L295" s="44"/>
      <c r="M295" s="227" t="s">
        <v>1</v>
      </c>
      <c r="N295" s="228" t="s">
        <v>40</v>
      </c>
      <c r="O295" s="91"/>
      <c r="P295" s="229">
        <f>O295*H295</f>
        <v>0</v>
      </c>
      <c r="Q295" s="229">
        <v>0</v>
      </c>
      <c r="R295" s="229">
        <f>Q295*H295</f>
        <v>0</v>
      </c>
      <c r="S295" s="229">
        <v>0</v>
      </c>
      <c r="T295" s="230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31" t="s">
        <v>149</v>
      </c>
      <c r="AT295" s="231" t="s">
        <v>145</v>
      </c>
      <c r="AU295" s="231" t="s">
        <v>85</v>
      </c>
      <c r="AY295" s="17" t="s">
        <v>142</v>
      </c>
      <c r="BE295" s="232">
        <f>IF(N295="základní",J295,0)</f>
        <v>0</v>
      </c>
      <c r="BF295" s="232">
        <f>IF(N295="snížená",J295,0)</f>
        <v>0</v>
      </c>
      <c r="BG295" s="232">
        <f>IF(N295="zákl. přenesená",J295,0)</f>
        <v>0</v>
      </c>
      <c r="BH295" s="232">
        <f>IF(N295="sníž. přenesená",J295,0)</f>
        <v>0</v>
      </c>
      <c r="BI295" s="232">
        <f>IF(N295="nulová",J295,0)</f>
        <v>0</v>
      </c>
      <c r="BJ295" s="17" t="s">
        <v>83</v>
      </c>
      <c r="BK295" s="232">
        <f>ROUND(I295*H295,2)</f>
        <v>0</v>
      </c>
      <c r="BL295" s="17" t="s">
        <v>149</v>
      </c>
      <c r="BM295" s="231" t="s">
        <v>375</v>
      </c>
    </row>
    <row r="296" s="2" customFormat="1">
      <c r="A296" s="38"/>
      <c r="B296" s="39"/>
      <c r="C296" s="40"/>
      <c r="D296" s="233" t="s">
        <v>151</v>
      </c>
      <c r="E296" s="40"/>
      <c r="F296" s="234" t="s">
        <v>376</v>
      </c>
      <c r="G296" s="40"/>
      <c r="H296" s="40"/>
      <c r="I296" s="235"/>
      <c r="J296" s="40"/>
      <c r="K296" s="40"/>
      <c r="L296" s="44"/>
      <c r="M296" s="236"/>
      <c r="N296" s="237"/>
      <c r="O296" s="91"/>
      <c r="P296" s="91"/>
      <c r="Q296" s="91"/>
      <c r="R296" s="91"/>
      <c r="S296" s="91"/>
      <c r="T296" s="92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T296" s="17" t="s">
        <v>151</v>
      </c>
      <c r="AU296" s="17" t="s">
        <v>85</v>
      </c>
    </row>
    <row r="297" s="2" customFormat="1" ht="16.5" customHeight="1">
      <c r="A297" s="38"/>
      <c r="B297" s="39"/>
      <c r="C297" s="219" t="s">
        <v>377</v>
      </c>
      <c r="D297" s="219" t="s">
        <v>145</v>
      </c>
      <c r="E297" s="220" t="s">
        <v>378</v>
      </c>
      <c r="F297" s="221" t="s">
        <v>379</v>
      </c>
      <c r="G297" s="222" t="s">
        <v>369</v>
      </c>
      <c r="H297" s="223">
        <v>5666.5</v>
      </c>
      <c r="I297" s="224"/>
      <c r="J297" s="225">
        <f>ROUND(I297*H297,2)</f>
        <v>0</v>
      </c>
      <c r="K297" s="226"/>
      <c r="L297" s="44"/>
      <c r="M297" s="227" t="s">
        <v>1</v>
      </c>
      <c r="N297" s="228" t="s">
        <v>40</v>
      </c>
      <c r="O297" s="91"/>
      <c r="P297" s="229">
        <f>O297*H297</f>
        <v>0</v>
      </c>
      <c r="Q297" s="229">
        <v>0</v>
      </c>
      <c r="R297" s="229">
        <f>Q297*H297</f>
        <v>0</v>
      </c>
      <c r="S297" s="229">
        <v>0</v>
      </c>
      <c r="T297" s="230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31" t="s">
        <v>149</v>
      </c>
      <c r="AT297" s="231" t="s">
        <v>145</v>
      </c>
      <c r="AU297" s="231" t="s">
        <v>85</v>
      </c>
      <c r="AY297" s="17" t="s">
        <v>142</v>
      </c>
      <c r="BE297" s="232">
        <f>IF(N297="základní",J297,0)</f>
        <v>0</v>
      </c>
      <c r="BF297" s="232">
        <f>IF(N297="snížená",J297,0)</f>
        <v>0</v>
      </c>
      <c r="BG297" s="232">
        <f>IF(N297="zákl. přenesená",J297,0)</f>
        <v>0</v>
      </c>
      <c r="BH297" s="232">
        <f>IF(N297="sníž. přenesená",J297,0)</f>
        <v>0</v>
      </c>
      <c r="BI297" s="232">
        <f>IF(N297="nulová",J297,0)</f>
        <v>0</v>
      </c>
      <c r="BJ297" s="17" t="s">
        <v>83</v>
      </c>
      <c r="BK297" s="232">
        <f>ROUND(I297*H297,2)</f>
        <v>0</v>
      </c>
      <c r="BL297" s="17" t="s">
        <v>149</v>
      </c>
      <c r="BM297" s="231" t="s">
        <v>380</v>
      </c>
    </row>
    <row r="298" s="2" customFormat="1">
      <c r="A298" s="38"/>
      <c r="B298" s="39"/>
      <c r="C298" s="40"/>
      <c r="D298" s="233" t="s">
        <v>151</v>
      </c>
      <c r="E298" s="40"/>
      <c r="F298" s="234" t="s">
        <v>381</v>
      </c>
      <c r="G298" s="40"/>
      <c r="H298" s="40"/>
      <c r="I298" s="235"/>
      <c r="J298" s="40"/>
      <c r="K298" s="40"/>
      <c r="L298" s="44"/>
      <c r="M298" s="236"/>
      <c r="N298" s="237"/>
      <c r="O298" s="91"/>
      <c r="P298" s="91"/>
      <c r="Q298" s="91"/>
      <c r="R298" s="91"/>
      <c r="S298" s="91"/>
      <c r="T298" s="92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T298" s="17" t="s">
        <v>151</v>
      </c>
      <c r="AU298" s="17" t="s">
        <v>85</v>
      </c>
    </row>
    <row r="299" s="15" customFormat="1">
      <c r="A299" s="15"/>
      <c r="B299" s="260"/>
      <c r="C299" s="261"/>
      <c r="D299" s="233" t="s">
        <v>153</v>
      </c>
      <c r="E299" s="262" t="s">
        <v>1</v>
      </c>
      <c r="F299" s="263" t="s">
        <v>382</v>
      </c>
      <c r="G299" s="261"/>
      <c r="H299" s="262" t="s">
        <v>1</v>
      </c>
      <c r="I299" s="264"/>
      <c r="J299" s="261"/>
      <c r="K299" s="261"/>
      <c r="L299" s="265"/>
      <c r="M299" s="266"/>
      <c r="N299" s="267"/>
      <c r="O299" s="267"/>
      <c r="P299" s="267"/>
      <c r="Q299" s="267"/>
      <c r="R299" s="267"/>
      <c r="S299" s="267"/>
      <c r="T299" s="268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69" t="s">
        <v>153</v>
      </c>
      <c r="AU299" s="269" t="s">
        <v>85</v>
      </c>
      <c r="AV299" s="15" t="s">
        <v>83</v>
      </c>
      <c r="AW299" s="15" t="s">
        <v>32</v>
      </c>
      <c r="AX299" s="15" t="s">
        <v>75</v>
      </c>
      <c r="AY299" s="269" t="s">
        <v>142</v>
      </c>
    </row>
    <row r="300" s="13" customFormat="1">
      <c r="A300" s="13"/>
      <c r="B300" s="238"/>
      <c r="C300" s="239"/>
      <c r="D300" s="233" t="s">
        <v>153</v>
      </c>
      <c r="E300" s="240" t="s">
        <v>1</v>
      </c>
      <c r="F300" s="241" t="s">
        <v>383</v>
      </c>
      <c r="G300" s="239"/>
      <c r="H300" s="242">
        <v>5666.5</v>
      </c>
      <c r="I300" s="243"/>
      <c r="J300" s="239"/>
      <c r="K300" s="239"/>
      <c r="L300" s="244"/>
      <c r="M300" s="245"/>
      <c r="N300" s="246"/>
      <c r="O300" s="246"/>
      <c r="P300" s="246"/>
      <c r="Q300" s="246"/>
      <c r="R300" s="246"/>
      <c r="S300" s="246"/>
      <c r="T300" s="247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8" t="s">
        <v>153</v>
      </c>
      <c r="AU300" s="248" t="s">
        <v>85</v>
      </c>
      <c r="AV300" s="13" t="s">
        <v>85</v>
      </c>
      <c r="AW300" s="13" t="s">
        <v>32</v>
      </c>
      <c r="AX300" s="13" t="s">
        <v>75</v>
      </c>
      <c r="AY300" s="248" t="s">
        <v>142</v>
      </c>
    </row>
    <row r="301" s="14" customFormat="1">
      <c r="A301" s="14"/>
      <c r="B301" s="249"/>
      <c r="C301" s="250"/>
      <c r="D301" s="233" t="s">
        <v>153</v>
      </c>
      <c r="E301" s="251" t="s">
        <v>1</v>
      </c>
      <c r="F301" s="252" t="s">
        <v>155</v>
      </c>
      <c r="G301" s="250"/>
      <c r="H301" s="253">
        <v>5666.5</v>
      </c>
      <c r="I301" s="254"/>
      <c r="J301" s="250"/>
      <c r="K301" s="250"/>
      <c r="L301" s="255"/>
      <c r="M301" s="256"/>
      <c r="N301" s="257"/>
      <c r="O301" s="257"/>
      <c r="P301" s="257"/>
      <c r="Q301" s="257"/>
      <c r="R301" s="257"/>
      <c r="S301" s="257"/>
      <c r="T301" s="258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9" t="s">
        <v>153</v>
      </c>
      <c r="AU301" s="259" t="s">
        <v>85</v>
      </c>
      <c r="AV301" s="14" t="s">
        <v>149</v>
      </c>
      <c r="AW301" s="14" t="s">
        <v>32</v>
      </c>
      <c r="AX301" s="14" t="s">
        <v>83</v>
      </c>
      <c r="AY301" s="259" t="s">
        <v>142</v>
      </c>
    </row>
    <row r="302" s="2" customFormat="1" ht="24.15" customHeight="1">
      <c r="A302" s="38"/>
      <c r="B302" s="39"/>
      <c r="C302" s="219" t="s">
        <v>384</v>
      </c>
      <c r="D302" s="219" t="s">
        <v>145</v>
      </c>
      <c r="E302" s="220" t="s">
        <v>385</v>
      </c>
      <c r="F302" s="221" t="s">
        <v>386</v>
      </c>
      <c r="G302" s="222" t="s">
        <v>369</v>
      </c>
      <c r="H302" s="223">
        <v>283.325</v>
      </c>
      <c r="I302" s="224"/>
      <c r="J302" s="225">
        <f>ROUND(I302*H302,2)</f>
        <v>0</v>
      </c>
      <c r="K302" s="226"/>
      <c r="L302" s="44"/>
      <c r="M302" s="227" t="s">
        <v>1</v>
      </c>
      <c r="N302" s="228" t="s">
        <v>40</v>
      </c>
      <c r="O302" s="91"/>
      <c r="P302" s="229">
        <f>O302*H302</f>
        <v>0</v>
      </c>
      <c r="Q302" s="229">
        <v>0</v>
      </c>
      <c r="R302" s="229">
        <f>Q302*H302</f>
        <v>0</v>
      </c>
      <c r="S302" s="229">
        <v>0</v>
      </c>
      <c r="T302" s="230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31" t="s">
        <v>149</v>
      </c>
      <c r="AT302" s="231" t="s">
        <v>145</v>
      </c>
      <c r="AU302" s="231" t="s">
        <v>85</v>
      </c>
      <c r="AY302" s="17" t="s">
        <v>142</v>
      </c>
      <c r="BE302" s="232">
        <f>IF(N302="základní",J302,0)</f>
        <v>0</v>
      </c>
      <c r="BF302" s="232">
        <f>IF(N302="snížená",J302,0)</f>
        <v>0</v>
      </c>
      <c r="BG302" s="232">
        <f>IF(N302="zákl. přenesená",J302,0)</f>
        <v>0</v>
      </c>
      <c r="BH302" s="232">
        <f>IF(N302="sníž. přenesená",J302,0)</f>
        <v>0</v>
      </c>
      <c r="BI302" s="232">
        <f>IF(N302="nulová",J302,0)</f>
        <v>0</v>
      </c>
      <c r="BJ302" s="17" t="s">
        <v>83</v>
      </c>
      <c r="BK302" s="232">
        <f>ROUND(I302*H302,2)</f>
        <v>0</v>
      </c>
      <c r="BL302" s="17" t="s">
        <v>149</v>
      </c>
      <c r="BM302" s="231" t="s">
        <v>387</v>
      </c>
    </row>
    <row r="303" s="2" customFormat="1">
      <c r="A303" s="38"/>
      <c r="B303" s="39"/>
      <c r="C303" s="40"/>
      <c r="D303" s="233" t="s">
        <v>151</v>
      </c>
      <c r="E303" s="40"/>
      <c r="F303" s="234" t="s">
        <v>386</v>
      </c>
      <c r="G303" s="40"/>
      <c r="H303" s="40"/>
      <c r="I303" s="235"/>
      <c r="J303" s="40"/>
      <c r="K303" s="40"/>
      <c r="L303" s="44"/>
      <c r="M303" s="236"/>
      <c r="N303" s="237"/>
      <c r="O303" s="91"/>
      <c r="P303" s="91"/>
      <c r="Q303" s="91"/>
      <c r="R303" s="91"/>
      <c r="S303" s="91"/>
      <c r="T303" s="92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T303" s="17" t="s">
        <v>151</v>
      </c>
      <c r="AU303" s="17" t="s">
        <v>85</v>
      </c>
    </row>
    <row r="304" s="12" customFormat="1" ht="22.8" customHeight="1">
      <c r="A304" s="12"/>
      <c r="B304" s="203"/>
      <c r="C304" s="204"/>
      <c r="D304" s="205" t="s">
        <v>74</v>
      </c>
      <c r="E304" s="217" t="s">
        <v>388</v>
      </c>
      <c r="F304" s="217" t="s">
        <v>389</v>
      </c>
      <c r="G304" s="204"/>
      <c r="H304" s="204"/>
      <c r="I304" s="207"/>
      <c r="J304" s="218">
        <f>BK304</f>
        <v>0</v>
      </c>
      <c r="K304" s="204"/>
      <c r="L304" s="209"/>
      <c r="M304" s="210"/>
      <c r="N304" s="211"/>
      <c r="O304" s="211"/>
      <c r="P304" s="212">
        <f>SUM(P305:P306)</f>
        <v>0</v>
      </c>
      <c r="Q304" s="211"/>
      <c r="R304" s="212">
        <f>SUM(R305:R306)</f>
        <v>0</v>
      </c>
      <c r="S304" s="211"/>
      <c r="T304" s="213">
        <f>SUM(T305:T306)</f>
        <v>0</v>
      </c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R304" s="214" t="s">
        <v>83</v>
      </c>
      <c r="AT304" s="215" t="s">
        <v>74</v>
      </c>
      <c r="AU304" s="215" t="s">
        <v>83</v>
      </c>
      <c r="AY304" s="214" t="s">
        <v>142</v>
      </c>
      <c r="BK304" s="216">
        <f>SUM(BK305:BK306)</f>
        <v>0</v>
      </c>
    </row>
    <row r="305" s="2" customFormat="1" ht="16.5" customHeight="1">
      <c r="A305" s="38"/>
      <c r="B305" s="39"/>
      <c r="C305" s="219" t="s">
        <v>390</v>
      </c>
      <c r="D305" s="219" t="s">
        <v>145</v>
      </c>
      <c r="E305" s="220" t="s">
        <v>391</v>
      </c>
      <c r="F305" s="221" t="s">
        <v>392</v>
      </c>
      <c r="G305" s="222" t="s">
        <v>369</v>
      </c>
      <c r="H305" s="223">
        <v>210.726</v>
      </c>
      <c r="I305" s="224"/>
      <c r="J305" s="225">
        <f>ROUND(I305*H305,2)</f>
        <v>0</v>
      </c>
      <c r="K305" s="226"/>
      <c r="L305" s="44"/>
      <c r="M305" s="227" t="s">
        <v>1</v>
      </c>
      <c r="N305" s="228" t="s">
        <v>40</v>
      </c>
      <c r="O305" s="91"/>
      <c r="P305" s="229">
        <f>O305*H305</f>
        <v>0</v>
      </c>
      <c r="Q305" s="229">
        <v>0</v>
      </c>
      <c r="R305" s="229">
        <f>Q305*H305</f>
        <v>0</v>
      </c>
      <c r="S305" s="229">
        <v>0</v>
      </c>
      <c r="T305" s="230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31" t="s">
        <v>149</v>
      </c>
      <c r="AT305" s="231" t="s">
        <v>145</v>
      </c>
      <c r="AU305" s="231" t="s">
        <v>85</v>
      </c>
      <c r="AY305" s="17" t="s">
        <v>142</v>
      </c>
      <c r="BE305" s="232">
        <f>IF(N305="základní",J305,0)</f>
        <v>0</v>
      </c>
      <c r="BF305" s="232">
        <f>IF(N305="snížená",J305,0)</f>
        <v>0</v>
      </c>
      <c r="BG305" s="232">
        <f>IF(N305="zákl. přenesená",J305,0)</f>
        <v>0</v>
      </c>
      <c r="BH305" s="232">
        <f>IF(N305="sníž. přenesená",J305,0)</f>
        <v>0</v>
      </c>
      <c r="BI305" s="232">
        <f>IF(N305="nulová",J305,0)</f>
        <v>0</v>
      </c>
      <c r="BJ305" s="17" t="s">
        <v>83</v>
      </c>
      <c r="BK305" s="232">
        <f>ROUND(I305*H305,2)</f>
        <v>0</v>
      </c>
      <c r="BL305" s="17" t="s">
        <v>149</v>
      </c>
      <c r="BM305" s="231" t="s">
        <v>393</v>
      </c>
    </row>
    <row r="306" s="2" customFormat="1">
      <c r="A306" s="38"/>
      <c r="B306" s="39"/>
      <c r="C306" s="40"/>
      <c r="D306" s="233" t="s">
        <v>151</v>
      </c>
      <c r="E306" s="40"/>
      <c r="F306" s="234" t="s">
        <v>394</v>
      </c>
      <c r="G306" s="40"/>
      <c r="H306" s="40"/>
      <c r="I306" s="235"/>
      <c r="J306" s="40"/>
      <c r="K306" s="40"/>
      <c r="L306" s="44"/>
      <c r="M306" s="236"/>
      <c r="N306" s="237"/>
      <c r="O306" s="91"/>
      <c r="P306" s="91"/>
      <c r="Q306" s="91"/>
      <c r="R306" s="91"/>
      <c r="S306" s="91"/>
      <c r="T306" s="92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T306" s="17" t="s">
        <v>151</v>
      </c>
      <c r="AU306" s="17" t="s">
        <v>85</v>
      </c>
    </row>
    <row r="307" s="12" customFormat="1" ht="25.92" customHeight="1">
      <c r="A307" s="12"/>
      <c r="B307" s="203"/>
      <c r="C307" s="204"/>
      <c r="D307" s="205" t="s">
        <v>74</v>
      </c>
      <c r="E307" s="206" t="s">
        <v>395</v>
      </c>
      <c r="F307" s="206" t="s">
        <v>396</v>
      </c>
      <c r="G307" s="204"/>
      <c r="H307" s="204"/>
      <c r="I307" s="207"/>
      <c r="J307" s="208">
        <f>BK307</f>
        <v>0</v>
      </c>
      <c r="K307" s="204"/>
      <c r="L307" s="209"/>
      <c r="M307" s="210"/>
      <c r="N307" s="211"/>
      <c r="O307" s="211"/>
      <c r="P307" s="212">
        <f>P308+P329+P343+P354+P359+P416+P423+P432+P441+P500+P515+P521+P619+P692+P733+P754+P818+P854+P871+P893</f>
        <v>0</v>
      </c>
      <c r="Q307" s="211"/>
      <c r="R307" s="212">
        <f>R308+R329+R343+R354+R359+R416+R423+R432+R441+R500+R515+R521+R619+R692+R733+R754+R818+R854+R871+R893</f>
        <v>77.52845466</v>
      </c>
      <c r="S307" s="211"/>
      <c r="T307" s="213">
        <f>T308+T329+T343+T354+T359+T416+T423+T432+T441+T500+T515+T521+T619+T692+T733+T754+T818+T854+T871+T893</f>
        <v>68.353943579999992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14" t="s">
        <v>85</v>
      </c>
      <c r="AT307" s="215" t="s">
        <v>74</v>
      </c>
      <c r="AU307" s="215" t="s">
        <v>75</v>
      </c>
      <c r="AY307" s="214" t="s">
        <v>142</v>
      </c>
      <c r="BK307" s="216">
        <f>BK308+BK329+BK343+BK354+BK359+BK416+BK423+BK432+BK441+BK500+BK515+BK521+BK619+BK692+BK733+BK754+BK818+BK854+BK871+BK893</f>
        <v>0</v>
      </c>
    </row>
    <row r="308" s="12" customFormat="1" ht="22.8" customHeight="1">
      <c r="A308" s="12"/>
      <c r="B308" s="203"/>
      <c r="C308" s="204"/>
      <c r="D308" s="205" t="s">
        <v>74</v>
      </c>
      <c r="E308" s="217" t="s">
        <v>397</v>
      </c>
      <c r="F308" s="217" t="s">
        <v>398</v>
      </c>
      <c r="G308" s="204"/>
      <c r="H308" s="204"/>
      <c r="I308" s="207"/>
      <c r="J308" s="218">
        <f>BK308</f>
        <v>0</v>
      </c>
      <c r="K308" s="204"/>
      <c r="L308" s="209"/>
      <c r="M308" s="210"/>
      <c r="N308" s="211"/>
      <c r="O308" s="211"/>
      <c r="P308" s="212">
        <f>SUM(P309:P328)</f>
        <v>0</v>
      </c>
      <c r="Q308" s="211"/>
      <c r="R308" s="212">
        <f>SUM(R309:R328)</f>
        <v>1.36298</v>
      </c>
      <c r="S308" s="211"/>
      <c r="T308" s="213">
        <f>SUM(T309:T328)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14" t="s">
        <v>85</v>
      </c>
      <c r="AT308" s="215" t="s">
        <v>74</v>
      </c>
      <c r="AU308" s="215" t="s">
        <v>83</v>
      </c>
      <c r="AY308" s="214" t="s">
        <v>142</v>
      </c>
      <c r="BK308" s="216">
        <f>SUM(BK309:BK328)</f>
        <v>0</v>
      </c>
    </row>
    <row r="309" s="2" customFormat="1" ht="16.5" customHeight="1">
      <c r="A309" s="38"/>
      <c r="B309" s="39"/>
      <c r="C309" s="219" t="s">
        <v>399</v>
      </c>
      <c r="D309" s="219" t="s">
        <v>145</v>
      </c>
      <c r="E309" s="220" t="s">
        <v>400</v>
      </c>
      <c r="F309" s="221" t="s">
        <v>401</v>
      </c>
      <c r="G309" s="222" t="s">
        <v>158</v>
      </c>
      <c r="H309" s="223">
        <v>99.7</v>
      </c>
      <c r="I309" s="224"/>
      <c r="J309" s="225">
        <f>ROUND(I309*H309,2)</f>
        <v>0</v>
      </c>
      <c r="K309" s="226"/>
      <c r="L309" s="44"/>
      <c r="M309" s="227" t="s">
        <v>1</v>
      </c>
      <c r="N309" s="228" t="s">
        <v>40</v>
      </c>
      <c r="O309" s="91"/>
      <c r="P309" s="229">
        <f>O309*H309</f>
        <v>0</v>
      </c>
      <c r="Q309" s="229">
        <v>0</v>
      </c>
      <c r="R309" s="229">
        <f>Q309*H309</f>
        <v>0</v>
      </c>
      <c r="S309" s="229">
        <v>0</v>
      </c>
      <c r="T309" s="230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31" t="s">
        <v>236</v>
      </c>
      <c r="AT309" s="231" t="s">
        <v>145</v>
      </c>
      <c r="AU309" s="231" t="s">
        <v>85</v>
      </c>
      <c r="AY309" s="17" t="s">
        <v>142</v>
      </c>
      <c r="BE309" s="232">
        <f>IF(N309="základní",J309,0)</f>
        <v>0</v>
      </c>
      <c r="BF309" s="232">
        <f>IF(N309="snížená",J309,0)</f>
        <v>0</v>
      </c>
      <c r="BG309" s="232">
        <f>IF(N309="zákl. přenesená",J309,0)</f>
        <v>0</v>
      </c>
      <c r="BH309" s="232">
        <f>IF(N309="sníž. přenesená",J309,0)</f>
        <v>0</v>
      </c>
      <c r="BI309" s="232">
        <f>IF(N309="nulová",J309,0)</f>
        <v>0</v>
      </c>
      <c r="BJ309" s="17" t="s">
        <v>83</v>
      </c>
      <c r="BK309" s="232">
        <f>ROUND(I309*H309,2)</f>
        <v>0</v>
      </c>
      <c r="BL309" s="17" t="s">
        <v>236</v>
      </c>
      <c r="BM309" s="231" t="s">
        <v>402</v>
      </c>
    </row>
    <row r="310" s="2" customFormat="1">
      <c r="A310" s="38"/>
      <c r="B310" s="39"/>
      <c r="C310" s="40"/>
      <c r="D310" s="233" t="s">
        <v>151</v>
      </c>
      <c r="E310" s="40"/>
      <c r="F310" s="234" t="s">
        <v>403</v>
      </c>
      <c r="G310" s="40"/>
      <c r="H310" s="40"/>
      <c r="I310" s="235"/>
      <c r="J310" s="40"/>
      <c r="K310" s="40"/>
      <c r="L310" s="44"/>
      <c r="M310" s="236"/>
      <c r="N310" s="237"/>
      <c r="O310" s="91"/>
      <c r="P310" s="91"/>
      <c r="Q310" s="91"/>
      <c r="R310" s="91"/>
      <c r="S310" s="91"/>
      <c r="T310" s="92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T310" s="17" t="s">
        <v>151</v>
      </c>
      <c r="AU310" s="17" t="s">
        <v>85</v>
      </c>
    </row>
    <row r="311" s="13" customFormat="1">
      <c r="A311" s="13"/>
      <c r="B311" s="238"/>
      <c r="C311" s="239"/>
      <c r="D311" s="233" t="s">
        <v>153</v>
      </c>
      <c r="E311" s="240" t="s">
        <v>1</v>
      </c>
      <c r="F311" s="241" t="s">
        <v>211</v>
      </c>
      <c r="G311" s="239"/>
      <c r="H311" s="242">
        <v>99.7</v>
      </c>
      <c r="I311" s="243"/>
      <c r="J311" s="239"/>
      <c r="K311" s="239"/>
      <c r="L311" s="244"/>
      <c r="M311" s="245"/>
      <c r="N311" s="246"/>
      <c r="O311" s="246"/>
      <c r="P311" s="246"/>
      <c r="Q311" s="246"/>
      <c r="R311" s="246"/>
      <c r="S311" s="246"/>
      <c r="T311" s="247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8" t="s">
        <v>153</v>
      </c>
      <c r="AU311" s="248" t="s">
        <v>85</v>
      </c>
      <c r="AV311" s="13" t="s">
        <v>85</v>
      </c>
      <c r="AW311" s="13" t="s">
        <v>32</v>
      </c>
      <c r="AX311" s="13" t="s">
        <v>75</v>
      </c>
      <c r="AY311" s="248" t="s">
        <v>142</v>
      </c>
    </row>
    <row r="312" s="14" customFormat="1">
      <c r="A312" s="14"/>
      <c r="B312" s="249"/>
      <c r="C312" s="250"/>
      <c r="D312" s="233" t="s">
        <v>153</v>
      </c>
      <c r="E312" s="251" t="s">
        <v>1</v>
      </c>
      <c r="F312" s="252" t="s">
        <v>155</v>
      </c>
      <c r="G312" s="250"/>
      <c r="H312" s="253">
        <v>99.7</v>
      </c>
      <c r="I312" s="254"/>
      <c r="J312" s="250"/>
      <c r="K312" s="250"/>
      <c r="L312" s="255"/>
      <c r="M312" s="256"/>
      <c r="N312" s="257"/>
      <c r="O312" s="257"/>
      <c r="P312" s="257"/>
      <c r="Q312" s="257"/>
      <c r="R312" s="257"/>
      <c r="S312" s="257"/>
      <c r="T312" s="258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9" t="s">
        <v>153</v>
      </c>
      <c r="AU312" s="259" t="s">
        <v>85</v>
      </c>
      <c r="AV312" s="14" t="s">
        <v>149</v>
      </c>
      <c r="AW312" s="14" t="s">
        <v>32</v>
      </c>
      <c r="AX312" s="14" t="s">
        <v>83</v>
      </c>
      <c r="AY312" s="259" t="s">
        <v>142</v>
      </c>
    </row>
    <row r="313" s="2" customFormat="1" ht="16.5" customHeight="1">
      <c r="A313" s="38"/>
      <c r="B313" s="39"/>
      <c r="C313" s="270" t="s">
        <v>404</v>
      </c>
      <c r="D313" s="270" t="s">
        <v>228</v>
      </c>
      <c r="E313" s="271" t="s">
        <v>405</v>
      </c>
      <c r="F313" s="272" t="s">
        <v>406</v>
      </c>
      <c r="G313" s="273" t="s">
        <v>407</v>
      </c>
      <c r="H313" s="274">
        <v>39.88</v>
      </c>
      <c r="I313" s="275"/>
      <c r="J313" s="276">
        <f>ROUND(I313*H313,2)</f>
        <v>0</v>
      </c>
      <c r="K313" s="277"/>
      <c r="L313" s="278"/>
      <c r="M313" s="279" t="s">
        <v>1</v>
      </c>
      <c r="N313" s="280" t="s">
        <v>40</v>
      </c>
      <c r="O313" s="91"/>
      <c r="P313" s="229">
        <f>O313*H313</f>
        <v>0</v>
      </c>
      <c r="Q313" s="229">
        <v>0.001</v>
      </c>
      <c r="R313" s="229">
        <f>Q313*H313</f>
        <v>0.039880000000000008</v>
      </c>
      <c r="S313" s="229">
        <v>0</v>
      </c>
      <c r="T313" s="230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31" t="s">
        <v>303</v>
      </c>
      <c r="AT313" s="231" t="s">
        <v>228</v>
      </c>
      <c r="AU313" s="231" t="s">
        <v>85</v>
      </c>
      <c r="AY313" s="17" t="s">
        <v>142</v>
      </c>
      <c r="BE313" s="232">
        <f>IF(N313="základní",J313,0)</f>
        <v>0</v>
      </c>
      <c r="BF313" s="232">
        <f>IF(N313="snížená",J313,0)</f>
        <v>0</v>
      </c>
      <c r="BG313" s="232">
        <f>IF(N313="zákl. přenesená",J313,0)</f>
        <v>0</v>
      </c>
      <c r="BH313" s="232">
        <f>IF(N313="sníž. přenesená",J313,0)</f>
        <v>0</v>
      </c>
      <c r="BI313" s="232">
        <f>IF(N313="nulová",J313,0)</f>
        <v>0</v>
      </c>
      <c r="BJ313" s="17" t="s">
        <v>83</v>
      </c>
      <c r="BK313" s="232">
        <f>ROUND(I313*H313,2)</f>
        <v>0</v>
      </c>
      <c r="BL313" s="17" t="s">
        <v>236</v>
      </c>
      <c r="BM313" s="231" t="s">
        <v>408</v>
      </c>
    </row>
    <row r="314" s="2" customFormat="1">
      <c r="A314" s="38"/>
      <c r="B314" s="39"/>
      <c r="C314" s="40"/>
      <c r="D314" s="233" t="s">
        <v>151</v>
      </c>
      <c r="E314" s="40"/>
      <c r="F314" s="234" t="s">
        <v>406</v>
      </c>
      <c r="G314" s="40"/>
      <c r="H314" s="40"/>
      <c r="I314" s="235"/>
      <c r="J314" s="40"/>
      <c r="K314" s="40"/>
      <c r="L314" s="44"/>
      <c r="M314" s="236"/>
      <c r="N314" s="237"/>
      <c r="O314" s="91"/>
      <c r="P314" s="91"/>
      <c r="Q314" s="91"/>
      <c r="R314" s="91"/>
      <c r="S314" s="91"/>
      <c r="T314" s="92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T314" s="17" t="s">
        <v>151</v>
      </c>
      <c r="AU314" s="17" t="s">
        <v>85</v>
      </c>
    </row>
    <row r="315" s="13" customFormat="1">
      <c r="A315" s="13"/>
      <c r="B315" s="238"/>
      <c r="C315" s="239"/>
      <c r="D315" s="233" t="s">
        <v>153</v>
      </c>
      <c r="E315" s="239"/>
      <c r="F315" s="241" t="s">
        <v>409</v>
      </c>
      <c r="G315" s="239"/>
      <c r="H315" s="242">
        <v>39.88</v>
      </c>
      <c r="I315" s="243"/>
      <c r="J315" s="239"/>
      <c r="K315" s="239"/>
      <c r="L315" s="244"/>
      <c r="M315" s="245"/>
      <c r="N315" s="246"/>
      <c r="O315" s="246"/>
      <c r="P315" s="246"/>
      <c r="Q315" s="246"/>
      <c r="R315" s="246"/>
      <c r="S315" s="246"/>
      <c r="T315" s="247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8" t="s">
        <v>153</v>
      </c>
      <c r="AU315" s="248" t="s">
        <v>85</v>
      </c>
      <c r="AV315" s="13" t="s">
        <v>85</v>
      </c>
      <c r="AW315" s="13" t="s">
        <v>4</v>
      </c>
      <c r="AX315" s="13" t="s">
        <v>83</v>
      </c>
      <c r="AY315" s="248" t="s">
        <v>142</v>
      </c>
    </row>
    <row r="316" s="2" customFormat="1" ht="16.5" customHeight="1">
      <c r="A316" s="38"/>
      <c r="B316" s="39"/>
      <c r="C316" s="219" t="s">
        <v>410</v>
      </c>
      <c r="D316" s="219" t="s">
        <v>145</v>
      </c>
      <c r="E316" s="220" t="s">
        <v>411</v>
      </c>
      <c r="F316" s="221" t="s">
        <v>412</v>
      </c>
      <c r="G316" s="222" t="s">
        <v>158</v>
      </c>
      <c r="H316" s="223">
        <v>199.4</v>
      </c>
      <c r="I316" s="224"/>
      <c r="J316" s="225">
        <f>ROUND(I316*H316,2)</f>
        <v>0</v>
      </c>
      <c r="K316" s="226"/>
      <c r="L316" s="44"/>
      <c r="M316" s="227" t="s">
        <v>1</v>
      </c>
      <c r="N316" s="228" t="s">
        <v>40</v>
      </c>
      <c r="O316" s="91"/>
      <c r="P316" s="229">
        <f>O316*H316</f>
        <v>0</v>
      </c>
      <c r="Q316" s="229">
        <v>0.0004</v>
      </c>
      <c r="R316" s="229">
        <f>Q316*H316</f>
        <v>0.079760000000000016</v>
      </c>
      <c r="S316" s="229">
        <v>0</v>
      </c>
      <c r="T316" s="230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31" t="s">
        <v>236</v>
      </c>
      <c r="AT316" s="231" t="s">
        <v>145</v>
      </c>
      <c r="AU316" s="231" t="s">
        <v>85</v>
      </c>
      <c r="AY316" s="17" t="s">
        <v>142</v>
      </c>
      <c r="BE316" s="232">
        <f>IF(N316="základní",J316,0)</f>
        <v>0</v>
      </c>
      <c r="BF316" s="232">
        <f>IF(N316="snížená",J316,0)</f>
        <v>0</v>
      </c>
      <c r="BG316" s="232">
        <f>IF(N316="zákl. přenesená",J316,0)</f>
        <v>0</v>
      </c>
      <c r="BH316" s="232">
        <f>IF(N316="sníž. přenesená",J316,0)</f>
        <v>0</v>
      </c>
      <c r="BI316" s="232">
        <f>IF(N316="nulová",J316,0)</f>
        <v>0</v>
      </c>
      <c r="BJ316" s="17" t="s">
        <v>83</v>
      </c>
      <c r="BK316" s="232">
        <f>ROUND(I316*H316,2)</f>
        <v>0</v>
      </c>
      <c r="BL316" s="17" t="s">
        <v>236</v>
      </c>
      <c r="BM316" s="231" t="s">
        <v>413</v>
      </c>
    </row>
    <row r="317" s="2" customFormat="1">
      <c r="A317" s="38"/>
      <c r="B317" s="39"/>
      <c r="C317" s="40"/>
      <c r="D317" s="233" t="s">
        <v>151</v>
      </c>
      <c r="E317" s="40"/>
      <c r="F317" s="234" t="s">
        <v>414</v>
      </c>
      <c r="G317" s="40"/>
      <c r="H317" s="40"/>
      <c r="I317" s="235"/>
      <c r="J317" s="40"/>
      <c r="K317" s="40"/>
      <c r="L317" s="44"/>
      <c r="M317" s="236"/>
      <c r="N317" s="237"/>
      <c r="O317" s="91"/>
      <c r="P317" s="91"/>
      <c r="Q317" s="91"/>
      <c r="R317" s="91"/>
      <c r="S317" s="91"/>
      <c r="T317" s="92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T317" s="17" t="s">
        <v>151</v>
      </c>
      <c r="AU317" s="17" t="s">
        <v>85</v>
      </c>
    </row>
    <row r="318" s="13" customFormat="1">
      <c r="A318" s="13"/>
      <c r="B318" s="238"/>
      <c r="C318" s="239"/>
      <c r="D318" s="233" t="s">
        <v>153</v>
      </c>
      <c r="E318" s="240" t="s">
        <v>1</v>
      </c>
      <c r="F318" s="241" t="s">
        <v>211</v>
      </c>
      <c r="G318" s="239"/>
      <c r="H318" s="242">
        <v>99.7</v>
      </c>
      <c r="I318" s="243"/>
      <c r="J318" s="239"/>
      <c r="K318" s="239"/>
      <c r="L318" s="244"/>
      <c r="M318" s="245"/>
      <c r="N318" s="246"/>
      <c r="O318" s="246"/>
      <c r="P318" s="246"/>
      <c r="Q318" s="246"/>
      <c r="R318" s="246"/>
      <c r="S318" s="246"/>
      <c r="T318" s="247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8" t="s">
        <v>153</v>
      </c>
      <c r="AU318" s="248" t="s">
        <v>85</v>
      </c>
      <c r="AV318" s="13" t="s">
        <v>85</v>
      </c>
      <c r="AW318" s="13" t="s">
        <v>32</v>
      </c>
      <c r="AX318" s="13" t="s">
        <v>75</v>
      </c>
      <c r="AY318" s="248" t="s">
        <v>142</v>
      </c>
    </row>
    <row r="319" s="14" customFormat="1">
      <c r="A319" s="14"/>
      <c r="B319" s="249"/>
      <c r="C319" s="250"/>
      <c r="D319" s="233" t="s">
        <v>153</v>
      </c>
      <c r="E319" s="251" t="s">
        <v>1</v>
      </c>
      <c r="F319" s="252" t="s">
        <v>155</v>
      </c>
      <c r="G319" s="250"/>
      <c r="H319" s="253">
        <v>99.7</v>
      </c>
      <c r="I319" s="254"/>
      <c r="J319" s="250"/>
      <c r="K319" s="250"/>
      <c r="L319" s="255"/>
      <c r="M319" s="256"/>
      <c r="N319" s="257"/>
      <c r="O319" s="257"/>
      <c r="P319" s="257"/>
      <c r="Q319" s="257"/>
      <c r="R319" s="257"/>
      <c r="S319" s="257"/>
      <c r="T319" s="258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9" t="s">
        <v>153</v>
      </c>
      <c r="AU319" s="259" t="s">
        <v>85</v>
      </c>
      <c r="AV319" s="14" t="s">
        <v>149</v>
      </c>
      <c r="AW319" s="14" t="s">
        <v>32</v>
      </c>
      <c r="AX319" s="14" t="s">
        <v>83</v>
      </c>
      <c r="AY319" s="259" t="s">
        <v>142</v>
      </c>
    </row>
    <row r="320" s="13" customFormat="1">
      <c r="A320" s="13"/>
      <c r="B320" s="238"/>
      <c r="C320" s="239"/>
      <c r="D320" s="233" t="s">
        <v>153</v>
      </c>
      <c r="E320" s="239"/>
      <c r="F320" s="241" t="s">
        <v>415</v>
      </c>
      <c r="G320" s="239"/>
      <c r="H320" s="242">
        <v>199.4</v>
      </c>
      <c r="I320" s="243"/>
      <c r="J320" s="239"/>
      <c r="K320" s="239"/>
      <c r="L320" s="244"/>
      <c r="M320" s="245"/>
      <c r="N320" s="246"/>
      <c r="O320" s="246"/>
      <c r="P320" s="246"/>
      <c r="Q320" s="246"/>
      <c r="R320" s="246"/>
      <c r="S320" s="246"/>
      <c r="T320" s="247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8" t="s">
        <v>153</v>
      </c>
      <c r="AU320" s="248" t="s">
        <v>85</v>
      </c>
      <c r="AV320" s="13" t="s">
        <v>85</v>
      </c>
      <c r="AW320" s="13" t="s">
        <v>4</v>
      </c>
      <c r="AX320" s="13" t="s">
        <v>83</v>
      </c>
      <c r="AY320" s="248" t="s">
        <v>142</v>
      </c>
    </row>
    <row r="321" s="2" customFormat="1" ht="24.15" customHeight="1">
      <c r="A321" s="38"/>
      <c r="B321" s="39"/>
      <c r="C321" s="270" t="s">
        <v>416</v>
      </c>
      <c r="D321" s="270" t="s">
        <v>228</v>
      </c>
      <c r="E321" s="271" t="s">
        <v>417</v>
      </c>
      <c r="F321" s="272" t="s">
        <v>418</v>
      </c>
      <c r="G321" s="273" t="s">
        <v>158</v>
      </c>
      <c r="H321" s="274">
        <v>116.2</v>
      </c>
      <c r="I321" s="275"/>
      <c r="J321" s="276">
        <f>ROUND(I321*H321,2)</f>
        <v>0</v>
      </c>
      <c r="K321" s="277"/>
      <c r="L321" s="278"/>
      <c r="M321" s="279" t="s">
        <v>1</v>
      </c>
      <c r="N321" s="280" t="s">
        <v>40</v>
      </c>
      <c r="O321" s="91"/>
      <c r="P321" s="229">
        <f>O321*H321</f>
        <v>0</v>
      </c>
      <c r="Q321" s="229">
        <v>0.0054</v>
      </c>
      <c r="R321" s="229">
        <f>Q321*H321</f>
        <v>0.62748000000000008</v>
      </c>
      <c r="S321" s="229">
        <v>0</v>
      </c>
      <c r="T321" s="230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31" t="s">
        <v>303</v>
      </c>
      <c r="AT321" s="231" t="s">
        <v>228</v>
      </c>
      <c r="AU321" s="231" t="s">
        <v>85</v>
      </c>
      <c r="AY321" s="17" t="s">
        <v>142</v>
      </c>
      <c r="BE321" s="232">
        <f>IF(N321="základní",J321,0)</f>
        <v>0</v>
      </c>
      <c r="BF321" s="232">
        <f>IF(N321="snížená",J321,0)</f>
        <v>0</v>
      </c>
      <c r="BG321" s="232">
        <f>IF(N321="zákl. přenesená",J321,0)</f>
        <v>0</v>
      </c>
      <c r="BH321" s="232">
        <f>IF(N321="sníž. přenesená",J321,0)</f>
        <v>0</v>
      </c>
      <c r="BI321" s="232">
        <f>IF(N321="nulová",J321,0)</f>
        <v>0</v>
      </c>
      <c r="BJ321" s="17" t="s">
        <v>83</v>
      </c>
      <c r="BK321" s="232">
        <f>ROUND(I321*H321,2)</f>
        <v>0</v>
      </c>
      <c r="BL321" s="17" t="s">
        <v>236</v>
      </c>
      <c r="BM321" s="231" t="s">
        <v>419</v>
      </c>
    </row>
    <row r="322" s="2" customFormat="1">
      <c r="A322" s="38"/>
      <c r="B322" s="39"/>
      <c r="C322" s="40"/>
      <c r="D322" s="233" t="s">
        <v>151</v>
      </c>
      <c r="E322" s="40"/>
      <c r="F322" s="234" t="s">
        <v>418</v>
      </c>
      <c r="G322" s="40"/>
      <c r="H322" s="40"/>
      <c r="I322" s="235"/>
      <c r="J322" s="40"/>
      <c r="K322" s="40"/>
      <c r="L322" s="44"/>
      <c r="M322" s="236"/>
      <c r="N322" s="237"/>
      <c r="O322" s="91"/>
      <c r="P322" s="91"/>
      <c r="Q322" s="91"/>
      <c r="R322" s="91"/>
      <c r="S322" s="91"/>
      <c r="T322" s="92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T322" s="17" t="s">
        <v>151</v>
      </c>
      <c r="AU322" s="17" t="s">
        <v>85</v>
      </c>
    </row>
    <row r="323" s="13" customFormat="1">
      <c r="A323" s="13"/>
      <c r="B323" s="238"/>
      <c r="C323" s="239"/>
      <c r="D323" s="233" t="s">
        <v>153</v>
      </c>
      <c r="E323" s="239"/>
      <c r="F323" s="241" t="s">
        <v>420</v>
      </c>
      <c r="G323" s="239"/>
      <c r="H323" s="242">
        <v>116.2</v>
      </c>
      <c r="I323" s="243"/>
      <c r="J323" s="239"/>
      <c r="K323" s="239"/>
      <c r="L323" s="244"/>
      <c r="M323" s="245"/>
      <c r="N323" s="246"/>
      <c r="O323" s="246"/>
      <c r="P323" s="246"/>
      <c r="Q323" s="246"/>
      <c r="R323" s="246"/>
      <c r="S323" s="246"/>
      <c r="T323" s="247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8" t="s">
        <v>153</v>
      </c>
      <c r="AU323" s="248" t="s">
        <v>85</v>
      </c>
      <c r="AV323" s="13" t="s">
        <v>85</v>
      </c>
      <c r="AW323" s="13" t="s">
        <v>4</v>
      </c>
      <c r="AX323" s="13" t="s">
        <v>83</v>
      </c>
      <c r="AY323" s="248" t="s">
        <v>142</v>
      </c>
    </row>
    <row r="324" s="2" customFormat="1" ht="24.15" customHeight="1">
      <c r="A324" s="38"/>
      <c r="B324" s="39"/>
      <c r="C324" s="270" t="s">
        <v>421</v>
      </c>
      <c r="D324" s="270" t="s">
        <v>228</v>
      </c>
      <c r="E324" s="271" t="s">
        <v>422</v>
      </c>
      <c r="F324" s="272" t="s">
        <v>423</v>
      </c>
      <c r="G324" s="273" t="s">
        <v>158</v>
      </c>
      <c r="H324" s="274">
        <v>116.2</v>
      </c>
      <c r="I324" s="275"/>
      <c r="J324" s="276">
        <f>ROUND(I324*H324,2)</f>
        <v>0</v>
      </c>
      <c r="K324" s="277"/>
      <c r="L324" s="278"/>
      <c r="M324" s="279" t="s">
        <v>1</v>
      </c>
      <c r="N324" s="280" t="s">
        <v>40</v>
      </c>
      <c r="O324" s="91"/>
      <c r="P324" s="229">
        <f>O324*H324</f>
        <v>0</v>
      </c>
      <c r="Q324" s="229">
        <v>0.0053</v>
      </c>
      <c r="R324" s="229">
        <f>Q324*H324</f>
        <v>0.61586</v>
      </c>
      <c r="S324" s="229">
        <v>0</v>
      </c>
      <c r="T324" s="230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31" t="s">
        <v>303</v>
      </c>
      <c r="AT324" s="231" t="s">
        <v>228</v>
      </c>
      <c r="AU324" s="231" t="s">
        <v>85</v>
      </c>
      <c r="AY324" s="17" t="s">
        <v>142</v>
      </c>
      <c r="BE324" s="232">
        <f>IF(N324="základní",J324,0)</f>
        <v>0</v>
      </c>
      <c r="BF324" s="232">
        <f>IF(N324="snížená",J324,0)</f>
        <v>0</v>
      </c>
      <c r="BG324" s="232">
        <f>IF(N324="zákl. přenesená",J324,0)</f>
        <v>0</v>
      </c>
      <c r="BH324" s="232">
        <f>IF(N324="sníž. přenesená",J324,0)</f>
        <v>0</v>
      </c>
      <c r="BI324" s="232">
        <f>IF(N324="nulová",J324,0)</f>
        <v>0</v>
      </c>
      <c r="BJ324" s="17" t="s">
        <v>83</v>
      </c>
      <c r="BK324" s="232">
        <f>ROUND(I324*H324,2)</f>
        <v>0</v>
      </c>
      <c r="BL324" s="17" t="s">
        <v>236</v>
      </c>
      <c r="BM324" s="231" t="s">
        <v>424</v>
      </c>
    </row>
    <row r="325" s="2" customFormat="1">
      <c r="A325" s="38"/>
      <c r="B325" s="39"/>
      <c r="C325" s="40"/>
      <c r="D325" s="233" t="s">
        <v>151</v>
      </c>
      <c r="E325" s="40"/>
      <c r="F325" s="234" t="s">
        <v>423</v>
      </c>
      <c r="G325" s="40"/>
      <c r="H325" s="40"/>
      <c r="I325" s="235"/>
      <c r="J325" s="40"/>
      <c r="K325" s="40"/>
      <c r="L325" s="44"/>
      <c r="M325" s="236"/>
      <c r="N325" s="237"/>
      <c r="O325" s="91"/>
      <c r="P325" s="91"/>
      <c r="Q325" s="91"/>
      <c r="R325" s="91"/>
      <c r="S325" s="91"/>
      <c r="T325" s="92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T325" s="17" t="s">
        <v>151</v>
      </c>
      <c r="AU325" s="17" t="s">
        <v>85</v>
      </c>
    </row>
    <row r="326" s="13" customFormat="1">
      <c r="A326" s="13"/>
      <c r="B326" s="238"/>
      <c r="C326" s="239"/>
      <c r="D326" s="233" t="s">
        <v>153</v>
      </c>
      <c r="E326" s="239"/>
      <c r="F326" s="241" t="s">
        <v>420</v>
      </c>
      <c r="G326" s="239"/>
      <c r="H326" s="242">
        <v>116.2</v>
      </c>
      <c r="I326" s="243"/>
      <c r="J326" s="239"/>
      <c r="K326" s="239"/>
      <c r="L326" s="244"/>
      <c r="M326" s="245"/>
      <c r="N326" s="246"/>
      <c r="O326" s="246"/>
      <c r="P326" s="246"/>
      <c r="Q326" s="246"/>
      <c r="R326" s="246"/>
      <c r="S326" s="246"/>
      <c r="T326" s="247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8" t="s">
        <v>153</v>
      </c>
      <c r="AU326" s="248" t="s">
        <v>85</v>
      </c>
      <c r="AV326" s="13" t="s">
        <v>85</v>
      </c>
      <c r="AW326" s="13" t="s">
        <v>4</v>
      </c>
      <c r="AX326" s="13" t="s">
        <v>83</v>
      </c>
      <c r="AY326" s="248" t="s">
        <v>142</v>
      </c>
    </row>
    <row r="327" s="2" customFormat="1" ht="16.5" customHeight="1">
      <c r="A327" s="38"/>
      <c r="B327" s="39"/>
      <c r="C327" s="219" t="s">
        <v>425</v>
      </c>
      <c r="D327" s="219" t="s">
        <v>145</v>
      </c>
      <c r="E327" s="220" t="s">
        <v>426</v>
      </c>
      <c r="F327" s="221" t="s">
        <v>427</v>
      </c>
      <c r="G327" s="222" t="s">
        <v>428</v>
      </c>
      <c r="H327" s="281"/>
      <c r="I327" s="224"/>
      <c r="J327" s="225">
        <f>ROUND(I327*H327,2)</f>
        <v>0</v>
      </c>
      <c r="K327" s="226"/>
      <c r="L327" s="44"/>
      <c r="M327" s="227" t="s">
        <v>1</v>
      </c>
      <c r="N327" s="228" t="s">
        <v>40</v>
      </c>
      <c r="O327" s="91"/>
      <c r="P327" s="229">
        <f>O327*H327</f>
        <v>0</v>
      </c>
      <c r="Q327" s="229">
        <v>0</v>
      </c>
      <c r="R327" s="229">
        <f>Q327*H327</f>
        <v>0</v>
      </c>
      <c r="S327" s="229">
        <v>0</v>
      </c>
      <c r="T327" s="230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31" t="s">
        <v>236</v>
      </c>
      <c r="AT327" s="231" t="s">
        <v>145</v>
      </c>
      <c r="AU327" s="231" t="s">
        <v>85</v>
      </c>
      <c r="AY327" s="17" t="s">
        <v>142</v>
      </c>
      <c r="BE327" s="232">
        <f>IF(N327="základní",J327,0)</f>
        <v>0</v>
      </c>
      <c r="BF327" s="232">
        <f>IF(N327="snížená",J327,0)</f>
        <v>0</v>
      </c>
      <c r="BG327" s="232">
        <f>IF(N327="zákl. přenesená",J327,0)</f>
        <v>0</v>
      </c>
      <c r="BH327" s="232">
        <f>IF(N327="sníž. přenesená",J327,0)</f>
        <v>0</v>
      </c>
      <c r="BI327" s="232">
        <f>IF(N327="nulová",J327,0)</f>
        <v>0</v>
      </c>
      <c r="BJ327" s="17" t="s">
        <v>83</v>
      </c>
      <c r="BK327" s="232">
        <f>ROUND(I327*H327,2)</f>
        <v>0</v>
      </c>
      <c r="BL327" s="17" t="s">
        <v>236</v>
      </c>
      <c r="BM327" s="231" t="s">
        <v>429</v>
      </c>
    </row>
    <row r="328" s="2" customFormat="1">
      <c r="A328" s="38"/>
      <c r="B328" s="39"/>
      <c r="C328" s="40"/>
      <c r="D328" s="233" t="s">
        <v>151</v>
      </c>
      <c r="E328" s="40"/>
      <c r="F328" s="234" t="s">
        <v>430</v>
      </c>
      <c r="G328" s="40"/>
      <c r="H328" s="40"/>
      <c r="I328" s="235"/>
      <c r="J328" s="40"/>
      <c r="K328" s="40"/>
      <c r="L328" s="44"/>
      <c r="M328" s="236"/>
      <c r="N328" s="237"/>
      <c r="O328" s="91"/>
      <c r="P328" s="91"/>
      <c r="Q328" s="91"/>
      <c r="R328" s="91"/>
      <c r="S328" s="91"/>
      <c r="T328" s="92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T328" s="17" t="s">
        <v>151</v>
      </c>
      <c r="AU328" s="17" t="s">
        <v>85</v>
      </c>
    </row>
    <row r="329" s="12" customFormat="1" ht="22.8" customHeight="1">
      <c r="A329" s="12"/>
      <c r="B329" s="203"/>
      <c r="C329" s="204"/>
      <c r="D329" s="205" t="s">
        <v>74</v>
      </c>
      <c r="E329" s="217" t="s">
        <v>431</v>
      </c>
      <c r="F329" s="217" t="s">
        <v>432</v>
      </c>
      <c r="G329" s="204"/>
      <c r="H329" s="204"/>
      <c r="I329" s="207"/>
      <c r="J329" s="218">
        <f>BK329</f>
        <v>0</v>
      </c>
      <c r="K329" s="204"/>
      <c r="L329" s="209"/>
      <c r="M329" s="210"/>
      <c r="N329" s="211"/>
      <c r="O329" s="211"/>
      <c r="P329" s="212">
        <f>SUM(P330:P342)</f>
        <v>0</v>
      </c>
      <c r="Q329" s="211"/>
      <c r="R329" s="212">
        <f>SUM(R330:R342)</f>
        <v>0.25124399999999996</v>
      </c>
      <c r="S329" s="211"/>
      <c r="T329" s="213">
        <f>SUM(T330:T342)</f>
        <v>27.041174999999996</v>
      </c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R329" s="214" t="s">
        <v>85</v>
      </c>
      <c r="AT329" s="215" t="s">
        <v>74</v>
      </c>
      <c r="AU329" s="215" t="s">
        <v>83</v>
      </c>
      <c r="AY329" s="214" t="s">
        <v>142</v>
      </c>
      <c r="BK329" s="216">
        <f>SUM(BK330:BK342)</f>
        <v>0</v>
      </c>
    </row>
    <row r="330" s="2" customFormat="1" ht="21.75" customHeight="1">
      <c r="A330" s="38"/>
      <c r="B330" s="39"/>
      <c r="C330" s="219" t="s">
        <v>433</v>
      </c>
      <c r="D330" s="219" t="s">
        <v>145</v>
      </c>
      <c r="E330" s="220" t="s">
        <v>434</v>
      </c>
      <c r="F330" s="221" t="s">
        <v>435</v>
      </c>
      <c r="G330" s="222" t="s">
        <v>158</v>
      </c>
      <c r="H330" s="223">
        <v>309.04199999999996</v>
      </c>
      <c r="I330" s="224"/>
      <c r="J330" s="225">
        <f>ROUND(I330*H330,2)</f>
        <v>0</v>
      </c>
      <c r="K330" s="226"/>
      <c r="L330" s="44"/>
      <c r="M330" s="227" t="s">
        <v>1</v>
      </c>
      <c r="N330" s="228" t="s">
        <v>40</v>
      </c>
      <c r="O330" s="91"/>
      <c r="P330" s="229">
        <f>O330*H330</f>
        <v>0</v>
      </c>
      <c r="Q330" s="229">
        <v>0</v>
      </c>
      <c r="R330" s="229">
        <f>Q330*H330</f>
        <v>0</v>
      </c>
      <c r="S330" s="229">
        <v>0.0875</v>
      </c>
      <c r="T330" s="230">
        <f>S330*H330</f>
        <v>27.041174999999996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31" t="s">
        <v>236</v>
      </c>
      <c r="AT330" s="231" t="s">
        <v>145</v>
      </c>
      <c r="AU330" s="231" t="s">
        <v>85</v>
      </c>
      <c r="AY330" s="17" t="s">
        <v>142</v>
      </c>
      <c r="BE330" s="232">
        <f>IF(N330="základní",J330,0)</f>
        <v>0</v>
      </c>
      <c r="BF330" s="232">
        <f>IF(N330="snížená",J330,0)</f>
        <v>0</v>
      </c>
      <c r="BG330" s="232">
        <f>IF(N330="zákl. přenesená",J330,0)</f>
        <v>0</v>
      </c>
      <c r="BH330" s="232">
        <f>IF(N330="sníž. přenesená",J330,0)</f>
        <v>0</v>
      </c>
      <c r="BI330" s="232">
        <f>IF(N330="nulová",J330,0)</f>
        <v>0</v>
      </c>
      <c r="BJ330" s="17" t="s">
        <v>83</v>
      </c>
      <c r="BK330" s="232">
        <f>ROUND(I330*H330,2)</f>
        <v>0</v>
      </c>
      <c r="BL330" s="17" t="s">
        <v>236</v>
      </c>
      <c r="BM330" s="231" t="s">
        <v>436</v>
      </c>
    </row>
    <row r="331" s="2" customFormat="1">
      <c r="A331" s="38"/>
      <c r="B331" s="39"/>
      <c r="C331" s="40"/>
      <c r="D331" s="233" t="s">
        <v>151</v>
      </c>
      <c r="E331" s="40"/>
      <c r="F331" s="234" t="s">
        <v>437</v>
      </c>
      <c r="G331" s="40"/>
      <c r="H331" s="40"/>
      <c r="I331" s="235"/>
      <c r="J331" s="40"/>
      <c r="K331" s="40"/>
      <c r="L331" s="44"/>
      <c r="M331" s="236"/>
      <c r="N331" s="237"/>
      <c r="O331" s="91"/>
      <c r="P331" s="91"/>
      <c r="Q331" s="91"/>
      <c r="R331" s="91"/>
      <c r="S331" s="91"/>
      <c r="T331" s="92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T331" s="17" t="s">
        <v>151</v>
      </c>
      <c r="AU331" s="17" t="s">
        <v>85</v>
      </c>
    </row>
    <row r="332" s="13" customFormat="1">
      <c r="A332" s="13"/>
      <c r="B332" s="238"/>
      <c r="C332" s="239"/>
      <c r="D332" s="233" t="s">
        <v>153</v>
      </c>
      <c r="E332" s="240" t="s">
        <v>1</v>
      </c>
      <c r="F332" s="241" t="s">
        <v>438</v>
      </c>
      <c r="G332" s="239"/>
      <c r="H332" s="242">
        <v>309.04199999999996</v>
      </c>
      <c r="I332" s="243"/>
      <c r="J332" s="239"/>
      <c r="K332" s="239"/>
      <c r="L332" s="244"/>
      <c r="M332" s="245"/>
      <c r="N332" s="246"/>
      <c r="O332" s="246"/>
      <c r="P332" s="246"/>
      <c r="Q332" s="246"/>
      <c r="R332" s="246"/>
      <c r="S332" s="246"/>
      <c r="T332" s="247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8" t="s">
        <v>153</v>
      </c>
      <c r="AU332" s="248" t="s">
        <v>85</v>
      </c>
      <c r="AV332" s="13" t="s">
        <v>85</v>
      </c>
      <c r="AW332" s="13" t="s">
        <v>32</v>
      </c>
      <c r="AX332" s="13" t="s">
        <v>75</v>
      </c>
      <c r="AY332" s="248" t="s">
        <v>142</v>
      </c>
    </row>
    <row r="333" s="14" customFormat="1">
      <c r="A333" s="14"/>
      <c r="B333" s="249"/>
      <c r="C333" s="250"/>
      <c r="D333" s="233" t="s">
        <v>153</v>
      </c>
      <c r="E333" s="251" t="s">
        <v>1</v>
      </c>
      <c r="F333" s="252" t="s">
        <v>155</v>
      </c>
      <c r="G333" s="250"/>
      <c r="H333" s="253">
        <v>309.04199999999996</v>
      </c>
      <c r="I333" s="254"/>
      <c r="J333" s="250"/>
      <c r="K333" s="250"/>
      <c r="L333" s="255"/>
      <c r="M333" s="256"/>
      <c r="N333" s="257"/>
      <c r="O333" s="257"/>
      <c r="P333" s="257"/>
      <c r="Q333" s="257"/>
      <c r="R333" s="257"/>
      <c r="S333" s="257"/>
      <c r="T333" s="258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9" t="s">
        <v>153</v>
      </c>
      <c r="AU333" s="259" t="s">
        <v>85</v>
      </c>
      <c r="AV333" s="14" t="s">
        <v>149</v>
      </c>
      <c r="AW333" s="14" t="s">
        <v>32</v>
      </c>
      <c r="AX333" s="14" t="s">
        <v>83</v>
      </c>
      <c r="AY333" s="259" t="s">
        <v>142</v>
      </c>
    </row>
    <row r="334" s="2" customFormat="1" ht="16.5" customHeight="1">
      <c r="A334" s="38"/>
      <c r="B334" s="39"/>
      <c r="C334" s="219" t="s">
        <v>439</v>
      </c>
      <c r="D334" s="219" t="s">
        <v>145</v>
      </c>
      <c r="E334" s="220" t="s">
        <v>440</v>
      </c>
      <c r="F334" s="221" t="s">
        <v>441</v>
      </c>
      <c r="G334" s="222" t="s">
        <v>158</v>
      </c>
      <c r="H334" s="223">
        <v>99.7</v>
      </c>
      <c r="I334" s="224"/>
      <c r="J334" s="225">
        <f>ROUND(I334*H334,2)</f>
        <v>0</v>
      </c>
      <c r="K334" s="226"/>
      <c r="L334" s="44"/>
      <c r="M334" s="227" t="s">
        <v>1</v>
      </c>
      <c r="N334" s="228" t="s">
        <v>40</v>
      </c>
      <c r="O334" s="91"/>
      <c r="P334" s="229">
        <f>O334*H334</f>
        <v>0</v>
      </c>
      <c r="Q334" s="229">
        <v>0</v>
      </c>
      <c r="R334" s="229">
        <f>Q334*H334</f>
        <v>0</v>
      </c>
      <c r="S334" s="229">
        <v>0</v>
      </c>
      <c r="T334" s="230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31" t="s">
        <v>236</v>
      </c>
      <c r="AT334" s="231" t="s">
        <v>145</v>
      </c>
      <c r="AU334" s="231" t="s">
        <v>85</v>
      </c>
      <c r="AY334" s="17" t="s">
        <v>142</v>
      </c>
      <c r="BE334" s="232">
        <f>IF(N334="základní",J334,0)</f>
        <v>0</v>
      </c>
      <c r="BF334" s="232">
        <f>IF(N334="snížená",J334,0)</f>
        <v>0</v>
      </c>
      <c r="BG334" s="232">
        <f>IF(N334="zákl. přenesená",J334,0)</f>
        <v>0</v>
      </c>
      <c r="BH334" s="232">
        <f>IF(N334="sníž. přenesená",J334,0)</f>
        <v>0</v>
      </c>
      <c r="BI334" s="232">
        <f>IF(N334="nulová",J334,0)</f>
        <v>0</v>
      </c>
      <c r="BJ334" s="17" t="s">
        <v>83</v>
      </c>
      <c r="BK334" s="232">
        <f>ROUND(I334*H334,2)</f>
        <v>0</v>
      </c>
      <c r="BL334" s="17" t="s">
        <v>236</v>
      </c>
      <c r="BM334" s="231" t="s">
        <v>442</v>
      </c>
    </row>
    <row r="335" s="2" customFormat="1">
      <c r="A335" s="38"/>
      <c r="B335" s="39"/>
      <c r="C335" s="40"/>
      <c r="D335" s="233" t="s">
        <v>151</v>
      </c>
      <c r="E335" s="40"/>
      <c r="F335" s="234" t="s">
        <v>443</v>
      </c>
      <c r="G335" s="40"/>
      <c r="H335" s="40"/>
      <c r="I335" s="235"/>
      <c r="J335" s="40"/>
      <c r="K335" s="40"/>
      <c r="L335" s="44"/>
      <c r="M335" s="236"/>
      <c r="N335" s="237"/>
      <c r="O335" s="91"/>
      <c r="P335" s="91"/>
      <c r="Q335" s="91"/>
      <c r="R335" s="91"/>
      <c r="S335" s="91"/>
      <c r="T335" s="92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T335" s="17" t="s">
        <v>151</v>
      </c>
      <c r="AU335" s="17" t="s">
        <v>85</v>
      </c>
    </row>
    <row r="336" s="13" customFormat="1">
      <c r="A336" s="13"/>
      <c r="B336" s="238"/>
      <c r="C336" s="239"/>
      <c r="D336" s="233" t="s">
        <v>153</v>
      </c>
      <c r="E336" s="240" t="s">
        <v>1</v>
      </c>
      <c r="F336" s="241" t="s">
        <v>211</v>
      </c>
      <c r="G336" s="239"/>
      <c r="H336" s="242">
        <v>99.7</v>
      </c>
      <c r="I336" s="243"/>
      <c r="J336" s="239"/>
      <c r="K336" s="239"/>
      <c r="L336" s="244"/>
      <c r="M336" s="245"/>
      <c r="N336" s="246"/>
      <c r="O336" s="246"/>
      <c r="P336" s="246"/>
      <c r="Q336" s="246"/>
      <c r="R336" s="246"/>
      <c r="S336" s="246"/>
      <c r="T336" s="247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8" t="s">
        <v>153</v>
      </c>
      <c r="AU336" s="248" t="s">
        <v>85</v>
      </c>
      <c r="AV336" s="13" t="s">
        <v>85</v>
      </c>
      <c r="AW336" s="13" t="s">
        <v>32</v>
      </c>
      <c r="AX336" s="13" t="s">
        <v>75</v>
      </c>
      <c r="AY336" s="248" t="s">
        <v>142</v>
      </c>
    </row>
    <row r="337" s="14" customFormat="1">
      <c r="A337" s="14"/>
      <c r="B337" s="249"/>
      <c r="C337" s="250"/>
      <c r="D337" s="233" t="s">
        <v>153</v>
      </c>
      <c r="E337" s="251" t="s">
        <v>1</v>
      </c>
      <c r="F337" s="252" t="s">
        <v>155</v>
      </c>
      <c r="G337" s="250"/>
      <c r="H337" s="253">
        <v>99.7</v>
      </c>
      <c r="I337" s="254"/>
      <c r="J337" s="250"/>
      <c r="K337" s="250"/>
      <c r="L337" s="255"/>
      <c r="M337" s="256"/>
      <c r="N337" s="257"/>
      <c r="O337" s="257"/>
      <c r="P337" s="257"/>
      <c r="Q337" s="257"/>
      <c r="R337" s="257"/>
      <c r="S337" s="257"/>
      <c r="T337" s="258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9" t="s">
        <v>153</v>
      </c>
      <c r="AU337" s="259" t="s">
        <v>85</v>
      </c>
      <c r="AV337" s="14" t="s">
        <v>149</v>
      </c>
      <c r="AW337" s="14" t="s">
        <v>32</v>
      </c>
      <c r="AX337" s="14" t="s">
        <v>83</v>
      </c>
      <c r="AY337" s="259" t="s">
        <v>142</v>
      </c>
    </row>
    <row r="338" s="2" customFormat="1" ht="16.5" customHeight="1">
      <c r="A338" s="38"/>
      <c r="B338" s="39"/>
      <c r="C338" s="270" t="s">
        <v>444</v>
      </c>
      <c r="D338" s="270" t="s">
        <v>228</v>
      </c>
      <c r="E338" s="271" t="s">
        <v>445</v>
      </c>
      <c r="F338" s="272" t="s">
        <v>446</v>
      </c>
      <c r="G338" s="273" t="s">
        <v>158</v>
      </c>
      <c r="H338" s="274">
        <v>104.685</v>
      </c>
      <c r="I338" s="275"/>
      <c r="J338" s="276">
        <f>ROUND(I338*H338,2)</f>
        <v>0</v>
      </c>
      <c r="K338" s="277"/>
      <c r="L338" s="278"/>
      <c r="M338" s="279" t="s">
        <v>1</v>
      </c>
      <c r="N338" s="280" t="s">
        <v>40</v>
      </c>
      <c r="O338" s="91"/>
      <c r="P338" s="229">
        <f>O338*H338</f>
        <v>0</v>
      </c>
      <c r="Q338" s="229">
        <v>0.0024</v>
      </c>
      <c r="R338" s="229">
        <f>Q338*H338</f>
        <v>0.25124399999999996</v>
      </c>
      <c r="S338" s="229">
        <v>0</v>
      </c>
      <c r="T338" s="230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231" t="s">
        <v>303</v>
      </c>
      <c r="AT338" s="231" t="s">
        <v>228</v>
      </c>
      <c r="AU338" s="231" t="s">
        <v>85</v>
      </c>
      <c r="AY338" s="17" t="s">
        <v>142</v>
      </c>
      <c r="BE338" s="232">
        <f>IF(N338="základní",J338,0)</f>
        <v>0</v>
      </c>
      <c r="BF338" s="232">
        <f>IF(N338="snížená",J338,0)</f>
        <v>0</v>
      </c>
      <c r="BG338" s="232">
        <f>IF(N338="zákl. přenesená",J338,0)</f>
        <v>0</v>
      </c>
      <c r="BH338" s="232">
        <f>IF(N338="sníž. přenesená",J338,0)</f>
        <v>0</v>
      </c>
      <c r="BI338" s="232">
        <f>IF(N338="nulová",J338,0)</f>
        <v>0</v>
      </c>
      <c r="BJ338" s="17" t="s">
        <v>83</v>
      </c>
      <c r="BK338" s="232">
        <f>ROUND(I338*H338,2)</f>
        <v>0</v>
      </c>
      <c r="BL338" s="17" t="s">
        <v>236</v>
      </c>
      <c r="BM338" s="231" t="s">
        <v>447</v>
      </c>
    </row>
    <row r="339" s="2" customFormat="1">
      <c r="A339" s="38"/>
      <c r="B339" s="39"/>
      <c r="C339" s="40"/>
      <c r="D339" s="233" t="s">
        <v>151</v>
      </c>
      <c r="E339" s="40"/>
      <c r="F339" s="234" t="s">
        <v>446</v>
      </c>
      <c r="G339" s="40"/>
      <c r="H339" s="40"/>
      <c r="I339" s="235"/>
      <c r="J339" s="40"/>
      <c r="K339" s="40"/>
      <c r="L339" s="44"/>
      <c r="M339" s="236"/>
      <c r="N339" s="237"/>
      <c r="O339" s="91"/>
      <c r="P339" s="91"/>
      <c r="Q339" s="91"/>
      <c r="R339" s="91"/>
      <c r="S339" s="91"/>
      <c r="T339" s="92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T339" s="17" t="s">
        <v>151</v>
      </c>
      <c r="AU339" s="17" t="s">
        <v>85</v>
      </c>
    </row>
    <row r="340" s="13" customFormat="1">
      <c r="A340" s="13"/>
      <c r="B340" s="238"/>
      <c r="C340" s="239"/>
      <c r="D340" s="233" t="s">
        <v>153</v>
      </c>
      <c r="E340" s="239"/>
      <c r="F340" s="241" t="s">
        <v>448</v>
      </c>
      <c r="G340" s="239"/>
      <c r="H340" s="242">
        <v>104.685</v>
      </c>
      <c r="I340" s="243"/>
      <c r="J340" s="239"/>
      <c r="K340" s="239"/>
      <c r="L340" s="244"/>
      <c r="M340" s="245"/>
      <c r="N340" s="246"/>
      <c r="O340" s="246"/>
      <c r="P340" s="246"/>
      <c r="Q340" s="246"/>
      <c r="R340" s="246"/>
      <c r="S340" s="246"/>
      <c r="T340" s="247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8" t="s">
        <v>153</v>
      </c>
      <c r="AU340" s="248" t="s">
        <v>85</v>
      </c>
      <c r="AV340" s="13" t="s">
        <v>85</v>
      </c>
      <c r="AW340" s="13" t="s">
        <v>4</v>
      </c>
      <c r="AX340" s="13" t="s">
        <v>83</v>
      </c>
      <c r="AY340" s="248" t="s">
        <v>142</v>
      </c>
    </row>
    <row r="341" s="2" customFormat="1" ht="16.5" customHeight="1">
      <c r="A341" s="38"/>
      <c r="B341" s="39"/>
      <c r="C341" s="219" t="s">
        <v>449</v>
      </c>
      <c r="D341" s="219" t="s">
        <v>145</v>
      </c>
      <c r="E341" s="220" t="s">
        <v>450</v>
      </c>
      <c r="F341" s="221" t="s">
        <v>451</v>
      </c>
      <c r="G341" s="222" t="s">
        <v>428</v>
      </c>
      <c r="H341" s="281"/>
      <c r="I341" s="224"/>
      <c r="J341" s="225">
        <f>ROUND(I341*H341,2)</f>
        <v>0</v>
      </c>
      <c r="K341" s="226"/>
      <c r="L341" s="44"/>
      <c r="M341" s="227" t="s">
        <v>1</v>
      </c>
      <c r="N341" s="228" t="s">
        <v>40</v>
      </c>
      <c r="O341" s="91"/>
      <c r="P341" s="229">
        <f>O341*H341</f>
        <v>0</v>
      </c>
      <c r="Q341" s="229">
        <v>0</v>
      </c>
      <c r="R341" s="229">
        <f>Q341*H341</f>
        <v>0</v>
      </c>
      <c r="S341" s="229">
        <v>0</v>
      </c>
      <c r="T341" s="230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31" t="s">
        <v>236</v>
      </c>
      <c r="AT341" s="231" t="s">
        <v>145</v>
      </c>
      <c r="AU341" s="231" t="s">
        <v>85</v>
      </c>
      <c r="AY341" s="17" t="s">
        <v>142</v>
      </c>
      <c r="BE341" s="232">
        <f>IF(N341="základní",J341,0)</f>
        <v>0</v>
      </c>
      <c r="BF341" s="232">
        <f>IF(N341="snížená",J341,0)</f>
        <v>0</v>
      </c>
      <c r="BG341" s="232">
        <f>IF(N341="zákl. přenesená",J341,0)</f>
        <v>0</v>
      </c>
      <c r="BH341" s="232">
        <f>IF(N341="sníž. přenesená",J341,0)</f>
        <v>0</v>
      </c>
      <c r="BI341" s="232">
        <f>IF(N341="nulová",J341,0)</f>
        <v>0</v>
      </c>
      <c r="BJ341" s="17" t="s">
        <v>83</v>
      </c>
      <c r="BK341" s="232">
        <f>ROUND(I341*H341,2)</f>
        <v>0</v>
      </c>
      <c r="BL341" s="17" t="s">
        <v>236</v>
      </c>
      <c r="BM341" s="231" t="s">
        <v>452</v>
      </c>
    </row>
    <row r="342" s="2" customFormat="1">
      <c r="A342" s="38"/>
      <c r="B342" s="39"/>
      <c r="C342" s="40"/>
      <c r="D342" s="233" t="s">
        <v>151</v>
      </c>
      <c r="E342" s="40"/>
      <c r="F342" s="234" t="s">
        <v>453</v>
      </c>
      <c r="G342" s="40"/>
      <c r="H342" s="40"/>
      <c r="I342" s="235"/>
      <c r="J342" s="40"/>
      <c r="K342" s="40"/>
      <c r="L342" s="44"/>
      <c r="M342" s="236"/>
      <c r="N342" s="237"/>
      <c r="O342" s="91"/>
      <c r="P342" s="91"/>
      <c r="Q342" s="91"/>
      <c r="R342" s="91"/>
      <c r="S342" s="91"/>
      <c r="T342" s="92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T342" s="17" t="s">
        <v>151</v>
      </c>
      <c r="AU342" s="17" t="s">
        <v>85</v>
      </c>
    </row>
    <row r="343" s="12" customFormat="1" ht="22.8" customHeight="1">
      <c r="A343" s="12"/>
      <c r="B343" s="203"/>
      <c r="C343" s="204"/>
      <c r="D343" s="205" t="s">
        <v>74</v>
      </c>
      <c r="E343" s="217" t="s">
        <v>454</v>
      </c>
      <c r="F343" s="217" t="s">
        <v>455</v>
      </c>
      <c r="G343" s="204"/>
      <c r="H343" s="204"/>
      <c r="I343" s="207"/>
      <c r="J343" s="218">
        <f>BK343</f>
        <v>0</v>
      </c>
      <c r="K343" s="204"/>
      <c r="L343" s="209"/>
      <c r="M343" s="210"/>
      <c r="N343" s="211"/>
      <c r="O343" s="211"/>
      <c r="P343" s="212">
        <f>SUM(P344:P353)</f>
        <v>0</v>
      </c>
      <c r="Q343" s="211"/>
      <c r="R343" s="212">
        <f>SUM(R344:R353)</f>
        <v>0</v>
      </c>
      <c r="S343" s="211"/>
      <c r="T343" s="213">
        <f>SUM(T344:T353)</f>
        <v>0</v>
      </c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R343" s="214" t="s">
        <v>85</v>
      </c>
      <c r="AT343" s="215" t="s">
        <v>74</v>
      </c>
      <c r="AU343" s="215" t="s">
        <v>83</v>
      </c>
      <c r="AY343" s="214" t="s">
        <v>142</v>
      </c>
      <c r="BK343" s="216">
        <f>SUM(BK344:BK353)</f>
        <v>0</v>
      </c>
    </row>
    <row r="344" s="2" customFormat="1" ht="16.5" customHeight="1">
      <c r="A344" s="38"/>
      <c r="B344" s="39"/>
      <c r="C344" s="219" t="s">
        <v>456</v>
      </c>
      <c r="D344" s="219" t="s">
        <v>145</v>
      </c>
      <c r="E344" s="220" t="s">
        <v>457</v>
      </c>
      <c r="F344" s="221" t="s">
        <v>458</v>
      </c>
      <c r="G344" s="222" t="s">
        <v>203</v>
      </c>
      <c r="H344" s="223">
        <v>430</v>
      </c>
      <c r="I344" s="224"/>
      <c r="J344" s="225">
        <f>ROUND(I344*H344,2)</f>
        <v>0</v>
      </c>
      <c r="K344" s="226"/>
      <c r="L344" s="44"/>
      <c r="M344" s="227" t="s">
        <v>1</v>
      </c>
      <c r="N344" s="228" t="s">
        <v>40</v>
      </c>
      <c r="O344" s="91"/>
      <c r="P344" s="229">
        <f>O344*H344</f>
        <v>0</v>
      </c>
      <c r="Q344" s="229">
        <v>0</v>
      </c>
      <c r="R344" s="229">
        <f>Q344*H344</f>
        <v>0</v>
      </c>
      <c r="S344" s="229">
        <v>0</v>
      </c>
      <c r="T344" s="230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31" t="s">
        <v>236</v>
      </c>
      <c r="AT344" s="231" t="s">
        <v>145</v>
      </c>
      <c r="AU344" s="231" t="s">
        <v>85</v>
      </c>
      <c r="AY344" s="17" t="s">
        <v>142</v>
      </c>
      <c r="BE344" s="232">
        <f>IF(N344="základní",J344,0)</f>
        <v>0</v>
      </c>
      <c r="BF344" s="232">
        <f>IF(N344="snížená",J344,0)</f>
        <v>0</v>
      </c>
      <c r="BG344" s="232">
        <f>IF(N344="zákl. přenesená",J344,0)</f>
        <v>0</v>
      </c>
      <c r="BH344" s="232">
        <f>IF(N344="sníž. přenesená",J344,0)</f>
        <v>0</v>
      </c>
      <c r="BI344" s="232">
        <f>IF(N344="nulová",J344,0)</f>
        <v>0</v>
      </c>
      <c r="BJ344" s="17" t="s">
        <v>83</v>
      </c>
      <c r="BK344" s="232">
        <f>ROUND(I344*H344,2)</f>
        <v>0</v>
      </c>
      <c r="BL344" s="17" t="s">
        <v>236</v>
      </c>
      <c r="BM344" s="231" t="s">
        <v>459</v>
      </c>
    </row>
    <row r="345" s="2" customFormat="1">
      <c r="A345" s="38"/>
      <c r="B345" s="39"/>
      <c r="C345" s="40"/>
      <c r="D345" s="233" t="s">
        <v>151</v>
      </c>
      <c r="E345" s="40"/>
      <c r="F345" s="234" t="s">
        <v>458</v>
      </c>
      <c r="G345" s="40"/>
      <c r="H345" s="40"/>
      <c r="I345" s="235"/>
      <c r="J345" s="40"/>
      <c r="K345" s="40"/>
      <c r="L345" s="44"/>
      <c r="M345" s="236"/>
      <c r="N345" s="237"/>
      <c r="O345" s="91"/>
      <c r="P345" s="91"/>
      <c r="Q345" s="91"/>
      <c r="R345" s="91"/>
      <c r="S345" s="91"/>
      <c r="T345" s="92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T345" s="17" t="s">
        <v>151</v>
      </c>
      <c r="AU345" s="17" t="s">
        <v>85</v>
      </c>
    </row>
    <row r="346" s="13" customFormat="1">
      <c r="A346" s="13"/>
      <c r="B346" s="238"/>
      <c r="C346" s="239"/>
      <c r="D346" s="233" t="s">
        <v>153</v>
      </c>
      <c r="E346" s="240" t="s">
        <v>1</v>
      </c>
      <c r="F346" s="241" t="s">
        <v>460</v>
      </c>
      <c r="G346" s="239"/>
      <c r="H346" s="242">
        <v>430</v>
      </c>
      <c r="I346" s="243"/>
      <c r="J346" s="239"/>
      <c r="K346" s="239"/>
      <c r="L346" s="244"/>
      <c r="M346" s="245"/>
      <c r="N346" s="246"/>
      <c r="O346" s="246"/>
      <c r="P346" s="246"/>
      <c r="Q346" s="246"/>
      <c r="R346" s="246"/>
      <c r="S346" s="246"/>
      <c r="T346" s="247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8" t="s">
        <v>153</v>
      </c>
      <c r="AU346" s="248" t="s">
        <v>85</v>
      </c>
      <c r="AV346" s="13" t="s">
        <v>85</v>
      </c>
      <c r="AW346" s="13" t="s">
        <v>32</v>
      </c>
      <c r="AX346" s="13" t="s">
        <v>75</v>
      </c>
      <c r="AY346" s="248" t="s">
        <v>142</v>
      </c>
    </row>
    <row r="347" s="14" customFormat="1">
      <c r="A347" s="14"/>
      <c r="B347" s="249"/>
      <c r="C347" s="250"/>
      <c r="D347" s="233" t="s">
        <v>153</v>
      </c>
      <c r="E347" s="251" t="s">
        <v>1</v>
      </c>
      <c r="F347" s="252" t="s">
        <v>155</v>
      </c>
      <c r="G347" s="250"/>
      <c r="H347" s="253">
        <v>430</v>
      </c>
      <c r="I347" s="254"/>
      <c r="J347" s="250"/>
      <c r="K347" s="250"/>
      <c r="L347" s="255"/>
      <c r="M347" s="256"/>
      <c r="N347" s="257"/>
      <c r="O347" s="257"/>
      <c r="P347" s="257"/>
      <c r="Q347" s="257"/>
      <c r="R347" s="257"/>
      <c r="S347" s="257"/>
      <c r="T347" s="258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9" t="s">
        <v>153</v>
      </c>
      <c r="AU347" s="259" t="s">
        <v>85</v>
      </c>
      <c r="AV347" s="14" t="s">
        <v>149</v>
      </c>
      <c r="AW347" s="14" t="s">
        <v>32</v>
      </c>
      <c r="AX347" s="14" t="s">
        <v>83</v>
      </c>
      <c r="AY347" s="259" t="s">
        <v>142</v>
      </c>
    </row>
    <row r="348" s="2" customFormat="1" ht="16.5" customHeight="1">
      <c r="A348" s="38"/>
      <c r="B348" s="39"/>
      <c r="C348" s="219" t="s">
        <v>461</v>
      </c>
      <c r="D348" s="219" t="s">
        <v>145</v>
      </c>
      <c r="E348" s="220" t="s">
        <v>462</v>
      </c>
      <c r="F348" s="221" t="s">
        <v>463</v>
      </c>
      <c r="G348" s="222" t="s">
        <v>203</v>
      </c>
      <c r="H348" s="223">
        <v>430</v>
      </c>
      <c r="I348" s="224"/>
      <c r="J348" s="225">
        <f>ROUND(I348*H348,2)</f>
        <v>0</v>
      </c>
      <c r="K348" s="226"/>
      <c r="L348" s="44"/>
      <c r="M348" s="227" t="s">
        <v>1</v>
      </c>
      <c r="N348" s="228" t="s">
        <v>40</v>
      </c>
      <c r="O348" s="91"/>
      <c r="P348" s="229">
        <f>O348*H348</f>
        <v>0</v>
      </c>
      <c r="Q348" s="229">
        <v>0</v>
      </c>
      <c r="R348" s="229">
        <f>Q348*H348</f>
        <v>0</v>
      </c>
      <c r="S348" s="229">
        <v>0</v>
      </c>
      <c r="T348" s="230">
        <f>S348*H348</f>
        <v>0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231" t="s">
        <v>236</v>
      </c>
      <c r="AT348" s="231" t="s">
        <v>145</v>
      </c>
      <c r="AU348" s="231" t="s">
        <v>85</v>
      </c>
      <c r="AY348" s="17" t="s">
        <v>142</v>
      </c>
      <c r="BE348" s="232">
        <f>IF(N348="základní",J348,0)</f>
        <v>0</v>
      </c>
      <c r="BF348" s="232">
        <f>IF(N348="snížená",J348,0)</f>
        <v>0</v>
      </c>
      <c r="BG348" s="232">
        <f>IF(N348="zákl. přenesená",J348,0)</f>
        <v>0</v>
      </c>
      <c r="BH348" s="232">
        <f>IF(N348="sníž. přenesená",J348,0)</f>
        <v>0</v>
      </c>
      <c r="BI348" s="232">
        <f>IF(N348="nulová",J348,0)</f>
        <v>0</v>
      </c>
      <c r="BJ348" s="17" t="s">
        <v>83</v>
      </c>
      <c r="BK348" s="232">
        <f>ROUND(I348*H348,2)</f>
        <v>0</v>
      </c>
      <c r="BL348" s="17" t="s">
        <v>236</v>
      </c>
      <c r="BM348" s="231" t="s">
        <v>464</v>
      </c>
    </row>
    <row r="349" s="2" customFormat="1">
      <c r="A349" s="38"/>
      <c r="B349" s="39"/>
      <c r="C349" s="40"/>
      <c r="D349" s="233" t="s">
        <v>151</v>
      </c>
      <c r="E349" s="40"/>
      <c r="F349" s="234" t="s">
        <v>463</v>
      </c>
      <c r="G349" s="40"/>
      <c r="H349" s="40"/>
      <c r="I349" s="235"/>
      <c r="J349" s="40"/>
      <c r="K349" s="40"/>
      <c r="L349" s="44"/>
      <c r="M349" s="236"/>
      <c r="N349" s="237"/>
      <c r="O349" s="91"/>
      <c r="P349" s="91"/>
      <c r="Q349" s="91"/>
      <c r="R349" s="91"/>
      <c r="S349" s="91"/>
      <c r="T349" s="92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T349" s="17" t="s">
        <v>151</v>
      </c>
      <c r="AU349" s="17" t="s">
        <v>85</v>
      </c>
    </row>
    <row r="350" s="13" customFormat="1">
      <c r="A350" s="13"/>
      <c r="B350" s="238"/>
      <c r="C350" s="239"/>
      <c r="D350" s="233" t="s">
        <v>153</v>
      </c>
      <c r="E350" s="240" t="s">
        <v>1</v>
      </c>
      <c r="F350" s="241" t="s">
        <v>460</v>
      </c>
      <c r="G350" s="239"/>
      <c r="H350" s="242">
        <v>430</v>
      </c>
      <c r="I350" s="243"/>
      <c r="J350" s="239"/>
      <c r="K350" s="239"/>
      <c r="L350" s="244"/>
      <c r="M350" s="245"/>
      <c r="N350" s="246"/>
      <c r="O350" s="246"/>
      <c r="P350" s="246"/>
      <c r="Q350" s="246"/>
      <c r="R350" s="246"/>
      <c r="S350" s="246"/>
      <c r="T350" s="247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8" t="s">
        <v>153</v>
      </c>
      <c r="AU350" s="248" t="s">
        <v>85</v>
      </c>
      <c r="AV350" s="13" t="s">
        <v>85</v>
      </c>
      <c r="AW350" s="13" t="s">
        <v>32</v>
      </c>
      <c r="AX350" s="13" t="s">
        <v>75</v>
      </c>
      <c r="AY350" s="248" t="s">
        <v>142</v>
      </c>
    </row>
    <row r="351" s="14" customFormat="1">
      <c r="A351" s="14"/>
      <c r="B351" s="249"/>
      <c r="C351" s="250"/>
      <c r="D351" s="233" t="s">
        <v>153</v>
      </c>
      <c r="E351" s="251" t="s">
        <v>1</v>
      </c>
      <c r="F351" s="252" t="s">
        <v>155</v>
      </c>
      <c r="G351" s="250"/>
      <c r="H351" s="253">
        <v>430</v>
      </c>
      <c r="I351" s="254"/>
      <c r="J351" s="250"/>
      <c r="K351" s="250"/>
      <c r="L351" s="255"/>
      <c r="M351" s="256"/>
      <c r="N351" s="257"/>
      <c r="O351" s="257"/>
      <c r="P351" s="257"/>
      <c r="Q351" s="257"/>
      <c r="R351" s="257"/>
      <c r="S351" s="257"/>
      <c r="T351" s="258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9" t="s">
        <v>153</v>
      </c>
      <c r="AU351" s="259" t="s">
        <v>85</v>
      </c>
      <c r="AV351" s="14" t="s">
        <v>149</v>
      </c>
      <c r="AW351" s="14" t="s">
        <v>32</v>
      </c>
      <c r="AX351" s="14" t="s">
        <v>83</v>
      </c>
      <c r="AY351" s="259" t="s">
        <v>142</v>
      </c>
    </row>
    <row r="352" s="2" customFormat="1" ht="16.5" customHeight="1">
      <c r="A352" s="38"/>
      <c r="B352" s="39"/>
      <c r="C352" s="219" t="s">
        <v>465</v>
      </c>
      <c r="D352" s="219" t="s">
        <v>145</v>
      </c>
      <c r="E352" s="220" t="s">
        <v>466</v>
      </c>
      <c r="F352" s="221" t="s">
        <v>467</v>
      </c>
      <c r="G352" s="222" t="s">
        <v>428</v>
      </c>
      <c r="H352" s="281"/>
      <c r="I352" s="224"/>
      <c r="J352" s="225">
        <f>ROUND(I352*H352,2)</f>
        <v>0</v>
      </c>
      <c r="K352" s="226"/>
      <c r="L352" s="44"/>
      <c r="M352" s="227" t="s">
        <v>1</v>
      </c>
      <c r="N352" s="228" t="s">
        <v>40</v>
      </c>
      <c r="O352" s="91"/>
      <c r="P352" s="229">
        <f>O352*H352</f>
        <v>0</v>
      </c>
      <c r="Q352" s="229">
        <v>0</v>
      </c>
      <c r="R352" s="229">
        <f>Q352*H352</f>
        <v>0</v>
      </c>
      <c r="S352" s="229">
        <v>0</v>
      </c>
      <c r="T352" s="230">
        <f>S352*H352</f>
        <v>0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231" t="s">
        <v>236</v>
      </c>
      <c r="AT352" s="231" t="s">
        <v>145</v>
      </c>
      <c r="AU352" s="231" t="s">
        <v>85</v>
      </c>
      <c r="AY352" s="17" t="s">
        <v>142</v>
      </c>
      <c r="BE352" s="232">
        <f>IF(N352="základní",J352,0)</f>
        <v>0</v>
      </c>
      <c r="BF352" s="232">
        <f>IF(N352="snížená",J352,0)</f>
        <v>0</v>
      </c>
      <c r="BG352" s="232">
        <f>IF(N352="zákl. přenesená",J352,0)</f>
        <v>0</v>
      </c>
      <c r="BH352" s="232">
        <f>IF(N352="sníž. přenesená",J352,0)</f>
        <v>0</v>
      </c>
      <c r="BI352" s="232">
        <f>IF(N352="nulová",J352,0)</f>
        <v>0</v>
      </c>
      <c r="BJ352" s="17" t="s">
        <v>83</v>
      </c>
      <c r="BK352" s="232">
        <f>ROUND(I352*H352,2)</f>
        <v>0</v>
      </c>
      <c r="BL352" s="17" t="s">
        <v>236</v>
      </c>
      <c r="BM352" s="231" t="s">
        <v>468</v>
      </c>
    </row>
    <row r="353" s="2" customFormat="1">
      <c r="A353" s="38"/>
      <c r="B353" s="39"/>
      <c r="C353" s="40"/>
      <c r="D353" s="233" t="s">
        <v>151</v>
      </c>
      <c r="E353" s="40"/>
      <c r="F353" s="234" t="s">
        <v>469</v>
      </c>
      <c r="G353" s="40"/>
      <c r="H353" s="40"/>
      <c r="I353" s="235"/>
      <c r="J353" s="40"/>
      <c r="K353" s="40"/>
      <c r="L353" s="44"/>
      <c r="M353" s="236"/>
      <c r="N353" s="237"/>
      <c r="O353" s="91"/>
      <c r="P353" s="91"/>
      <c r="Q353" s="91"/>
      <c r="R353" s="91"/>
      <c r="S353" s="91"/>
      <c r="T353" s="92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T353" s="17" t="s">
        <v>151</v>
      </c>
      <c r="AU353" s="17" t="s">
        <v>85</v>
      </c>
    </row>
    <row r="354" s="12" customFormat="1" ht="22.8" customHeight="1">
      <c r="A354" s="12"/>
      <c r="B354" s="203"/>
      <c r="C354" s="204"/>
      <c r="D354" s="205" t="s">
        <v>74</v>
      </c>
      <c r="E354" s="217" t="s">
        <v>470</v>
      </c>
      <c r="F354" s="217" t="s">
        <v>471</v>
      </c>
      <c r="G354" s="204"/>
      <c r="H354" s="204"/>
      <c r="I354" s="207"/>
      <c r="J354" s="218">
        <f>BK354</f>
        <v>0</v>
      </c>
      <c r="K354" s="204"/>
      <c r="L354" s="209"/>
      <c r="M354" s="210"/>
      <c r="N354" s="211"/>
      <c r="O354" s="211"/>
      <c r="P354" s="212">
        <f>SUM(P355:P358)</f>
        <v>0</v>
      </c>
      <c r="Q354" s="211"/>
      <c r="R354" s="212">
        <f>SUM(R355:R358)</f>
        <v>0.0062</v>
      </c>
      <c r="S354" s="211"/>
      <c r="T354" s="213">
        <f>SUM(T355:T358)</f>
        <v>0</v>
      </c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R354" s="214" t="s">
        <v>85</v>
      </c>
      <c r="AT354" s="215" t="s">
        <v>74</v>
      </c>
      <c r="AU354" s="215" t="s">
        <v>83</v>
      </c>
      <c r="AY354" s="214" t="s">
        <v>142</v>
      </c>
      <c r="BK354" s="216">
        <f>SUM(BK355:BK358)</f>
        <v>0</v>
      </c>
    </row>
    <row r="355" s="2" customFormat="1" ht="21.75" customHeight="1">
      <c r="A355" s="38"/>
      <c r="B355" s="39"/>
      <c r="C355" s="219" t="s">
        <v>472</v>
      </c>
      <c r="D355" s="219" t="s">
        <v>145</v>
      </c>
      <c r="E355" s="220" t="s">
        <v>473</v>
      </c>
      <c r="F355" s="221" t="s">
        <v>474</v>
      </c>
      <c r="G355" s="222" t="s">
        <v>203</v>
      </c>
      <c r="H355" s="223">
        <v>20</v>
      </c>
      <c r="I355" s="224"/>
      <c r="J355" s="225">
        <f>ROUND(I355*H355,2)</f>
        <v>0</v>
      </c>
      <c r="K355" s="226"/>
      <c r="L355" s="44"/>
      <c r="M355" s="227" t="s">
        <v>1</v>
      </c>
      <c r="N355" s="228" t="s">
        <v>40</v>
      </c>
      <c r="O355" s="91"/>
      <c r="P355" s="229">
        <f>O355*H355</f>
        <v>0</v>
      </c>
      <c r="Q355" s="229">
        <v>0.00031</v>
      </c>
      <c r="R355" s="229">
        <f>Q355*H355</f>
        <v>0.0062</v>
      </c>
      <c r="S355" s="229">
        <v>0</v>
      </c>
      <c r="T355" s="230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31" t="s">
        <v>236</v>
      </c>
      <c r="AT355" s="231" t="s">
        <v>145</v>
      </c>
      <c r="AU355" s="231" t="s">
        <v>85</v>
      </c>
      <c r="AY355" s="17" t="s">
        <v>142</v>
      </c>
      <c r="BE355" s="232">
        <f>IF(N355="základní",J355,0)</f>
        <v>0</v>
      </c>
      <c r="BF355" s="232">
        <f>IF(N355="snížená",J355,0)</f>
        <v>0</v>
      </c>
      <c r="BG355" s="232">
        <f>IF(N355="zákl. přenesená",J355,0)</f>
        <v>0</v>
      </c>
      <c r="BH355" s="232">
        <f>IF(N355="sníž. přenesená",J355,0)</f>
        <v>0</v>
      </c>
      <c r="BI355" s="232">
        <f>IF(N355="nulová",J355,0)</f>
        <v>0</v>
      </c>
      <c r="BJ355" s="17" t="s">
        <v>83</v>
      </c>
      <c r="BK355" s="232">
        <f>ROUND(I355*H355,2)</f>
        <v>0</v>
      </c>
      <c r="BL355" s="17" t="s">
        <v>236</v>
      </c>
      <c r="BM355" s="231" t="s">
        <v>475</v>
      </c>
    </row>
    <row r="356" s="2" customFormat="1">
      <c r="A356" s="38"/>
      <c r="B356" s="39"/>
      <c r="C356" s="40"/>
      <c r="D356" s="233" t="s">
        <v>151</v>
      </c>
      <c r="E356" s="40"/>
      <c r="F356" s="234" t="s">
        <v>476</v>
      </c>
      <c r="G356" s="40"/>
      <c r="H356" s="40"/>
      <c r="I356" s="235"/>
      <c r="J356" s="40"/>
      <c r="K356" s="40"/>
      <c r="L356" s="44"/>
      <c r="M356" s="236"/>
      <c r="N356" s="237"/>
      <c r="O356" s="91"/>
      <c r="P356" s="91"/>
      <c r="Q356" s="91"/>
      <c r="R356" s="91"/>
      <c r="S356" s="91"/>
      <c r="T356" s="92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T356" s="17" t="s">
        <v>151</v>
      </c>
      <c r="AU356" s="17" t="s">
        <v>85</v>
      </c>
    </row>
    <row r="357" s="2" customFormat="1" ht="16.5" customHeight="1">
      <c r="A357" s="38"/>
      <c r="B357" s="39"/>
      <c r="C357" s="219" t="s">
        <v>477</v>
      </c>
      <c r="D357" s="219" t="s">
        <v>145</v>
      </c>
      <c r="E357" s="220" t="s">
        <v>478</v>
      </c>
      <c r="F357" s="221" t="s">
        <v>479</v>
      </c>
      <c r="G357" s="222" t="s">
        <v>428</v>
      </c>
      <c r="H357" s="281"/>
      <c r="I357" s="224"/>
      <c r="J357" s="225">
        <f>ROUND(I357*H357,2)</f>
        <v>0</v>
      </c>
      <c r="K357" s="226"/>
      <c r="L357" s="44"/>
      <c r="M357" s="227" t="s">
        <v>1</v>
      </c>
      <c r="N357" s="228" t="s">
        <v>40</v>
      </c>
      <c r="O357" s="91"/>
      <c r="P357" s="229">
        <f>O357*H357</f>
        <v>0</v>
      </c>
      <c r="Q357" s="229">
        <v>0</v>
      </c>
      <c r="R357" s="229">
        <f>Q357*H357</f>
        <v>0</v>
      </c>
      <c r="S357" s="229">
        <v>0</v>
      </c>
      <c r="T357" s="230">
        <f>S357*H357</f>
        <v>0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231" t="s">
        <v>236</v>
      </c>
      <c r="AT357" s="231" t="s">
        <v>145</v>
      </c>
      <c r="AU357" s="231" t="s">
        <v>85</v>
      </c>
      <c r="AY357" s="17" t="s">
        <v>142</v>
      </c>
      <c r="BE357" s="232">
        <f>IF(N357="základní",J357,0)</f>
        <v>0</v>
      </c>
      <c r="BF357" s="232">
        <f>IF(N357="snížená",J357,0)</f>
        <v>0</v>
      </c>
      <c r="BG357" s="232">
        <f>IF(N357="zákl. přenesená",J357,0)</f>
        <v>0</v>
      </c>
      <c r="BH357" s="232">
        <f>IF(N357="sníž. přenesená",J357,0)</f>
        <v>0</v>
      </c>
      <c r="BI357" s="232">
        <f>IF(N357="nulová",J357,0)</f>
        <v>0</v>
      </c>
      <c r="BJ357" s="17" t="s">
        <v>83</v>
      </c>
      <c r="BK357" s="232">
        <f>ROUND(I357*H357,2)</f>
        <v>0</v>
      </c>
      <c r="BL357" s="17" t="s">
        <v>236</v>
      </c>
      <c r="BM357" s="231" t="s">
        <v>480</v>
      </c>
    </row>
    <row r="358" s="2" customFormat="1">
      <c r="A358" s="38"/>
      <c r="B358" s="39"/>
      <c r="C358" s="40"/>
      <c r="D358" s="233" t="s">
        <v>151</v>
      </c>
      <c r="E358" s="40"/>
      <c r="F358" s="234" t="s">
        <v>481</v>
      </c>
      <c r="G358" s="40"/>
      <c r="H358" s="40"/>
      <c r="I358" s="235"/>
      <c r="J358" s="40"/>
      <c r="K358" s="40"/>
      <c r="L358" s="44"/>
      <c r="M358" s="236"/>
      <c r="N358" s="237"/>
      <c r="O358" s="91"/>
      <c r="P358" s="91"/>
      <c r="Q358" s="91"/>
      <c r="R358" s="91"/>
      <c r="S358" s="91"/>
      <c r="T358" s="92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T358" s="17" t="s">
        <v>151</v>
      </c>
      <c r="AU358" s="17" t="s">
        <v>85</v>
      </c>
    </row>
    <row r="359" s="12" customFormat="1" ht="22.8" customHeight="1">
      <c r="A359" s="12"/>
      <c r="B359" s="203"/>
      <c r="C359" s="204"/>
      <c r="D359" s="205" t="s">
        <v>74</v>
      </c>
      <c r="E359" s="217" t="s">
        <v>482</v>
      </c>
      <c r="F359" s="217" t="s">
        <v>483</v>
      </c>
      <c r="G359" s="204"/>
      <c r="H359" s="204"/>
      <c r="I359" s="207"/>
      <c r="J359" s="218">
        <f>BK359</f>
        <v>0</v>
      </c>
      <c r="K359" s="204"/>
      <c r="L359" s="209"/>
      <c r="M359" s="210"/>
      <c r="N359" s="211"/>
      <c r="O359" s="211"/>
      <c r="P359" s="212">
        <f>SUM(P360:P415)</f>
        <v>0</v>
      </c>
      <c r="Q359" s="211"/>
      <c r="R359" s="212">
        <f>SUM(R360:R415)</f>
        <v>0.99297</v>
      </c>
      <c r="S359" s="211"/>
      <c r="T359" s="213">
        <f>SUM(T360:T415)</f>
        <v>2.2092</v>
      </c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R359" s="214" t="s">
        <v>85</v>
      </c>
      <c r="AT359" s="215" t="s">
        <v>74</v>
      </c>
      <c r="AU359" s="215" t="s">
        <v>83</v>
      </c>
      <c r="AY359" s="214" t="s">
        <v>142</v>
      </c>
      <c r="BK359" s="216">
        <f>SUM(BK360:BK415)</f>
        <v>0</v>
      </c>
    </row>
    <row r="360" s="2" customFormat="1" ht="16.5" customHeight="1">
      <c r="A360" s="38"/>
      <c r="B360" s="39"/>
      <c r="C360" s="219" t="s">
        <v>484</v>
      </c>
      <c r="D360" s="219" t="s">
        <v>145</v>
      </c>
      <c r="E360" s="220" t="s">
        <v>485</v>
      </c>
      <c r="F360" s="221" t="s">
        <v>486</v>
      </c>
      <c r="G360" s="222" t="s">
        <v>487</v>
      </c>
      <c r="H360" s="223">
        <v>29</v>
      </c>
      <c r="I360" s="224"/>
      <c r="J360" s="225">
        <f>ROUND(I360*H360,2)</f>
        <v>0</v>
      </c>
      <c r="K360" s="226"/>
      <c r="L360" s="44"/>
      <c r="M360" s="227" t="s">
        <v>1</v>
      </c>
      <c r="N360" s="228" t="s">
        <v>40</v>
      </c>
      <c r="O360" s="91"/>
      <c r="P360" s="229">
        <f>O360*H360</f>
        <v>0</v>
      </c>
      <c r="Q360" s="229">
        <v>0</v>
      </c>
      <c r="R360" s="229">
        <f>Q360*H360</f>
        <v>0</v>
      </c>
      <c r="S360" s="229">
        <v>0.01933</v>
      </c>
      <c r="T360" s="230">
        <f>S360*H360</f>
        <v>0.56057000000000008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231" t="s">
        <v>236</v>
      </c>
      <c r="AT360" s="231" t="s">
        <v>145</v>
      </c>
      <c r="AU360" s="231" t="s">
        <v>85</v>
      </c>
      <c r="AY360" s="17" t="s">
        <v>142</v>
      </c>
      <c r="BE360" s="232">
        <f>IF(N360="základní",J360,0)</f>
        <v>0</v>
      </c>
      <c r="BF360" s="232">
        <f>IF(N360="snížená",J360,0)</f>
        <v>0</v>
      </c>
      <c r="BG360" s="232">
        <f>IF(N360="zákl. přenesená",J360,0)</f>
        <v>0</v>
      </c>
      <c r="BH360" s="232">
        <f>IF(N360="sníž. přenesená",J360,0)</f>
        <v>0</v>
      </c>
      <c r="BI360" s="232">
        <f>IF(N360="nulová",J360,0)</f>
        <v>0</v>
      </c>
      <c r="BJ360" s="17" t="s">
        <v>83</v>
      </c>
      <c r="BK360" s="232">
        <f>ROUND(I360*H360,2)</f>
        <v>0</v>
      </c>
      <c r="BL360" s="17" t="s">
        <v>236</v>
      </c>
      <c r="BM360" s="231" t="s">
        <v>488</v>
      </c>
    </row>
    <row r="361" s="2" customFormat="1">
      <c r="A361" s="38"/>
      <c r="B361" s="39"/>
      <c r="C361" s="40"/>
      <c r="D361" s="233" t="s">
        <v>151</v>
      </c>
      <c r="E361" s="40"/>
      <c r="F361" s="234" t="s">
        <v>489</v>
      </c>
      <c r="G361" s="40"/>
      <c r="H361" s="40"/>
      <c r="I361" s="235"/>
      <c r="J361" s="40"/>
      <c r="K361" s="40"/>
      <c r="L361" s="44"/>
      <c r="M361" s="236"/>
      <c r="N361" s="237"/>
      <c r="O361" s="91"/>
      <c r="P361" s="91"/>
      <c r="Q361" s="91"/>
      <c r="R361" s="91"/>
      <c r="S361" s="91"/>
      <c r="T361" s="92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T361" s="17" t="s">
        <v>151</v>
      </c>
      <c r="AU361" s="17" t="s">
        <v>85</v>
      </c>
    </row>
    <row r="362" s="2" customFormat="1" ht="16.5" customHeight="1">
      <c r="A362" s="38"/>
      <c r="B362" s="39"/>
      <c r="C362" s="219" t="s">
        <v>490</v>
      </c>
      <c r="D362" s="219" t="s">
        <v>145</v>
      </c>
      <c r="E362" s="220" t="s">
        <v>491</v>
      </c>
      <c r="F362" s="221" t="s">
        <v>492</v>
      </c>
      <c r="G362" s="222" t="s">
        <v>487</v>
      </c>
      <c r="H362" s="223">
        <v>10</v>
      </c>
      <c r="I362" s="224"/>
      <c r="J362" s="225">
        <f>ROUND(I362*H362,2)</f>
        <v>0</v>
      </c>
      <c r="K362" s="226"/>
      <c r="L362" s="44"/>
      <c r="M362" s="227" t="s">
        <v>1</v>
      </c>
      <c r="N362" s="228" t="s">
        <v>40</v>
      </c>
      <c r="O362" s="91"/>
      <c r="P362" s="229">
        <f>O362*H362</f>
        <v>0</v>
      </c>
      <c r="Q362" s="229">
        <v>0</v>
      </c>
      <c r="R362" s="229">
        <f>Q362*H362</f>
        <v>0</v>
      </c>
      <c r="S362" s="229">
        <v>0.0172</v>
      </c>
      <c r="T362" s="230">
        <f>S362*H362</f>
        <v>0.172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231" t="s">
        <v>236</v>
      </c>
      <c r="AT362" s="231" t="s">
        <v>145</v>
      </c>
      <c r="AU362" s="231" t="s">
        <v>85</v>
      </c>
      <c r="AY362" s="17" t="s">
        <v>142</v>
      </c>
      <c r="BE362" s="232">
        <f>IF(N362="základní",J362,0)</f>
        <v>0</v>
      </c>
      <c r="BF362" s="232">
        <f>IF(N362="snížená",J362,0)</f>
        <v>0</v>
      </c>
      <c r="BG362" s="232">
        <f>IF(N362="zákl. přenesená",J362,0)</f>
        <v>0</v>
      </c>
      <c r="BH362" s="232">
        <f>IF(N362="sníž. přenesená",J362,0)</f>
        <v>0</v>
      </c>
      <c r="BI362" s="232">
        <f>IF(N362="nulová",J362,0)</f>
        <v>0</v>
      </c>
      <c r="BJ362" s="17" t="s">
        <v>83</v>
      </c>
      <c r="BK362" s="232">
        <f>ROUND(I362*H362,2)</f>
        <v>0</v>
      </c>
      <c r="BL362" s="17" t="s">
        <v>236</v>
      </c>
      <c r="BM362" s="231" t="s">
        <v>493</v>
      </c>
    </row>
    <row r="363" s="2" customFormat="1">
      <c r="A363" s="38"/>
      <c r="B363" s="39"/>
      <c r="C363" s="40"/>
      <c r="D363" s="233" t="s">
        <v>151</v>
      </c>
      <c r="E363" s="40"/>
      <c r="F363" s="234" t="s">
        <v>494</v>
      </c>
      <c r="G363" s="40"/>
      <c r="H363" s="40"/>
      <c r="I363" s="235"/>
      <c r="J363" s="40"/>
      <c r="K363" s="40"/>
      <c r="L363" s="44"/>
      <c r="M363" s="236"/>
      <c r="N363" s="237"/>
      <c r="O363" s="91"/>
      <c r="P363" s="91"/>
      <c r="Q363" s="91"/>
      <c r="R363" s="91"/>
      <c r="S363" s="91"/>
      <c r="T363" s="92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T363" s="17" t="s">
        <v>151</v>
      </c>
      <c r="AU363" s="17" t="s">
        <v>85</v>
      </c>
    </row>
    <row r="364" s="2" customFormat="1" ht="16.5" customHeight="1">
      <c r="A364" s="38"/>
      <c r="B364" s="39"/>
      <c r="C364" s="219" t="s">
        <v>495</v>
      </c>
      <c r="D364" s="219" t="s">
        <v>145</v>
      </c>
      <c r="E364" s="220" t="s">
        <v>496</v>
      </c>
      <c r="F364" s="221" t="s">
        <v>497</v>
      </c>
      <c r="G364" s="222" t="s">
        <v>487</v>
      </c>
      <c r="H364" s="223">
        <v>37</v>
      </c>
      <c r="I364" s="224"/>
      <c r="J364" s="225">
        <f>ROUND(I364*H364,2)</f>
        <v>0</v>
      </c>
      <c r="K364" s="226"/>
      <c r="L364" s="44"/>
      <c r="M364" s="227" t="s">
        <v>1</v>
      </c>
      <c r="N364" s="228" t="s">
        <v>40</v>
      </c>
      <c r="O364" s="91"/>
      <c r="P364" s="229">
        <f>O364*H364</f>
        <v>0</v>
      </c>
      <c r="Q364" s="229">
        <v>0</v>
      </c>
      <c r="R364" s="229">
        <f>Q364*H364</f>
        <v>0</v>
      </c>
      <c r="S364" s="229">
        <v>0.01946</v>
      </c>
      <c r="T364" s="230">
        <f>S364*H364</f>
        <v>0.72002000000000008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231" t="s">
        <v>236</v>
      </c>
      <c r="AT364" s="231" t="s">
        <v>145</v>
      </c>
      <c r="AU364" s="231" t="s">
        <v>85</v>
      </c>
      <c r="AY364" s="17" t="s">
        <v>142</v>
      </c>
      <c r="BE364" s="232">
        <f>IF(N364="základní",J364,0)</f>
        <v>0</v>
      </c>
      <c r="BF364" s="232">
        <f>IF(N364="snížená",J364,0)</f>
        <v>0</v>
      </c>
      <c r="BG364" s="232">
        <f>IF(N364="zákl. přenesená",J364,0)</f>
        <v>0</v>
      </c>
      <c r="BH364" s="232">
        <f>IF(N364="sníž. přenesená",J364,0)</f>
        <v>0</v>
      </c>
      <c r="BI364" s="232">
        <f>IF(N364="nulová",J364,0)</f>
        <v>0</v>
      </c>
      <c r="BJ364" s="17" t="s">
        <v>83</v>
      </c>
      <c r="BK364" s="232">
        <f>ROUND(I364*H364,2)</f>
        <v>0</v>
      </c>
      <c r="BL364" s="17" t="s">
        <v>236</v>
      </c>
      <c r="BM364" s="231" t="s">
        <v>498</v>
      </c>
    </row>
    <row r="365" s="2" customFormat="1">
      <c r="A365" s="38"/>
      <c r="B365" s="39"/>
      <c r="C365" s="40"/>
      <c r="D365" s="233" t="s">
        <v>151</v>
      </c>
      <c r="E365" s="40"/>
      <c r="F365" s="234" t="s">
        <v>499</v>
      </c>
      <c r="G365" s="40"/>
      <c r="H365" s="40"/>
      <c r="I365" s="235"/>
      <c r="J365" s="40"/>
      <c r="K365" s="40"/>
      <c r="L365" s="44"/>
      <c r="M365" s="236"/>
      <c r="N365" s="237"/>
      <c r="O365" s="91"/>
      <c r="P365" s="91"/>
      <c r="Q365" s="91"/>
      <c r="R365" s="91"/>
      <c r="S365" s="91"/>
      <c r="T365" s="92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T365" s="17" t="s">
        <v>151</v>
      </c>
      <c r="AU365" s="17" t="s">
        <v>85</v>
      </c>
    </row>
    <row r="366" s="2" customFormat="1" ht="16.5" customHeight="1">
      <c r="A366" s="38"/>
      <c r="B366" s="39"/>
      <c r="C366" s="219" t="s">
        <v>500</v>
      </c>
      <c r="D366" s="219" t="s">
        <v>145</v>
      </c>
      <c r="E366" s="220" t="s">
        <v>501</v>
      </c>
      <c r="F366" s="221" t="s">
        <v>502</v>
      </c>
      <c r="G366" s="222" t="s">
        <v>487</v>
      </c>
      <c r="H366" s="223">
        <v>1</v>
      </c>
      <c r="I366" s="224"/>
      <c r="J366" s="225">
        <f>ROUND(I366*H366,2)</f>
        <v>0</v>
      </c>
      <c r="K366" s="226"/>
      <c r="L366" s="44"/>
      <c r="M366" s="227" t="s">
        <v>1</v>
      </c>
      <c r="N366" s="228" t="s">
        <v>40</v>
      </c>
      <c r="O366" s="91"/>
      <c r="P366" s="229">
        <f>O366*H366</f>
        <v>0</v>
      </c>
      <c r="Q366" s="229">
        <v>0</v>
      </c>
      <c r="R366" s="229">
        <f>Q366*H366</f>
        <v>0</v>
      </c>
      <c r="S366" s="229">
        <v>0.0066</v>
      </c>
      <c r="T366" s="230">
        <f>S366*H366</f>
        <v>0.0066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231" t="s">
        <v>236</v>
      </c>
      <c r="AT366" s="231" t="s">
        <v>145</v>
      </c>
      <c r="AU366" s="231" t="s">
        <v>85</v>
      </c>
      <c r="AY366" s="17" t="s">
        <v>142</v>
      </c>
      <c r="BE366" s="232">
        <f>IF(N366="základní",J366,0)</f>
        <v>0</v>
      </c>
      <c r="BF366" s="232">
        <f>IF(N366="snížená",J366,0)</f>
        <v>0</v>
      </c>
      <c r="BG366" s="232">
        <f>IF(N366="zákl. přenesená",J366,0)</f>
        <v>0</v>
      </c>
      <c r="BH366" s="232">
        <f>IF(N366="sníž. přenesená",J366,0)</f>
        <v>0</v>
      </c>
      <c r="BI366" s="232">
        <f>IF(N366="nulová",J366,0)</f>
        <v>0</v>
      </c>
      <c r="BJ366" s="17" t="s">
        <v>83</v>
      </c>
      <c r="BK366" s="232">
        <f>ROUND(I366*H366,2)</f>
        <v>0</v>
      </c>
      <c r="BL366" s="17" t="s">
        <v>236</v>
      </c>
      <c r="BM366" s="231" t="s">
        <v>503</v>
      </c>
    </row>
    <row r="367" s="2" customFormat="1">
      <c r="A367" s="38"/>
      <c r="B367" s="39"/>
      <c r="C367" s="40"/>
      <c r="D367" s="233" t="s">
        <v>151</v>
      </c>
      <c r="E367" s="40"/>
      <c r="F367" s="234" t="s">
        <v>504</v>
      </c>
      <c r="G367" s="40"/>
      <c r="H367" s="40"/>
      <c r="I367" s="235"/>
      <c r="J367" s="40"/>
      <c r="K367" s="40"/>
      <c r="L367" s="44"/>
      <c r="M367" s="236"/>
      <c r="N367" s="237"/>
      <c r="O367" s="91"/>
      <c r="P367" s="91"/>
      <c r="Q367" s="91"/>
      <c r="R367" s="91"/>
      <c r="S367" s="91"/>
      <c r="T367" s="92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T367" s="17" t="s">
        <v>151</v>
      </c>
      <c r="AU367" s="17" t="s">
        <v>85</v>
      </c>
    </row>
    <row r="368" s="2" customFormat="1" ht="16.5" customHeight="1">
      <c r="A368" s="38"/>
      <c r="B368" s="39"/>
      <c r="C368" s="219" t="s">
        <v>505</v>
      </c>
      <c r="D368" s="219" t="s">
        <v>145</v>
      </c>
      <c r="E368" s="220" t="s">
        <v>506</v>
      </c>
      <c r="F368" s="221" t="s">
        <v>507</v>
      </c>
      <c r="G368" s="222" t="s">
        <v>487</v>
      </c>
      <c r="H368" s="223">
        <v>39</v>
      </c>
      <c r="I368" s="224"/>
      <c r="J368" s="225">
        <f>ROUND(I368*H368,2)</f>
        <v>0</v>
      </c>
      <c r="K368" s="226"/>
      <c r="L368" s="44"/>
      <c r="M368" s="227" t="s">
        <v>1</v>
      </c>
      <c r="N368" s="228" t="s">
        <v>40</v>
      </c>
      <c r="O368" s="91"/>
      <c r="P368" s="229">
        <f>O368*H368</f>
        <v>0</v>
      </c>
      <c r="Q368" s="229">
        <v>0.02273</v>
      </c>
      <c r="R368" s="229">
        <f>Q368*H368</f>
        <v>0.88646999999999984</v>
      </c>
      <c r="S368" s="229">
        <v>0</v>
      </c>
      <c r="T368" s="230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231" t="s">
        <v>236</v>
      </c>
      <c r="AT368" s="231" t="s">
        <v>145</v>
      </c>
      <c r="AU368" s="231" t="s">
        <v>85</v>
      </c>
      <c r="AY368" s="17" t="s">
        <v>142</v>
      </c>
      <c r="BE368" s="232">
        <f>IF(N368="základní",J368,0)</f>
        <v>0</v>
      </c>
      <c r="BF368" s="232">
        <f>IF(N368="snížená",J368,0)</f>
        <v>0</v>
      </c>
      <c r="BG368" s="232">
        <f>IF(N368="zákl. přenesená",J368,0)</f>
        <v>0</v>
      </c>
      <c r="BH368" s="232">
        <f>IF(N368="sníž. přenesená",J368,0)</f>
        <v>0</v>
      </c>
      <c r="BI368" s="232">
        <f>IF(N368="nulová",J368,0)</f>
        <v>0</v>
      </c>
      <c r="BJ368" s="17" t="s">
        <v>83</v>
      </c>
      <c r="BK368" s="232">
        <f>ROUND(I368*H368,2)</f>
        <v>0</v>
      </c>
      <c r="BL368" s="17" t="s">
        <v>236</v>
      </c>
      <c r="BM368" s="231" t="s">
        <v>508</v>
      </c>
    </row>
    <row r="369" s="2" customFormat="1">
      <c r="A369" s="38"/>
      <c r="B369" s="39"/>
      <c r="C369" s="40"/>
      <c r="D369" s="233" t="s">
        <v>151</v>
      </c>
      <c r="E369" s="40"/>
      <c r="F369" s="234" t="s">
        <v>509</v>
      </c>
      <c r="G369" s="40"/>
      <c r="H369" s="40"/>
      <c r="I369" s="235"/>
      <c r="J369" s="40"/>
      <c r="K369" s="40"/>
      <c r="L369" s="44"/>
      <c r="M369" s="236"/>
      <c r="N369" s="237"/>
      <c r="O369" s="91"/>
      <c r="P369" s="91"/>
      <c r="Q369" s="91"/>
      <c r="R369" s="91"/>
      <c r="S369" s="91"/>
      <c r="T369" s="92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T369" s="17" t="s">
        <v>151</v>
      </c>
      <c r="AU369" s="17" t="s">
        <v>85</v>
      </c>
    </row>
    <row r="370" s="2" customFormat="1" ht="16.5" customHeight="1">
      <c r="A370" s="38"/>
      <c r="B370" s="39"/>
      <c r="C370" s="219" t="s">
        <v>510</v>
      </c>
      <c r="D370" s="219" t="s">
        <v>145</v>
      </c>
      <c r="E370" s="220" t="s">
        <v>511</v>
      </c>
      <c r="F370" s="221" t="s">
        <v>512</v>
      </c>
      <c r="G370" s="222" t="s">
        <v>487</v>
      </c>
      <c r="H370" s="223">
        <v>2</v>
      </c>
      <c r="I370" s="224"/>
      <c r="J370" s="225">
        <f>ROUND(I370*H370,2)</f>
        <v>0</v>
      </c>
      <c r="K370" s="226"/>
      <c r="L370" s="44"/>
      <c r="M370" s="227" t="s">
        <v>1</v>
      </c>
      <c r="N370" s="228" t="s">
        <v>40</v>
      </c>
      <c r="O370" s="91"/>
      <c r="P370" s="229">
        <f>O370*H370</f>
        <v>0</v>
      </c>
      <c r="Q370" s="229">
        <v>0.0099600000000000016</v>
      </c>
      <c r="R370" s="229">
        <f>Q370*H370</f>
        <v>0.01992</v>
      </c>
      <c r="S370" s="229">
        <v>0</v>
      </c>
      <c r="T370" s="230">
        <f>S370*H370</f>
        <v>0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231" t="s">
        <v>236</v>
      </c>
      <c r="AT370" s="231" t="s">
        <v>145</v>
      </c>
      <c r="AU370" s="231" t="s">
        <v>85</v>
      </c>
      <c r="AY370" s="17" t="s">
        <v>142</v>
      </c>
      <c r="BE370" s="232">
        <f>IF(N370="základní",J370,0)</f>
        <v>0</v>
      </c>
      <c r="BF370" s="232">
        <f>IF(N370="snížená",J370,0)</f>
        <v>0</v>
      </c>
      <c r="BG370" s="232">
        <f>IF(N370="zákl. přenesená",J370,0)</f>
        <v>0</v>
      </c>
      <c r="BH370" s="232">
        <f>IF(N370="sníž. přenesená",J370,0)</f>
        <v>0</v>
      </c>
      <c r="BI370" s="232">
        <f>IF(N370="nulová",J370,0)</f>
        <v>0</v>
      </c>
      <c r="BJ370" s="17" t="s">
        <v>83</v>
      </c>
      <c r="BK370" s="232">
        <f>ROUND(I370*H370,2)</f>
        <v>0</v>
      </c>
      <c r="BL370" s="17" t="s">
        <v>236</v>
      </c>
      <c r="BM370" s="231" t="s">
        <v>513</v>
      </c>
    </row>
    <row r="371" s="2" customFormat="1">
      <c r="A371" s="38"/>
      <c r="B371" s="39"/>
      <c r="C371" s="40"/>
      <c r="D371" s="233" t="s">
        <v>151</v>
      </c>
      <c r="E371" s="40"/>
      <c r="F371" s="234" t="s">
        <v>514</v>
      </c>
      <c r="G371" s="40"/>
      <c r="H371" s="40"/>
      <c r="I371" s="235"/>
      <c r="J371" s="40"/>
      <c r="K371" s="40"/>
      <c r="L371" s="44"/>
      <c r="M371" s="236"/>
      <c r="N371" s="237"/>
      <c r="O371" s="91"/>
      <c r="P371" s="91"/>
      <c r="Q371" s="91"/>
      <c r="R371" s="91"/>
      <c r="S371" s="91"/>
      <c r="T371" s="92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T371" s="17" t="s">
        <v>151</v>
      </c>
      <c r="AU371" s="17" t="s">
        <v>85</v>
      </c>
    </row>
    <row r="372" s="2" customFormat="1" ht="16.5" customHeight="1">
      <c r="A372" s="38"/>
      <c r="B372" s="39"/>
      <c r="C372" s="219" t="s">
        <v>515</v>
      </c>
      <c r="D372" s="219" t="s">
        <v>145</v>
      </c>
      <c r="E372" s="220" t="s">
        <v>516</v>
      </c>
      <c r="F372" s="221" t="s">
        <v>517</v>
      </c>
      <c r="G372" s="222" t="s">
        <v>487</v>
      </c>
      <c r="H372" s="223">
        <v>5</v>
      </c>
      <c r="I372" s="224"/>
      <c r="J372" s="225">
        <f>ROUND(I372*H372,2)</f>
        <v>0</v>
      </c>
      <c r="K372" s="226"/>
      <c r="L372" s="44"/>
      <c r="M372" s="227" t="s">
        <v>1</v>
      </c>
      <c r="N372" s="228" t="s">
        <v>40</v>
      </c>
      <c r="O372" s="91"/>
      <c r="P372" s="229">
        <f>O372*H372</f>
        <v>0</v>
      </c>
      <c r="Q372" s="229">
        <v>0</v>
      </c>
      <c r="R372" s="229">
        <f>Q372*H372</f>
        <v>0</v>
      </c>
      <c r="S372" s="229">
        <v>0.087999999999999984</v>
      </c>
      <c r="T372" s="230">
        <f>S372*H372</f>
        <v>0.43999999999999992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231" t="s">
        <v>236</v>
      </c>
      <c r="AT372" s="231" t="s">
        <v>145</v>
      </c>
      <c r="AU372" s="231" t="s">
        <v>85</v>
      </c>
      <c r="AY372" s="17" t="s">
        <v>142</v>
      </c>
      <c r="BE372" s="232">
        <f>IF(N372="základní",J372,0)</f>
        <v>0</v>
      </c>
      <c r="BF372" s="232">
        <f>IF(N372="snížená",J372,0)</f>
        <v>0</v>
      </c>
      <c r="BG372" s="232">
        <f>IF(N372="zákl. přenesená",J372,0)</f>
        <v>0</v>
      </c>
      <c r="BH372" s="232">
        <f>IF(N372="sníž. přenesená",J372,0)</f>
        <v>0</v>
      </c>
      <c r="BI372" s="232">
        <f>IF(N372="nulová",J372,0)</f>
        <v>0</v>
      </c>
      <c r="BJ372" s="17" t="s">
        <v>83</v>
      </c>
      <c r="BK372" s="232">
        <f>ROUND(I372*H372,2)</f>
        <v>0</v>
      </c>
      <c r="BL372" s="17" t="s">
        <v>236</v>
      </c>
      <c r="BM372" s="231" t="s">
        <v>518</v>
      </c>
    </row>
    <row r="373" s="2" customFormat="1">
      <c r="A373" s="38"/>
      <c r="B373" s="39"/>
      <c r="C373" s="40"/>
      <c r="D373" s="233" t="s">
        <v>151</v>
      </c>
      <c r="E373" s="40"/>
      <c r="F373" s="234" t="s">
        <v>519</v>
      </c>
      <c r="G373" s="40"/>
      <c r="H373" s="40"/>
      <c r="I373" s="235"/>
      <c r="J373" s="40"/>
      <c r="K373" s="40"/>
      <c r="L373" s="44"/>
      <c r="M373" s="236"/>
      <c r="N373" s="237"/>
      <c r="O373" s="91"/>
      <c r="P373" s="91"/>
      <c r="Q373" s="91"/>
      <c r="R373" s="91"/>
      <c r="S373" s="91"/>
      <c r="T373" s="92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T373" s="17" t="s">
        <v>151</v>
      </c>
      <c r="AU373" s="17" t="s">
        <v>85</v>
      </c>
    </row>
    <row r="374" s="2" customFormat="1" ht="16.5" customHeight="1">
      <c r="A374" s="38"/>
      <c r="B374" s="39"/>
      <c r="C374" s="219" t="s">
        <v>520</v>
      </c>
      <c r="D374" s="219" t="s">
        <v>145</v>
      </c>
      <c r="E374" s="220" t="s">
        <v>521</v>
      </c>
      <c r="F374" s="221" t="s">
        <v>522</v>
      </c>
      <c r="G374" s="222" t="s">
        <v>487</v>
      </c>
      <c r="H374" s="223">
        <v>3</v>
      </c>
      <c r="I374" s="224"/>
      <c r="J374" s="225">
        <f>ROUND(I374*H374,2)</f>
        <v>0</v>
      </c>
      <c r="K374" s="226"/>
      <c r="L374" s="44"/>
      <c r="M374" s="227" t="s">
        <v>1</v>
      </c>
      <c r="N374" s="228" t="s">
        <v>40</v>
      </c>
      <c r="O374" s="91"/>
      <c r="P374" s="229">
        <f>O374*H374</f>
        <v>0</v>
      </c>
      <c r="Q374" s="229">
        <v>0</v>
      </c>
      <c r="R374" s="229">
        <f>Q374*H374</f>
        <v>0</v>
      </c>
      <c r="S374" s="229">
        <v>0.027199999999999996</v>
      </c>
      <c r="T374" s="230">
        <f>S374*H374</f>
        <v>0.081599999999999984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231" t="s">
        <v>236</v>
      </c>
      <c r="AT374" s="231" t="s">
        <v>145</v>
      </c>
      <c r="AU374" s="231" t="s">
        <v>85</v>
      </c>
      <c r="AY374" s="17" t="s">
        <v>142</v>
      </c>
      <c r="BE374" s="232">
        <f>IF(N374="základní",J374,0)</f>
        <v>0</v>
      </c>
      <c r="BF374" s="232">
        <f>IF(N374="snížená",J374,0)</f>
        <v>0</v>
      </c>
      <c r="BG374" s="232">
        <f>IF(N374="zákl. přenesená",J374,0)</f>
        <v>0</v>
      </c>
      <c r="BH374" s="232">
        <f>IF(N374="sníž. přenesená",J374,0)</f>
        <v>0</v>
      </c>
      <c r="BI374" s="232">
        <f>IF(N374="nulová",J374,0)</f>
        <v>0</v>
      </c>
      <c r="BJ374" s="17" t="s">
        <v>83</v>
      </c>
      <c r="BK374" s="232">
        <f>ROUND(I374*H374,2)</f>
        <v>0</v>
      </c>
      <c r="BL374" s="17" t="s">
        <v>236</v>
      </c>
      <c r="BM374" s="231" t="s">
        <v>523</v>
      </c>
    </row>
    <row r="375" s="2" customFormat="1">
      <c r="A375" s="38"/>
      <c r="B375" s="39"/>
      <c r="C375" s="40"/>
      <c r="D375" s="233" t="s">
        <v>151</v>
      </c>
      <c r="E375" s="40"/>
      <c r="F375" s="234" t="s">
        <v>524</v>
      </c>
      <c r="G375" s="40"/>
      <c r="H375" s="40"/>
      <c r="I375" s="235"/>
      <c r="J375" s="40"/>
      <c r="K375" s="40"/>
      <c r="L375" s="44"/>
      <c r="M375" s="236"/>
      <c r="N375" s="237"/>
      <c r="O375" s="91"/>
      <c r="P375" s="91"/>
      <c r="Q375" s="91"/>
      <c r="R375" s="91"/>
      <c r="S375" s="91"/>
      <c r="T375" s="92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T375" s="17" t="s">
        <v>151</v>
      </c>
      <c r="AU375" s="17" t="s">
        <v>85</v>
      </c>
    </row>
    <row r="376" s="2" customFormat="1" ht="16.5" customHeight="1">
      <c r="A376" s="38"/>
      <c r="B376" s="39"/>
      <c r="C376" s="219" t="s">
        <v>525</v>
      </c>
      <c r="D376" s="219" t="s">
        <v>145</v>
      </c>
      <c r="E376" s="220" t="s">
        <v>526</v>
      </c>
      <c r="F376" s="221" t="s">
        <v>527</v>
      </c>
      <c r="G376" s="222" t="s">
        <v>487</v>
      </c>
      <c r="H376" s="223">
        <v>3</v>
      </c>
      <c r="I376" s="224"/>
      <c r="J376" s="225">
        <f>ROUND(I376*H376,2)</f>
        <v>0</v>
      </c>
      <c r="K376" s="226"/>
      <c r="L376" s="44"/>
      <c r="M376" s="227" t="s">
        <v>1</v>
      </c>
      <c r="N376" s="228" t="s">
        <v>40</v>
      </c>
      <c r="O376" s="91"/>
      <c r="P376" s="229">
        <f>O376*H376</f>
        <v>0</v>
      </c>
      <c r="Q376" s="229">
        <v>0</v>
      </c>
      <c r="R376" s="229">
        <f>Q376*H376</f>
        <v>0</v>
      </c>
      <c r="S376" s="229">
        <v>0.0347</v>
      </c>
      <c r="T376" s="230">
        <f>S376*H376</f>
        <v>0.1041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231" t="s">
        <v>236</v>
      </c>
      <c r="AT376" s="231" t="s">
        <v>145</v>
      </c>
      <c r="AU376" s="231" t="s">
        <v>85</v>
      </c>
      <c r="AY376" s="17" t="s">
        <v>142</v>
      </c>
      <c r="BE376" s="232">
        <f>IF(N376="základní",J376,0)</f>
        <v>0</v>
      </c>
      <c r="BF376" s="232">
        <f>IF(N376="snížená",J376,0)</f>
        <v>0</v>
      </c>
      <c r="BG376" s="232">
        <f>IF(N376="zákl. přenesená",J376,0)</f>
        <v>0</v>
      </c>
      <c r="BH376" s="232">
        <f>IF(N376="sníž. přenesená",J376,0)</f>
        <v>0</v>
      </c>
      <c r="BI376" s="232">
        <f>IF(N376="nulová",J376,0)</f>
        <v>0</v>
      </c>
      <c r="BJ376" s="17" t="s">
        <v>83</v>
      </c>
      <c r="BK376" s="232">
        <f>ROUND(I376*H376,2)</f>
        <v>0</v>
      </c>
      <c r="BL376" s="17" t="s">
        <v>236</v>
      </c>
      <c r="BM376" s="231" t="s">
        <v>528</v>
      </c>
    </row>
    <row r="377" s="2" customFormat="1">
      <c r="A377" s="38"/>
      <c r="B377" s="39"/>
      <c r="C377" s="40"/>
      <c r="D377" s="233" t="s">
        <v>151</v>
      </c>
      <c r="E377" s="40"/>
      <c r="F377" s="234" t="s">
        <v>529</v>
      </c>
      <c r="G377" s="40"/>
      <c r="H377" s="40"/>
      <c r="I377" s="235"/>
      <c r="J377" s="40"/>
      <c r="K377" s="40"/>
      <c r="L377" s="44"/>
      <c r="M377" s="236"/>
      <c r="N377" s="237"/>
      <c r="O377" s="91"/>
      <c r="P377" s="91"/>
      <c r="Q377" s="91"/>
      <c r="R377" s="91"/>
      <c r="S377" s="91"/>
      <c r="T377" s="92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T377" s="17" t="s">
        <v>151</v>
      </c>
      <c r="AU377" s="17" t="s">
        <v>85</v>
      </c>
    </row>
    <row r="378" s="2" customFormat="1" ht="16.5" customHeight="1">
      <c r="A378" s="38"/>
      <c r="B378" s="39"/>
      <c r="C378" s="219" t="s">
        <v>530</v>
      </c>
      <c r="D378" s="219" t="s">
        <v>145</v>
      </c>
      <c r="E378" s="220" t="s">
        <v>531</v>
      </c>
      <c r="F378" s="221" t="s">
        <v>532</v>
      </c>
      <c r="G378" s="222" t="s">
        <v>487</v>
      </c>
      <c r="H378" s="223">
        <v>45</v>
      </c>
      <c r="I378" s="224"/>
      <c r="J378" s="225">
        <f>ROUND(I378*H378,2)</f>
        <v>0</v>
      </c>
      <c r="K378" s="226"/>
      <c r="L378" s="44"/>
      <c r="M378" s="227" t="s">
        <v>1</v>
      </c>
      <c r="N378" s="228" t="s">
        <v>40</v>
      </c>
      <c r="O378" s="91"/>
      <c r="P378" s="229">
        <f>O378*H378</f>
        <v>0</v>
      </c>
      <c r="Q378" s="229">
        <v>0</v>
      </c>
      <c r="R378" s="229">
        <f>Q378*H378</f>
        <v>0</v>
      </c>
      <c r="S378" s="229">
        <v>0.00086</v>
      </c>
      <c r="T378" s="230">
        <f>S378*H378</f>
        <v>0.0387</v>
      </c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R378" s="231" t="s">
        <v>236</v>
      </c>
      <c r="AT378" s="231" t="s">
        <v>145</v>
      </c>
      <c r="AU378" s="231" t="s">
        <v>85</v>
      </c>
      <c r="AY378" s="17" t="s">
        <v>142</v>
      </c>
      <c r="BE378" s="232">
        <f>IF(N378="základní",J378,0)</f>
        <v>0</v>
      </c>
      <c r="BF378" s="232">
        <f>IF(N378="snížená",J378,0)</f>
        <v>0</v>
      </c>
      <c r="BG378" s="232">
        <f>IF(N378="zákl. přenesená",J378,0)</f>
        <v>0</v>
      </c>
      <c r="BH378" s="232">
        <f>IF(N378="sníž. přenesená",J378,0)</f>
        <v>0</v>
      </c>
      <c r="BI378" s="232">
        <f>IF(N378="nulová",J378,0)</f>
        <v>0</v>
      </c>
      <c r="BJ378" s="17" t="s">
        <v>83</v>
      </c>
      <c r="BK378" s="232">
        <f>ROUND(I378*H378,2)</f>
        <v>0</v>
      </c>
      <c r="BL378" s="17" t="s">
        <v>236</v>
      </c>
      <c r="BM378" s="231" t="s">
        <v>533</v>
      </c>
    </row>
    <row r="379" s="2" customFormat="1">
      <c r="A379" s="38"/>
      <c r="B379" s="39"/>
      <c r="C379" s="40"/>
      <c r="D379" s="233" t="s">
        <v>151</v>
      </c>
      <c r="E379" s="40"/>
      <c r="F379" s="234" t="s">
        <v>534</v>
      </c>
      <c r="G379" s="40"/>
      <c r="H379" s="40"/>
      <c r="I379" s="235"/>
      <c r="J379" s="40"/>
      <c r="K379" s="40"/>
      <c r="L379" s="44"/>
      <c r="M379" s="236"/>
      <c r="N379" s="237"/>
      <c r="O379" s="91"/>
      <c r="P379" s="91"/>
      <c r="Q379" s="91"/>
      <c r="R379" s="91"/>
      <c r="S379" s="91"/>
      <c r="T379" s="92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T379" s="17" t="s">
        <v>151</v>
      </c>
      <c r="AU379" s="17" t="s">
        <v>85</v>
      </c>
    </row>
    <row r="380" s="2" customFormat="1" ht="16.5" customHeight="1">
      <c r="A380" s="38"/>
      <c r="B380" s="39"/>
      <c r="C380" s="219" t="s">
        <v>535</v>
      </c>
      <c r="D380" s="219" t="s">
        <v>145</v>
      </c>
      <c r="E380" s="220" t="s">
        <v>536</v>
      </c>
      <c r="F380" s="221" t="s">
        <v>537</v>
      </c>
      <c r="G380" s="222" t="s">
        <v>487</v>
      </c>
      <c r="H380" s="223">
        <v>39</v>
      </c>
      <c r="I380" s="224"/>
      <c r="J380" s="225">
        <f>ROUND(I380*H380,2)</f>
        <v>0</v>
      </c>
      <c r="K380" s="226"/>
      <c r="L380" s="44"/>
      <c r="M380" s="227" t="s">
        <v>1</v>
      </c>
      <c r="N380" s="228" t="s">
        <v>40</v>
      </c>
      <c r="O380" s="91"/>
      <c r="P380" s="229">
        <f>O380*H380</f>
        <v>0</v>
      </c>
      <c r="Q380" s="229">
        <v>0.0018400000000000003</v>
      </c>
      <c r="R380" s="229">
        <f>Q380*H380</f>
        <v>0.07176</v>
      </c>
      <c r="S380" s="229">
        <v>0</v>
      </c>
      <c r="T380" s="230">
        <f>S380*H380</f>
        <v>0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231" t="s">
        <v>236</v>
      </c>
      <c r="AT380" s="231" t="s">
        <v>145</v>
      </c>
      <c r="AU380" s="231" t="s">
        <v>85</v>
      </c>
      <c r="AY380" s="17" t="s">
        <v>142</v>
      </c>
      <c r="BE380" s="232">
        <f>IF(N380="základní",J380,0)</f>
        <v>0</v>
      </c>
      <c r="BF380" s="232">
        <f>IF(N380="snížená",J380,0)</f>
        <v>0</v>
      </c>
      <c r="BG380" s="232">
        <f>IF(N380="zákl. přenesená",J380,0)</f>
        <v>0</v>
      </c>
      <c r="BH380" s="232">
        <f>IF(N380="sníž. přenesená",J380,0)</f>
        <v>0</v>
      </c>
      <c r="BI380" s="232">
        <f>IF(N380="nulová",J380,0)</f>
        <v>0</v>
      </c>
      <c r="BJ380" s="17" t="s">
        <v>83</v>
      </c>
      <c r="BK380" s="232">
        <f>ROUND(I380*H380,2)</f>
        <v>0</v>
      </c>
      <c r="BL380" s="17" t="s">
        <v>236</v>
      </c>
      <c r="BM380" s="231" t="s">
        <v>538</v>
      </c>
    </row>
    <row r="381" s="2" customFormat="1">
      <c r="A381" s="38"/>
      <c r="B381" s="39"/>
      <c r="C381" s="40"/>
      <c r="D381" s="233" t="s">
        <v>151</v>
      </c>
      <c r="E381" s="40"/>
      <c r="F381" s="234" t="s">
        <v>539</v>
      </c>
      <c r="G381" s="40"/>
      <c r="H381" s="40"/>
      <c r="I381" s="235"/>
      <c r="J381" s="40"/>
      <c r="K381" s="40"/>
      <c r="L381" s="44"/>
      <c r="M381" s="236"/>
      <c r="N381" s="237"/>
      <c r="O381" s="91"/>
      <c r="P381" s="91"/>
      <c r="Q381" s="91"/>
      <c r="R381" s="91"/>
      <c r="S381" s="91"/>
      <c r="T381" s="92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T381" s="17" t="s">
        <v>151</v>
      </c>
      <c r="AU381" s="17" t="s">
        <v>85</v>
      </c>
    </row>
    <row r="382" s="2" customFormat="1" ht="16.5" customHeight="1">
      <c r="A382" s="38"/>
      <c r="B382" s="39"/>
      <c r="C382" s="219" t="s">
        <v>540</v>
      </c>
      <c r="D382" s="219" t="s">
        <v>145</v>
      </c>
      <c r="E382" s="220" t="s">
        <v>541</v>
      </c>
      <c r="F382" s="221" t="s">
        <v>542</v>
      </c>
      <c r="G382" s="222" t="s">
        <v>224</v>
      </c>
      <c r="H382" s="223">
        <v>5</v>
      </c>
      <c r="I382" s="224"/>
      <c r="J382" s="225">
        <f>ROUND(I382*H382,2)</f>
        <v>0</v>
      </c>
      <c r="K382" s="226"/>
      <c r="L382" s="44"/>
      <c r="M382" s="227" t="s">
        <v>1</v>
      </c>
      <c r="N382" s="228" t="s">
        <v>40</v>
      </c>
      <c r="O382" s="91"/>
      <c r="P382" s="229">
        <f>O382*H382</f>
        <v>0</v>
      </c>
      <c r="Q382" s="229">
        <v>0</v>
      </c>
      <c r="R382" s="229">
        <f>Q382*H382</f>
        <v>0</v>
      </c>
      <c r="S382" s="229">
        <v>0.00225</v>
      </c>
      <c r="T382" s="230">
        <f>S382*H382</f>
        <v>0.01125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231" t="s">
        <v>236</v>
      </c>
      <c r="AT382" s="231" t="s">
        <v>145</v>
      </c>
      <c r="AU382" s="231" t="s">
        <v>85</v>
      </c>
      <c r="AY382" s="17" t="s">
        <v>142</v>
      </c>
      <c r="BE382" s="232">
        <f>IF(N382="základní",J382,0)</f>
        <v>0</v>
      </c>
      <c r="BF382" s="232">
        <f>IF(N382="snížená",J382,0)</f>
        <v>0</v>
      </c>
      <c r="BG382" s="232">
        <f>IF(N382="zákl. přenesená",J382,0)</f>
        <v>0</v>
      </c>
      <c r="BH382" s="232">
        <f>IF(N382="sníž. přenesená",J382,0)</f>
        <v>0</v>
      </c>
      <c r="BI382" s="232">
        <f>IF(N382="nulová",J382,0)</f>
        <v>0</v>
      </c>
      <c r="BJ382" s="17" t="s">
        <v>83</v>
      </c>
      <c r="BK382" s="232">
        <f>ROUND(I382*H382,2)</f>
        <v>0</v>
      </c>
      <c r="BL382" s="17" t="s">
        <v>236</v>
      </c>
      <c r="BM382" s="231" t="s">
        <v>543</v>
      </c>
    </row>
    <row r="383" s="2" customFormat="1">
      <c r="A383" s="38"/>
      <c r="B383" s="39"/>
      <c r="C383" s="40"/>
      <c r="D383" s="233" t="s">
        <v>151</v>
      </c>
      <c r="E383" s="40"/>
      <c r="F383" s="234" t="s">
        <v>544</v>
      </c>
      <c r="G383" s="40"/>
      <c r="H383" s="40"/>
      <c r="I383" s="235"/>
      <c r="J383" s="40"/>
      <c r="K383" s="40"/>
      <c r="L383" s="44"/>
      <c r="M383" s="236"/>
      <c r="N383" s="237"/>
      <c r="O383" s="91"/>
      <c r="P383" s="91"/>
      <c r="Q383" s="91"/>
      <c r="R383" s="91"/>
      <c r="S383" s="91"/>
      <c r="T383" s="92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T383" s="17" t="s">
        <v>151</v>
      </c>
      <c r="AU383" s="17" t="s">
        <v>85</v>
      </c>
    </row>
    <row r="384" s="2" customFormat="1" ht="16.5" customHeight="1">
      <c r="A384" s="38"/>
      <c r="B384" s="39"/>
      <c r="C384" s="219" t="s">
        <v>545</v>
      </c>
      <c r="D384" s="219" t="s">
        <v>145</v>
      </c>
      <c r="E384" s="220" t="s">
        <v>546</v>
      </c>
      <c r="F384" s="221" t="s">
        <v>547</v>
      </c>
      <c r="G384" s="222" t="s">
        <v>224</v>
      </c>
      <c r="H384" s="223">
        <v>41</v>
      </c>
      <c r="I384" s="224"/>
      <c r="J384" s="225">
        <f>ROUND(I384*H384,2)</f>
        <v>0</v>
      </c>
      <c r="K384" s="226"/>
      <c r="L384" s="44"/>
      <c r="M384" s="227" t="s">
        <v>1</v>
      </c>
      <c r="N384" s="228" t="s">
        <v>40</v>
      </c>
      <c r="O384" s="91"/>
      <c r="P384" s="229">
        <f>O384*H384</f>
        <v>0</v>
      </c>
      <c r="Q384" s="229">
        <v>0</v>
      </c>
      <c r="R384" s="229">
        <f>Q384*H384</f>
        <v>0</v>
      </c>
      <c r="S384" s="229">
        <v>0.00086</v>
      </c>
      <c r="T384" s="230">
        <f>S384*H384</f>
        <v>0.03526</v>
      </c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R384" s="231" t="s">
        <v>236</v>
      </c>
      <c r="AT384" s="231" t="s">
        <v>145</v>
      </c>
      <c r="AU384" s="231" t="s">
        <v>85</v>
      </c>
      <c r="AY384" s="17" t="s">
        <v>142</v>
      </c>
      <c r="BE384" s="232">
        <f>IF(N384="základní",J384,0)</f>
        <v>0</v>
      </c>
      <c r="BF384" s="232">
        <f>IF(N384="snížená",J384,0)</f>
        <v>0</v>
      </c>
      <c r="BG384" s="232">
        <f>IF(N384="zákl. přenesená",J384,0)</f>
        <v>0</v>
      </c>
      <c r="BH384" s="232">
        <f>IF(N384="sníž. přenesená",J384,0)</f>
        <v>0</v>
      </c>
      <c r="BI384" s="232">
        <f>IF(N384="nulová",J384,0)</f>
        <v>0</v>
      </c>
      <c r="BJ384" s="17" t="s">
        <v>83</v>
      </c>
      <c r="BK384" s="232">
        <f>ROUND(I384*H384,2)</f>
        <v>0</v>
      </c>
      <c r="BL384" s="17" t="s">
        <v>236</v>
      </c>
      <c r="BM384" s="231" t="s">
        <v>548</v>
      </c>
    </row>
    <row r="385" s="2" customFormat="1">
      <c r="A385" s="38"/>
      <c r="B385" s="39"/>
      <c r="C385" s="40"/>
      <c r="D385" s="233" t="s">
        <v>151</v>
      </c>
      <c r="E385" s="40"/>
      <c r="F385" s="234" t="s">
        <v>549</v>
      </c>
      <c r="G385" s="40"/>
      <c r="H385" s="40"/>
      <c r="I385" s="235"/>
      <c r="J385" s="40"/>
      <c r="K385" s="40"/>
      <c r="L385" s="44"/>
      <c r="M385" s="236"/>
      <c r="N385" s="237"/>
      <c r="O385" s="91"/>
      <c r="P385" s="91"/>
      <c r="Q385" s="91"/>
      <c r="R385" s="91"/>
      <c r="S385" s="91"/>
      <c r="T385" s="92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T385" s="17" t="s">
        <v>151</v>
      </c>
      <c r="AU385" s="17" t="s">
        <v>85</v>
      </c>
    </row>
    <row r="386" s="2" customFormat="1" ht="16.5" customHeight="1">
      <c r="A386" s="38"/>
      <c r="B386" s="39"/>
      <c r="C386" s="219" t="s">
        <v>550</v>
      </c>
      <c r="D386" s="219" t="s">
        <v>145</v>
      </c>
      <c r="E386" s="220" t="s">
        <v>551</v>
      </c>
      <c r="F386" s="221" t="s">
        <v>552</v>
      </c>
      <c r="G386" s="222" t="s">
        <v>224</v>
      </c>
      <c r="H386" s="223">
        <v>39</v>
      </c>
      <c r="I386" s="224"/>
      <c r="J386" s="225">
        <f>ROUND(I386*H386,2)</f>
        <v>0</v>
      </c>
      <c r="K386" s="226"/>
      <c r="L386" s="44"/>
      <c r="M386" s="227" t="s">
        <v>1</v>
      </c>
      <c r="N386" s="228" t="s">
        <v>40</v>
      </c>
      <c r="O386" s="91"/>
      <c r="P386" s="229">
        <f>O386*H386</f>
        <v>0</v>
      </c>
      <c r="Q386" s="229">
        <v>0.00013999999999999998</v>
      </c>
      <c r="R386" s="229">
        <f>Q386*H386</f>
        <v>0.00546</v>
      </c>
      <c r="S386" s="229">
        <v>0</v>
      </c>
      <c r="T386" s="230">
        <f>S386*H386</f>
        <v>0</v>
      </c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R386" s="231" t="s">
        <v>236</v>
      </c>
      <c r="AT386" s="231" t="s">
        <v>145</v>
      </c>
      <c r="AU386" s="231" t="s">
        <v>85</v>
      </c>
      <c r="AY386" s="17" t="s">
        <v>142</v>
      </c>
      <c r="BE386" s="232">
        <f>IF(N386="základní",J386,0)</f>
        <v>0</v>
      </c>
      <c r="BF386" s="232">
        <f>IF(N386="snížená",J386,0)</f>
        <v>0</v>
      </c>
      <c r="BG386" s="232">
        <f>IF(N386="zákl. přenesená",J386,0)</f>
        <v>0</v>
      </c>
      <c r="BH386" s="232">
        <f>IF(N386="sníž. přenesená",J386,0)</f>
        <v>0</v>
      </c>
      <c r="BI386" s="232">
        <f>IF(N386="nulová",J386,0)</f>
        <v>0</v>
      </c>
      <c r="BJ386" s="17" t="s">
        <v>83</v>
      </c>
      <c r="BK386" s="232">
        <f>ROUND(I386*H386,2)</f>
        <v>0</v>
      </c>
      <c r="BL386" s="17" t="s">
        <v>236</v>
      </c>
      <c r="BM386" s="231" t="s">
        <v>553</v>
      </c>
    </row>
    <row r="387" s="2" customFormat="1">
      <c r="A387" s="38"/>
      <c r="B387" s="39"/>
      <c r="C387" s="40"/>
      <c r="D387" s="233" t="s">
        <v>151</v>
      </c>
      <c r="E387" s="40"/>
      <c r="F387" s="234" t="s">
        <v>554</v>
      </c>
      <c r="G387" s="40"/>
      <c r="H387" s="40"/>
      <c r="I387" s="235"/>
      <c r="J387" s="40"/>
      <c r="K387" s="40"/>
      <c r="L387" s="44"/>
      <c r="M387" s="236"/>
      <c r="N387" s="237"/>
      <c r="O387" s="91"/>
      <c r="P387" s="91"/>
      <c r="Q387" s="91"/>
      <c r="R387" s="91"/>
      <c r="S387" s="91"/>
      <c r="T387" s="92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T387" s="17" t="s">
        <v>151</v>
      </c>
      <c r="AU387" s="17" t="s">
        <v>85</v>
      </c>
    </row>
    <row r="388" s="2" customFormat="1" ht="16.5" customHeight="1">
      <c r="A388" s="38"/>
      <c r="B388" s="39"/>
      <c r="C388" s="219" t="s">
        <v>555</v>
      </c>
      <c r="D388" s="219" t="s">
        <v>145</v>
      </c>
      <c r="E388" s="220" t="s">
        <v>556</v>
      </c>
      <c r="F388" s="221" t="s">
        <v>557</v>
      </c>
      <c r="G388" s="222" t="s">
        <v>224</v>
      </c>
      <c r="H388" s="223">
        <v>46</v>
      </c>
      <c r="I388" s="224"/>
      <c r="J388" s="225">
        <f>ROUND(I388*H388,2)</f>
        <v>0</v>
      </c>
      <c r="K388" s="226"/>
      <c r="L388" s="44"/>
      <c r="M388" s="227" t="s">
        <v>1</v>
      </c>
      <c r="N388" s="228" t="s">
        <v>40</v>
      </c>
      <c r="O388" s="91"/>
      <c r="P388" s="229">
        <f>O388*H388</f>
        <v>0</v>
      </c>
      <c r="Q388" s="229">
        <v>0</v>
      </c>
      <c r="R388" s="229">
        <f>Q388*H388</f>
        <v>0</v>
      </c>
      <c r="S388" s="229">
        <v>0.00085</v>
      </c>
      <c r="T388" s="230">
        <f>S388*H388</f>
        <v>0.0391</v>
      </c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R388" s="231" t="s">
        <v>236</v>
      </c>
      <c r="AT388" s="231" t="s">
        <v>145</v>
      </c>
      <c r="AU388" s="231" t="s">
        <v>85</v>
      </c>
      <c r="AY388" s="17" t="s">
        <v>142</v>
      </c>
      <c r="BE388" s="232">
        <f>IF(N388="základní",J388,0)</f>
        <v>0</v>
      </c>
      <c r="BF388" s="232">
        <f>IF(N388="snížená",J388,0)</f>
        <v>0</v>
      </c>
      <c r="BG388" s="232">
        <f>IF(N388="zákl. přenesená",J388,0)</f>
        <v>0</v>
      </c>
      <c r="BH388" s="232">
        <f>IF(N388="sníž. přenesená",J388,0)</f>
        <v>0</v>
      </c>
      <c r="BI388" s="232">
        <f>IF(N388="nulová",J388,0)</f>
        <v>0</v>
      </c>
      <c r="BJ388" s="17" t="s">
        <v>83</v>
      </c>
      <c r="BK388" s="232">
        <f>ROUND(I388*H388,2)</f>
        <v>0</v>
      </c>
      <c r="BL388" s="17" t="s">
        <v>236</v>
      </c>
      <c r="BM388" s="231" t="s">
        <v>558</v>
      </c>
    </row>
    <row r="389" s="2" customFormat="1">
      <c r="A389" s="38"/>
      <c r="B389" s="39"/>
      <c r="C389" s="40"/>
      <c r="D389" s="233" t="s">
        <v>151</v>
      </c>
      <c r="E389" s="40"/>
      <c r="F389" s="234" t="s">
        <v>559</v>
      </c>
      <c r="G389" s="40"/>
      <c r="H389" s="40"/>
      <c r="I389" s="235"/>
      <c r="J389" s="40"/>
      <c r="K389" s="40"/>
      <c r="L389" s="44"/>
      <c r="M389" s="236"/>
      <c r="N389" s="237"/>
      <c r="O389" s="91"/>
      <c r="P389" s="91"/>
      <c r="Q389" s="91"/>
      <c r="R389" s="91"/>
      <c r="S389" s="91"/>
      <c r="T389" s="92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T389" s="17" t="s">
        <v>151</v>
      </c>
      <c r="AU389" s="17" t="s">
        <v>85</v>
      </c>
    </row>
    <row r="390" s="2" customFormat="1" ht="16.5" customHeight="1">
      <c r="A390" s="38"/>
      <c r="B390" s="39"/>
      <c r="C390" s="219" t="s">
        <v>560</v>
      </c>
      <c r="D390" s="219" t="s">
        <v>145</v>
      </c>
      <c r="E390" s="220" t="s">
        <v>561</v>
      </c>
      <c r="F390" s="221" t="s">
        <v>562</v>
      </c>
      <c r="G390" s="222" t="s">
        <v>224</v>
      </c>
      <c r="H390" s="223">
        <v>39</v>
      </c>
      <c r="I390" s="224"/>
      <c r="J390" s="225">
        <f>ROUND(I390*H390,2)</f>
        <v>0</v>
      </c>
      <c r="K390" s="226"/>
      <c r="L390" s="44"/>
      <c r="M390" s="227" t="s">
        <v>1</v>
      </c>
      <c r="N390" s="228" t="s">
        <v>40</v>
      </c>
      <c r="O390" s="91"/>
      <c r="P390" s="229">
        <f>O390*H390</f>
        <v>0</v>
      </c>
      <c r="Q390" s="229">
        <v>0.00024</v>
      </c>
      <c r="R390" s="229">
        <f>Q390*H390</f>
        <v>0.00936</v>
      </c>
      <c r="S390" s="229">
        <v>0</v>
      </c>
      <c r="T390" s="230">
        <f>S390*H390</f>
        <v>0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231" t="s">
        <v>236</v>
      </c>
      <c r="AT390" s="231" t="s">
        <v>145</v>
      </c>
      <c r="AU390" s="231" t="s">
        <v>85</v>
      </c>
      <c r="AY390" s="17" t="s">
        <v>142</v>
      </c>
      <c r="BE390" s="232">
        <f>IF(N390="základní",J390,0)</f>
        <v>0</v>
      </c>
      <c r="BF390" s="232">
        <f>IF(N390="snížená",J390,0)</f>
        <v>0</v>
      </c>
      <c r="BG390" s="232">
        <f>IF(N390="zákl. přenesená",J390,0)</f>
        <v>0</v>
      </c>
      <c r="BH390" s="232">
        <f>IF(N390="sníž. přenesená",J390,0)</f>
        <v>0</v>
      </c>
      <c r="BI390" s="232">
        <f>IF(N390="nulová",J390,0)</f>
        <v>0</v>
      </c>
      <c r="BJ390" s="17" t="s">
        <v>83</v>
      </c>
      <c r="BK390" s="232">
        <f>ROUND(I390*H390,2)</f>
        <v>0</v>
      </c>
      <c r="BL390" s="17" t="s">
        <v>236</v>
      </c>
      <c r="BM390" s="231" t="s">
        <v>563</v>
      </c>
    </row>
    <row r="391" s="2" customFormat="1">
      <c r="A391" s="38"/>
      <c r="B391" s="39"/>
      <c r="C391" s="40"/>
      <c r="D391" s="233" t="s">
        <v>151</v>
      </c>
      <c r="E391" s="40"/>
      <c r="F391" s="234" t="s">
        <v>564</v>
      </c>
      <c r="G391" s="40"/>
      <c r="H391" s="40"/>
      <c r="I391" s="235"/>
      <c r="J391" s="40"/>
      <c r="K391" s="40"/>
      <c r="L391" s="44"/>
      <c r="M391" s="236"/>
      <c r="N391" s="237"/>
      <c r="O391" s="91"/>
      <c r="P391" s="91"/>
      <c r="Q391" s="91"/>
      <c r="R391" s="91"/>
      <c r="S391" s="91"/>
      <c r="T391" s="92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T391" s="17" t="s">
        <v>151</v>
      </c>
      <c r="AU391" s="17" t="s">
        <v>85</v>
      </c>
    </row>
    <row r="392" s="2" customFormat="1" ht="16.5" customHeight="1">
      <c r="A392" s="38"/>
      <c r="B392" s="39"/>
      <c r="C392" s="219" t="s">
        <v>565</v>
      </c>
      <c r="D392" s="219" t="s">
        <v>145</v>
      </c>
      <c r="E392" s="220" t="s">
        <v>566</v>
      </c>
      <c r="F392" s="221" t="s">
        <v>567</v>
      </c>
      <c r="G392" s="222" t="s">
        <v>224</v>
      </c>
      <c r="H392" s="223">
        <v>1</v>
      </c>
      <c r="I392" s="224"/>
      <c r="J392" s="225">
        <f>ROUND(I392*H392,2)</f>
        <v>0</v>
      </c>
      <c r="K392" s="226"/>
      <c r="L392" s="44"/>
      <c r="M392" s="227" t="s">
        <v>1</v>
      </c>
      <c r="N392" s="228" t="s">
        <v>40</v>
      </c>
      <c r="O392" s="91"/>
      <c r="P392" s="229">
        <f>O392*H392</f>
        <v>0</v>
      </c>
      <c r="Q392" s="229">
        <v>0</v>
      </c>
      <c r="R392" s="229">
        <f>Q392*H392</f>
        <v>0</v>
      </c>
      <c r="S392" s="229">
        <v>0</v>
      </c>
      <c r="T392" s="230">
        <f>S392*H392</f>
        <v>0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231" t="s">
        <v>149</v>
      </c>
      <c r="AT392" s="231" t="s">
        <v>145</v>
      </c>
      <c r="AU392" s="231" t="s">
        <v>85</v>
      </c>
      <c r="AY392" s="17" t="s">
        <v>142</v>
      </c>
      <c r="BE392" s="232">
        <f>IF(N392="základní",J392,0)</f>
        <v>0</v>
      </c>
      <c r="BF392" s="232">
        <f>IF(N392="snížená",J392,0)</f>
        <v>0</v>
      </c>
      <c r="BG392" s="232">
        <f>IF(N392="zákl. přenesená",J392,0)</f>
        <v>0</v>
      </c>
      <c r="BH392" s="232">
        <f>IF(N392="sníž. přenesená",J392,0)</f>
        <v>0</v>
      </c>
      <c r="BI392" s="232">
        <f>IF(N392="nulová",J392,0)</f>
        <v>0</v>
      </c>
      <c r="BJ392" s="17" t="s">
        <v>83</v>
      </c>
      <c r="BK392" s="232">
        <f>ROUND(I392*H392,2)</f>
        <v>0</v>
      </c>
      <c r="BL392" s="17" t="s">
        <v>149</v>
      </c>
      <c r="BM392" s="231" t="s">
        <v>568</v>
      </c>
    </row>
    <row r="393" s="2" customFormat="1">
      <c r="A393" s="38"/>
      <c r="B393" s="39"/>
      <c r="C393" s="40"/>
      <c r="D393" s="233" t="s">
        <v>151</v>
      </c>
      <c r="E393" s="40"/>
      <c r="F393" s="234" t="s">
        <v>567</v>
      </c>
      <c r="G393" s="40"/>
      <c r="H393" s="40"/>
      <c r="I393" s="235"/>
      <c r="J393" s="40"/>
      <c r="K393" s="40"/>
      <c r="L393" s="44"/>
      <c r="M393" s="236"/>
      <c r="N393" s="237"/>
      <c r="O393" s="91"/>
      <c r="P393" s="91"/>
      <c r="Q393" s="91"/>
      <c r="R393" s="91"/>
      <c r="S393" s="91"/>
      <c r="T393" s="92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T393" s="17" t="s">
        <v>151</v>
      </c>
      <c r="AU393" s="17" t="s">
        <v>85</v>
      </c>
    </row>
    <row r="394" s="2" customFormat="1" ht="16.5" customHeight="1">
      <c r="A394" s="38"/>
      <c r="B394" s="39"/>
      <c r="C394" s="219" t="s">
        <v>569</v>
      </c>
      <c r="D394" s="219" t="s">
        <v>145</v>
      </c>
      <c r="E394" s="220" t="s">
        <v>570</v>
      </c>
      <c r="F394" s="221" t="s">
        <v>571</v>
      </c>
      <c r="G394" s="222" t="s">
        <v>224</v>
      </c>
      <c r="H394" s="223">
        <v>29</v>
      </c>
      <c r="I394" s="224"/>
      <c r="J394" s="225">
        <f>ROUND(I394*H394,2)</f>
        <v>0</v>
      </c>
      <c r="K394" s="226"/>
      <c r="L394" s="44"/>
      <c r="M394" s="227" t="s">
        <v>1</v>
      </c>
      <c r="N394" s="228" t="s">
        <v>40</v>
      </c>
      <c r="O394" s="91"/>
      <c r="P394" s="229">
        <f>O394*H394</f>
        <v>0</v>
      </c>
      <c r="Q394" s="229">
        <v>0</v>
      </c>
      <c r="R394" s="229">
        <f>Q394*H394</f>
        <v>0</v>
      </c>
      <c r="S394" s="229">
        <v>0</v>
      </c>
      <c r="T394" s="230">
        <f>S394*H394</f>
        <v>0</v>
      </c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R394" s="231" t="s">
        <v>149</v>
      </c>
      <c r="AT394" s="231" t="s">
        <v>145</v>
      </c>
      <c r="AU394" s="231" t="s">
        <v>85</v>
      </c>
      <c r="AY394" s="17" t="s">
        <v>142</v>
      </c>
      <c r="BE394" s="232">
        <f>IF(N394="základní",J394,0)</f>
        <v>0</v>
      </c>
      <c r="BF394" s="232">
        <f>IF(N394="snížená",J394,0)</f>
        <v>0</v>
      </c>
      <c r="BG394" s="232">
        <f>IF(N394="zákl. přenesená",J394,0)</f>
        <v>0</v>
      </c>
      <c r="BH394" s="232">
        <f>IF(N394="sníž. přenesená",J394,0)</f>
        <v>0</v>
      </c>
      <c r="BI394" s="232">
        <f>IF(N394="nulová",J394,0)</f>
        <v>0</v>
      </c>
      <c r="BJ394" s="17" t="s">
        <v>83</v>
      </c>
      <c r="BK394" s="232">
        <f>ROUND(I394*H394,2)</f>
        <v>0</v>
      </c>
      <c r="BL394" s="17" t="s">
        <v>149</v>
      </c>
      <c r="BM394" s="231" t="s">
        <v>572</v>
      </c>
    </row>
    <row r="395" s="2" customFormat="1">
      <c r="A395" s="38"/>
      <c r="B395" s="39"/>
      <c r="C395" s="40"/>
      <c r="D395" s="233" t="s">
        <v>151</v>
      </c>
      <c r="E395" s="40"/>
      <c r="F395" s="234" t="s">
        <v>571</v>
      </c>
      <c r="G395" s="40"/>
      <c r="H395" s="40"/>
      <c r="I395" s="235"/>
      <c r="J395" s="40"/>
      <c r="K395" s="40"/>
      <c r="L395" s="44"/>
      <c r="M395" s="236"/>
      <c r="N395" s="237"/>
      <c r="O395" s="91"/>
      <c r="P395" s="91"/>
      <c r="Q395" s="91"/>
      <c r="R395" s="91"/>
      <c r="S395" s="91"/>
      <c r="T395" s="92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T395" s="17" t="s">
        <v>151</v>
      </c>
      <c r="AU395" s="17" t="s">
        <v>85</v>
      </c>
    </row>
    <row r="396" s="2" customFormat="1" ht="16.5" customHeight="1">
      <c r="A396" s="38"/>
      <c r="B396" s="39"/>
      <c r="C396" s="219" t="s">
        <v>573</v>
      </c>
      <c r="D396" s="219" t="s">
        <v>145</v>
      </c>
      <c r="E396" s="220" t="s">
        <v>574</v>
      </c>
      <c r="F396" s="221" t="s">
        <v>575</v>
      </c>
      <c r="G396" s="222" t="s">
        <v>224</v>
      </c>
      <c r="H396" s="223">
        <v>7</v>
      </c>
      <c r="I396" s="224"/>
      <c r="J396" s="225">
        <f>ROUND(I396*H396,2)</f>
        <v>0</v>
      </c>
      <c r="K396" s="226"/>
      <c r="L396" s="44"/>
      <c r="M396" s="227" t="s">
        <v>1</v>
      </c>
      <c r="N396" s="228" t="s">
        <v>40</v>
      </c>
      <c r="O396" s="91"/>
      <c r="P396" s="229">
        <f>O396*H396</f>
        <v>0</v>
      </c>
      <c r="Q396" s="229">
        <v>0</v>
      </c>
      <c r="R396" s="229">
        <f>Q396*H396</f>
        <v>0</v>
      </c>
      <c r="S396" s="229">
        <v>0</v>
      </c>
      <c r="T396" s="230">
        <f>S396*H396</f>
        <v>0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231" t="s">
        <v>149</v>
      </c>
      <c r="AT396" s="231" t="s">
        <v>145</v>
      </c>
      <c r="AU396" s="231" t="s">
        <v>85</v>
      </c>
      <c r="AY396" s="17" t="s">
        <v>142</v>
      </c>
      <c r="BE396" s="232">
        <f>IF(N396="základní",J396,0)</f>
        <v>0</v>
      </c>
      <c r="BF396" s="232">
        <f>IF(N396="snížená",J396,0)</f>
        <v>0</v>
      </c>
      <c r="BG396" s="232">
        <f>IF(N396="zákl. přenesená",J396,0)</f>
        <v>0</v>
      </c>
      <c r="BH396" s="232">
        <f>IF(N396="sníž. přenesená",J396,0)</f>
        <v>0</v>
      </c>
      <c r="BI396" s="232">
        <f>IF(N396="nulová",J396,0)</f>
        <v>0</v>
      </c>
      <c r="BJ396" s="17" t="s">
        <v>83</v>
      </c>
      <c r="BK396" s="232">
        <f>ROUND(I396*H396,2)</f>
        <v>0</v>
      </c>
      <c r="BL396" s="17" t="s">
        <v>149</v>
      </c>
      <c r="BM396" s="231" t="s">
        <v>576</v>
      </c>
    </row>
    <row r="397" s="2" customFormat="1">
      <c r="A397" s="38"/>
      <c r="B397" s="39"/>
      <c r="C397" s="40"/>
      <c r="D397" s="233" t="s">
        <v>151</v>
      </c>
      <c r="E397" s="40"/>
      <c r="F397" s="234" t="s">
        <v>575</v>
      </c>
      <c r="G397" s="40"/>
      <c r="H397" s="40"/>
      <c r="I397" s="235"/>
      <c r="J397" s="40"/>
      <c r="K397" s="40"/>
      <c r="L397" s="44"/>
      <c r="M397" s="236"/>
      <c r="N397" s="237"/>
      <c r="O397" s="91"/>
      <c r="P397" s="91"/>
      <c r="Q397" s="91"/>
      <c r="R397" s="91"/>
      <c r="S397" s="91"/>
      <c r="T397" s="92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T397" s="17" t="s">
        <v>151</v>
      </c>
      <c r="AU397" s="17" t="s">
        <v>85</v>
      </c>
    </row>
    <row r="398" s="2" customFormat="1" ht="24.15" customHeight="1">
      <c r="A398" s="38"/>
      <c r="B398" s="39"/>
      <c r="C398" s="219" t="s">
        <v>577</v>
      </c>
      <c r="D398" s="219" t="s">
        <v>145</v>
      </c>
      <c r="E398" s="220" t="s">
        <v>578</v>
      </c>
      <c r="F398" s="221" t="s">
        <v>579</v>
      </c>
      <c r="G398" s="222" t="s">
        <v>224</v>
      </c>
      <c r="H398" s="223">
        <v>2</v>
      </c>
      <c r="I398" s="224"/>
      <c r="J398" s="225">
        <f>ROUND(I398*H398,2)</f>
        <v>0</v>
      </c>
      <c r="K398" s="226"/>
      <c r="L398" s="44"/>
      <c r="M398" s="227" t="s">
        <v>1</v>
      </c>
      <c r="N398" s="228" t="s">
        <v>40</v>
      </c>
      <c r="O398" s="91"/>
      <c r="P398" s="229">
        <f>O398*H398</f>
        <v>0</v>
      </c>
      <c r="Q398" s="229">
        <v>0</v>
      </c>
      <c r="R398" s="229">
        <f>Q398*H398</f>
        <v>0</v>
      </c>
      <c r="S398" s="229">
        <v>0</v>
      </c>
      <c r="T398" s="230">
        <f>S398*H398</f>
        <v>0</v>
      </c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R398" s="231" t="s">
        <v>149</v>
      </c>
      <c r="AT398" s="231" t="s">
        <v>145</v>
      </c>
      <c r="AU398" s="231" t="s">
        <v>85</v>
      </c>
      <c r="AY398" s="17" t="s">
        <v>142</v>
      </c>
      <c r="BE398" s="232">
        <f>IF(N398="základní",J398,0)</f>
        <v>0</v>
      </c>
      <c r="BF398" s="232">
        <f>IF(N398="snížená",J398,0)</f>
        <v>0</v>
      </c>
      <c r="BG398" s="232">
        <f>IF(N398="zákl. přenesená",J398,0)</f>
        <v>0</v>
      </c>
      <c r="BH398" s="232">
        <f>IF(N398="sníž. přenesená",J398,0)</f>
        <v>0</v>
      </c>
      <c r="BI398" s="232">
        <f>IF(N398="nulová",J398,0)</f>
        <v>0</v>
      </c>
      <c r="BJ398" s="17" t="s">
        <v>83</v>
      </c>
      <c r="BK398" s="232">
        <f>ROUND(I398*H398,2)</f>
        <v>0</v>
      </c>
      <c r="BL398" s="17" t="s">
        <v>149</v>
      </c>
      <c r="BM398" s="231" t="s">
        <v>580</v>
      </c>
    </row>
    <row r="399" s="2" customFormat="1">
      <c r="A399" s="38"/>
      <c r="B399" s="39"/>
      <c r="C399" s="40"/>
      <c r="D399" s="233" t="s">
        <v>151</v>
      </c>
      <c r="E399" s="40"/>
      <c r="F399" s="234" t="s">
        <v>581</v>
      </c>
      <c r="G399" s="40"/>
      <c r="H399" s="40"/>
      <c r="I399" s="235"/>
      <c r="J399" s="40"/>
      <c r="K399" s="40"/>
      <c r="L399" s="44"/>
      <c r="M399" s="236"/>
      <c r="N399" s="237"/>
      <c r="O399" s="91"/>
      <c r="P399" s="91"/>
      <c r="Q399" s="91"/>
      <c r="R399" s="91"/>
      <c r="S399" s="91"/>
      <c r="T399" s="92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T399" s="17" t="s">
        <v>151</v>
      </c>
      <c r="AU399" s="17" t="s">
        <v>85</v>
      </c>
    </row>
    <row r="400" s="2" customFormat="1" ht="24.15" customHeight="1">
      <c r="A400" s="38"/>
      <c r="B400" s="39"/>
      <c r="C400" s="219" t="s">
        <v>582</v>
      </c>
      <c r="D400" s="219" t="s">
        <v>145</v>
      </c>
      <c r="E400" s="220" t="s">
        <v>583</v>
      </c>
      <c r="F400" s="221" t="s">
        <v>584</v>
      </c>
      <c r="G400" s="222" t="s">
        <v>224</v>
      </c>
      <c r="H400" s="223">
        <v>3</v>
      </c>
      <c r="I400" s="224"/>
      <c r="J400" s="225">
        <f>ROUND(I400*H400,2)</f>
        <v>0</v>
      </c>
      <c r="K400" s="226"/>
      <c r="L400" s="44"/>
      <c r="M400" s="227" t="s">
        <v>1</v>
      </c>
      <c r="N400" s="228" t="s">
        <v>40</v>
      </c>
      <c r="O400" s="91"/>
      <c r="P400" s="229">
        <f>O400*H400</f>
        <v>0</v>
      </c>
      <c r="Q400" s="229">
        <v>0</v>
      </c>
      <c r="R400" s="229">
        <f>Q400*H400</f>
        <v>0</v>
      </c>
      <c r="S400" s="229">
        <v>0</v>
      </c>
      <c r="T400" s="230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231" t="s">
        <v>149</v>
      </c>
      <c r="AT400" s="231" t="s">
        <v>145</v>
      </c>
      <c r="AU400" s="231" t="s">
        <v>85</v>
      </c>
      <c r="AY400" s="17" t="s">
        <v>142</v>
      </c>
      <c r="BE400" s="232">
        <f>IF(N400="základní",J400,0)</f>
        <v>0</v>
      </c>
      <c r="BF400" s="232">
        <f>IF(N400="snížená",J400,0)</f>
        <v>0</v>
      </c>
      <c r="BG400" s="232">
        <f>IF(N400="zákl. přenesená",J400,0)</f>
        <v>0</v>
      </c>
      <c r="BH400" s="232">
        <f>IF(N400="sníž. přenesená",J400,0)</f>
        <v>0</v>
      </c>
      <c r="BI400" s="232">
        <f>IF(N400="nulová",J400,0)</f>
        <v>0</v>
      </c>
      <c r="BJ400" s="17" t="s">
        <v>83</v>
      </c>
      <c r="BK400" s="232">
        <f>ROUND(I400*H400,2)</f>
        <v>0</v>
      </c>
      <c r="BL400" s="17" t="s">
        <v>149</v>
      </c>
      <c r="BM400" s="231" t="s">
        <v>585</v>
      </c>
    </row>
    <row r="401" s="2" customFormat="1">
      <c r="A401" s="38"/>
      <c r="B401" s="39"/>
      <c r="C401" s="40"/>
      <c r="D401" s="233" t="s">
        <v>151</v>
      </c>
      <c r="E401" s="40"/>
      <c r="F401" s="234" t="s">
        <v>581</v>
      </c>
      <c r="G401" s="40"/>
      <c r="H401" s="40"/>
      <c r="I401" s="235"/>
      <c r="J401" s="40"/>
      <c r="K401" s="40"/>
      <c r="L401" s="44"/>
      <c r="M401" s="236"/>
      <c r="N401" s="237"/>
      <c r="O401" s="91"/>
      <c r="P401" s="91"/>
      <c r="Q401" s="91"/>
      <c r="R401" s="91"/>
      <c r="S401" s="91"/>
      <c r="T401" s="92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T401" s="17" t="s">
        <v>151</v>
      </c>
      <c r="AU401" s="17" t="s">
        <v>85</v>
      </c>
    </row>
    <row r="402" s="2" customFormat="1" ht="16.5" customHeight="1">
      <c r="A402" s="38"/>
      <c r="B402" s="39"/>
      <c r="C402" s="219" t="s">
        <v>586</v>
      </c>
      <c r="D402" s="219" t="s">
        <v>145</v>
      </c>
      <c r="E402" s="220" t="s">
        <v>587</v>
      </c>
      <c r="F402" s="221" t="s">
        <v>588</v>
      </c>
      <c r="G402" s="222" t="s">
        <v>224</v>
      </c>
      <c r="H402" s="223">
        <v>36</v>
      </c>
      <c r="I402" s="224"/>
      <c r="J402" s="225">
        <f>ROUND(I402*H402,2)</f>
        <v>0</v>
      </c>
      <c r="K402" s="226"/>
      <c r="L402" s="44"/>
      <c r="M402" s="227" t="s">
        <v>1</v>
      </c>
      <c r="N402" s="228" t="s">
        <v>40</v>
      </c>
      <c r="O402" s="91"/>
      <c r="P402" s="229">
        <f>O402*H402</f>
        <v>0</v>
      </c>
      <c r="Q402" s="229">
        <v>0</v>
      </c>
      <c r="R402" s="229">
        <f>Q402*H402</f>
        <v>0</v>
      </c>
      <c r="S402" s="229">
        <v>0</v>
      </c>
      <c r="T402" s="230">
        <f>S402*H402</f>
        <v>0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231" t="s">
        <v>149</v>
      </c>
      <c r="AT402" s="231" t="s">
        <v>145</v>
      </c>
      <c r="AU402" s="231" t="s">
        <v>85</v>
      </c>
      <c r="AY402" s="17" t="s">
        <v>142</v>
      </c>
      <c r="BE402" s="232">
        <f>IF(N402="základní",J402,0)</f>
        <v>0</v>
      </c>
      <c r="BF402" s="232">
        <f>IF(N402="snížená",J402,0)</f>
        <v>0</v>
      </c>
      <c r="BG402" s="232">
        <f>IF(N402="zákl. přenesená",J402,0)</f>
        <v>0</v>
      </c>
      <c r="BH402" s="232">
        <f>IF(N402="sníž. přenesená",J402,0)</f>
        <v>0</v>
      </c>
      <c r="BI402" s="232">
        <f>IF(N402="nulová",J402,0)</f>
        <v>0</v>
      </c>
      <c r="BJ402" s="17" t="s">
        <v>83</v>
      </c>
      <c r="BK402" s="232">
        <f>ROUND(I402*H402,2)</f>
        <v>0</v>
      </c>
      <c r="BL402" s="17" t="s">
        <v>149</v>
      </c>
      <c r="BM402" s="231" t="s">
        <v>589</v>
      </c>
    </row>
    <row r="403" s="2" customFormat="1">
      <c r="A403" s="38"/>
      <c r="B403" s="39"/>
      <c r="C403" s="40"/>
      <c r="D403" s="233" t="s">
        <v>151</v>
      </c>
      <c r="E403" s="40"/>
      <c r="F403" s="234" t="s">
        <v>588</v>
      </c>
      <c r="G403" s="40"/>
      <c r="H403" s="40"/>
      <c r="I403" s="235"/>
      <c r="J403" s="40"/>
      <c r="K403" s="40"/>
      <c r="L403" s="44"/>
      <c r="M403" s="236"/>
      <c r="N403" s="237"/>
      <c r="O403" s="91"/>
      <c r="P403" s="91"/>
      <c r="Q403" s="91"/>
      <c r="R403" s="91"/>
      <c r="S403" s="91"/>
      <c r="T403" s="92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T403" s="17" t="s">
        <v>151</v>
      </c>
      <c r="AU403" s="17" t="s">
        <v>85</v>
      </c>
    </row>
    <row r="404" s="2" customFormat="1" ht="16.5" customHeight="1">
      <c r="A404" s="38"/>
      <c r="B404" s="39"/>
      <c r="C404" s="219" t="s">
        <v>568</v>
      </c>
      <c r="D404" s="219" t="s">
        <v>145</v>
      </c>
      <c r="E404" s="220" t="s">
        <v>590</v>
      </c>
      <c r="F404" s="221" t="s">
        <v>591</v>
      </c>
      <c r="G404" s="222" t="s">
        <v>224</v>
      </c>
      <c r="H404" s="223">
        <v>8</v>
      </c>
      <c r="I404" s="224"/>
      <c r="J404" s="225">
        <f>ROUND(I404*H404,2)</f>
        <v>0</v>
      </c>
      <c r="K404" s="226"/>
      <c r="L404" s="44"/>
      <c r="M404" s="227" t="s">
        <v>1</v>
      </c>
      <c r="N404" s="228" t="s">
        <v>40</v>
      </c>
      <c r="O404" s="91"/>
      <c r="P404" s="229">
        <f>O404*H404</f>
        <v>0</v>
      </c>
      <c r="Q404" s="229">
        <v>0</v>
      </c>
      <c r="R404" s="229">
        <f>Q404*H404</f>
        <v>0</v>
      </c>
      <c r="S404" s="229">
        <v>0</v>
      </c>
      <c r="T404" s="230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231" t="s">
        <v>149</v>
      </c>
      <c r="AT404" s="231" t="s">
        <v>145</v>
      </c>
      <c r="AU404" s="231" t="s">
        <v>85</v>
      </c>
      <c r="AY404" s="17" t="s">
        <v>142</v>
      </c>
      <c r="BE404" s="232">
        <f>IF(N404="základní",J404,0)</f>
        <v>0</v>
      </c>
      <c r="BF404" s="232">
        <f>IF(N404="snížená",J404,0)</f>
        <v>0</v>
      </c>
      <c r="BG404" s="232">
        <f>IF(N404="zákl. přenesená",J404,0)</f>
        <v>0</v>
      </c>
      <c r="BH404" s="232">
        <f>IF(N404="sníž. přenesená",J404,0)</f>
        <v>0</v>
      </c>
      <c r="BI404" s="232">
        <f>IF(N404="nulová",J404,0)</f>
        <v>0</v>
      </c>
      <c r="BJ404" s="17" t="s">
        <v>83</v>
      </c>
      <c r="BK404" s="232">
        <f>ROUND(I404*H404,2)</f>
        <v>0</v>
      </c>
      <c r="BL404" s="17" t="s">
        <v>149</v>
      </c>
      <c r="BM404" s="231" t="s">
        <v>592</v>
      </c>
    </row>
    <row r="405" s="2" customFormat="1">
      <c r="A405" s="38"/>
      <c r="B405" s="39"/>
      <c r="C405" s="40"/>
      <c r="D405" s="233" t="s">
        <v>151</v>
      </c>
      <c r="E405" s="40"/>
      <c r="F405" s="234" t="s">
        <v>591</v>
      </c>
      <c r="G405" s="40"/>
      <c r="H405" s="40"/>
      <c r="I405" s="235"/>
      <c r="J405" s="40"/>
      <c r="K405" s="40"/>
      <c r="L405" s="44"/>
      <c r="M405" s="236"/>
      <c r="N405" s="237"/>
      <c r="O405" s="91"/>
      <c r="P405" s="91"/>
      <c r="Q405" s="91"/>
      <c r="R405" s="91"/>
      <c r="S405" s="91"/>
      <c r="T405" s="92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T405" s="17" t="s">
        <v>151</v>
      </c>
      <c r="AU405" s="17" t="s">
        <v>85</v>
      </c>
    </row>
    <row r="406" s="2" customFormat="1" ht="16.5" customHeight="1">
      <c r="A406" s="38"/>
      <c r="B406" s="39"/>
      <c r="C406" s="219" t="s">
        <v>593</v>
      </c>
      <c r="D406" s="219" t="s">
        <v>145</v>
      </c>
      <c r="E406" s="220" t="s">
        <v>594</v>
      </c>
      <c r="F406" s="221" t="s">
        <v>595</v>
      </c>
      <c r="G406" s="222" t="s">
        <v>224</v>
      </c>
      <c r="H406" s="223">
        <v>5</v>
      </c>
      <c r="I406" s="224"/>
      <c r="J406" s="225">
        <f>ROUND(I406*H406,2)</f>
        <v>0</v>
      </c>
      <c r="K406" s="226"/>
      <c r="L406" s="44"/>
      <c r="M406" s="227" t="s">
        <v>1</v>
      </c>
      <c r="N406" s="228" t="s">
        <v>40</v>
      </c>
      <c r="O406" s="91"/>
      <c r="P406" s="229">
        <f>O406*H406</f>
        <v>0</v>
      </c>
      <c r="Q406" s="229">
        <v>0</v>
      </c>
      <c r="R406" s="229">
        <f>Q406*H406</f>
        <v>0</v>
      </c>
      <c r="S406" s="229">
        <v>0</v>
      </c>
      <c r="T406" s="230">
        <f>S406*H406</f>
        <v>0</v>
      </c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R406" s="231" t="s">
        <v>149</v>
      </c>
      <c r="AT406" s="231" t="s">
        <v>145</v>
      </c>
      <c r="AU406" s="231" t="s">
        <v>85</v>
      </c>
      <c r="AY406" s="17" t="s">
        <v>142</v>
      </c>
      <c r="BE406" s="232">
        <f>IF(N406="základní",J406,0)</f>
        <v>0</v>
      </c>
      <c r="BF406" s="232">
        <f>IF(N406="snížená",J406,0)</f>
        <v>0</v>
      </c>
      <c r="BG406" s="232">
        <f>IF(N406="zákl. přenesená",J406,0)</f>
        <v>0</v>
      </c>
      <c r="BH406" s="232">
        <f>IF(N406="sníž. přenesená",J406,0)</f>
        <v>0</v>
      </c>
      <c r="BI406" s="232">
        <f>IF(N406="nulová",J406,0)</f>
        <v>0</v>
      </c>
      <c r="BJ406" s="17" t="s">
        <v>83</v>
      </c>
      <c r="BK406" s="232">
        <f>ROUND(I406*H406,2)</f>
        <v>0</v>
      </c>
      <c r="BL406" s="17" t="s">
        <v>149</v>
      </c>
      <c r="BM406" s="231" t="s">
        <v>596</v>
      </c>
    </row>
    <row r="407" s="2" customFormat="1">
      <c r="A407" s="38"/>
      <c r="B407" s="39"/>
      <c r="C407" s="40"/>
      <c r="D407" s="233" t="s">
        <v>151</v>
      </c>
      <c r="E407" s="40"/>
      <c r="F407" s="234" t="s">
        <v>595</v>
      </c>
      <c r="G407" s="40"/>
      <c r="H407" s="40"/>
      <c r="I407" s="235"/>
      <c r="J407" s="40"/>
      <c r="K407" s="40"/>
      <c r="L407" s="44"/>
      <c r="M407" s="236"/>
      <c r="N407" s="237"/>
      <c r="O407" s="91"/>
      <c r="P407" s="91"/>
      <c r="Q407" s="91"/>
      <c r="R407" s="91"/>
      <c r="S407" s="91"/>
      <c r="T407" s="92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T407" s="17" t="s">
        <v>151</v>
      </c>
      <c r="AU407" s="17" t="s">
        <v>85</v>
      </c>
    </row>
    <row r="408" s="2" customFormat="1" ht="16.5" customHeight="1">
      <c r="A408" s="38"/>
      <c r="B408" s="39"/>
      <c r="C408" s="219" t="s">
        <v>572</v>
      </c>
      <c r="D408" s="219" t="s">
        <v>145</v>
      </c>
      <c r="E408" s="220" t="s">
        <v>597</v>
      </c>
      <c r="F408" s="221" t="s">
        <v>598</v>
      </c>
      <c r="G408" s="222" t="s">
        <v>224</v>
      </c>
      <c r="H408" s="223">
        <v>40</v>
      </c>
      <c r="I408" s="224"/>
      <c r="J408" s="225">
        <f>ROUND(I408*H408,2)</f>
        <v>0</v>
      </c>
      <c r="K408" s="226"/>
      <c r="L408" s="44"/>
      <c r="M408" s="227" t="s">
        <v>1</v>
      </c>
      <c r="N408" s="228" t="s">
        <v>40</v>
      </c>
      <c r="O408" s="91"/>
      <c r="P408" s="229">
        <f>O408*H408</f>
        <v>0</v>
      </c>
      <c r="Q408" s="229">
        <v>0</v>
      </c>
      <c r="R408" s="229">
        <f>Q408*H408</f>
        <v>0</v>
      </c>
      <c r="S408" s="229">
        <v>0</v>
      </c>
      <c r="T408" s="230">
        <f>S408*H408</f>
        <v>0</v>
      </c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R408" s="231" t="s">
        <v>149</v>
      </c>
      <c r="AT408" s="231" t="s">
        <v>145</v>
      </c>
      <c r="AU408" s="231" t="s">
        <v>85</v>
      </c>
      <c r="AY408" s="17" t="s">
        <v>142</v>
      </c>
      <c r="BE408" s="232">
        <f>IF(N408="základní",J408,0)</f>
        <v>0</v>
      </c>
      <c r="BF408" s="232">
        <f>IF(N408="snížená",J408,0)</f>
        <v>0</v>
      </c>
      <c r="BG408" s="232">
        <f>IF(N408="zákl. přenesená",J408,0)</f>
        <v>0</v>
      </c>
      <c r="BH408" s="232">
        <f>IF(N408="sníž. přenesená",J408,0)</f>
        <v>0</v>
      </c>
      <c r="BI408" s="232">
        <f>IF(N408="nulová",J408,0)</f>
        <v>0</v>
      </c>
      <c r="BJ408" s="17" t="s">
        <v>83</v>
      </c>
      <c r="BK408" s="232">
        <f>ROUND(I408*H408,2)</f>
        <v>0</v>
      </c>
      <c r="BL408" s="17" t="s">
        <v>149</v>
      </c>
      <c r="BM408" s="231" t="s">
        <v>599</v>
      </c>
    </row>
    <row r="409" s="2" customFormat="1">
      <c r="A409" s="38"/>
      <c r="B409" s="39"/>
      <c r="C409" s="40"/>
      <c r="D409" s="233" t="s">
        <v>151</v>
      </c>
      <c r="E409" s="40"/>
      <c r="F409" s="234" t="s">
        <v>598</v>
      </c>
      <c r="G409" s="40"/>
      <c r="H409" s="40"/>
      <c r="I409" s="235"/>
      <c r="J409" s="40"/>
      <c r="K409" s="40"/>
      <c r="L409" s="44"/>
      <c r="M409" s="236"/>
      <c r="N409" s="237"/>
      <c r="O409" s="91"/>
      <c r="P409" s="91"/>
      <c r="Q409" s="91"/>
      <c r="R409" s="91"/>
      <c r="S409" s="91"/>
      <c r="T409" s="92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T409" s="17" t="s">
        <v>151</v>
      </c>
      <c r="AU409" s="17" t="s">
        <v>85</v>
      </c>
    </row>
    <row r="410" s="2" customFormat="1" ht="16.5" customHeight="1">
      <c r="A410" s="38"/>
      <c r="B410" s="39"/>
      <c r="C410" s="219" t="s">
        <v>600</v>
      </c>
      <c r="D410" s="219" t="s">
        <v>145</v>
      </c>
      <c r="E410" s="220" t="s">
        <v>601</v>
      </c>
      <c r="F410" s="221" t="s">
        <v>602</v>
      </c>
      <c r="G410" s="222" t="s">
        <v>224</v>
      </c>
      <c r="H410" s="223">
        <v>2</v>
      </c>
      <c r="I410" s="224"/>
      <c r="J410" s="225">
        <f>ROUND(I410*H410,2)</f>
        <v>0</v>
      </c>
      <c r="K410" s="226"/>
      <c r="L410" s="44"/>
      <c r="M410" s="227" t="s">
        <v>1</v>
      </c>
      <c r="N410" s="228" t="s">
        <v>40</v>
      </c>
      <c r="O410" s="91"/>
      <c r="P410" s="229">
        <f>O410*H410</f>
        <v>0</v>
      </c>
      <c r="Q410" s="229">
        <v>0</v>
      </c>
      <c r="R410" s="229">
        <f>Q410*H410</f>
        <v>0</v>
      </c>
      <c r="S410" s="229">
        <v>0</v>
      </c>
      <c r="T410" s="230">
        <f>S410*H410</f>
        <v>0</v>
      </c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R410" s="231" t="s">
        <v>149</v>
      </c>
      <c r="AT410" s="231" t="s">
        <v>145</v>
      </c>
      <c r="AU410" s="231" t="s">
        <v>85</v>
      </c>
      <c r="AY410" s="17" t="s">
        <v>142</v>
      </c>
      <c r="BE410" s="232">
        <f>IF(N410="základní",J410,0)</f>
        <v>0</v>
      </c>
      <c r="BF410" s="232">
        <f>IF(N410="snížená",J410,0)</f>
        <v>0</v>
      </c>
      <c r="BG410" s="232">
        <f>IF(N410="zákl. přenesená",J410,0)</f>
        <v>0</v>
      </c>
      <c r="BH410" s="232">
        <f>IF(N410="sníž. přenesená",J410,0)</f>
        <v>0</v>
      </c>
      <c r="BI410" s="232">
        <f>IF(N410="nulová",J410,0)</f>
        <v>0</v>
      </c>
      <c r="BJ410" s="17" t="s">
        <v>83</v>
      </c>
      <c r="BK410" s="232">
        <f>ROUND(I410*H410,2)</f>
        <v>0</v>
      </c>
      <c r="BL410" s="17" t="s">
        <v>149</v>
      </c>
      <c r="BM410" s="231" t="s">
        <v>603</v>
      </c>
    </row>
    <row r="411" s="2" customFormat="1">
      <c r="A411" s="38"/>
      <c r="B411" s="39"/>
      <c r="C411" s="40"/>
      <c r="D411" s="233" t="s">
        <v>151</v>
      </c>
      <c r="E411" s="40"/>
      <c r="F411" s="234" t="s">
        <v>602</v>
      </c>
      <c r="G411" s="40"/>
      <c r="H411" s="40"/>
      <c r="I411" s="235"/>
      <c r="J411" s="40"/>
      <c r="K411" s="40"/>
      <c r="L411" s="44"/>
      <c r="M411" s="236"/>
      <c r="N411" s="237"/>
      <c r="O411" s="91"/>
      <c r="P411" s="91"/>
      <c r="Q411" s="91"/>
      <c r="R411" s="91"/>
      <c r="S411" s="91"/>
      <c r="T411" s="92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T411" s="17" t="s">
        <v>151</v>
      </c>
      <c r="AU411" s="17" t="s">
        <v>85</v>
      </c>
    </row>
    <row r="412" s="2" customFormat="1" ht="16.5" customHeight="1">
      <c r="A412" s="38"/>
      <c r="B412" s="39"/>
      <c r="C412" s="219" t="s">
        <v>576</v>
      </c>
      <c r="D412" s="219" t="s">
        <v>145</v>
      </c>
      <c r="E412" s="220" t="s">
        <v>604</v>
      </c>
      <c r="F412" s="221" t="s">
        <v>605</v>
      </c>
      <c r="G412" s="222" t="s">
        <v>224</v>
      </c>
      <c r="H412" s="223">
        <v>2</v>
      </c>
      <c r="I412" s="224"/>
      <c r="J412" s="225">
        <f>ROUND(I412*H412,2)</f>
        <v>0</v>
      </c>
      <c r="K412" s="226"/>
      <c r="L412" s="44"/>
      <c r="M412" s="227" t="s">
        <v>1</v>
      </c>
      <c r="N412" s="228" t="s">
        <v>40</v>
      </c>
      <c r="O412" s="91"/>
      <c r="P412" s="229">
        <f>O412*H412</f>
        <v>0</v>
      </c>
      <c r="Q412" s="229">
        <v>0</v>
      </c>
      <c r="R412" s="229">
        <f>Q412*H412</f>
        <v>0</v>
      </c>
      <c r="S412" s="229">
        <v>0</v>
      </c>
      <c r="T412" s="230">
        <f>S412*H412</f>
        <v>0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231" t="s">
        <v>149</v>
      </c>
      <c r="AT412" s="231" t="s">
        <v>145</v>
      </c>
      <c r="AU412" s="231" t="s">
        <v>85</v>
      </c>
      <c r="AY412" s="17" t="s">
        <v>142</v>
      </c>
      <c r="BE412" s="232">
        <f>IF(N412="základní",J412,0)</f>
        <v>0</v>
      </c>
      <c r="BF412" s="232">
        <f>IF(N412="snížená",J412,0)</f>
        <v>0</v>
      </c>
      <c r="BG412" s="232">
        <f>IF(N412="zákl. přenesená",J412,0)</f>
        <v>0</v>
      </c>
      <c r="BH412" s="232">
        <f>IF(N412="sníž. přenesená",J412,0)</f>
        <v>0</v>
      </c>
      <c r="BI412" s="232">
        <f>IF(N412="nulová",J412,0)</f>
        <v>0</v>
      </c>
      <c r="BJ412" s="17" t="s">
        <v>83</v>
      </c>
      <c r="BK412" s="232">
        <f>ROUND(I412*H412,2)</f>
        <v>0</v>
      </c>
      <c r="BL412" s="17" t="s">
        <v>149</v>
      </c>
      <c r="BM412" s="231" t="s">
        <v>606</v>
      </c>
    </row>
    <row r="413" s="2" customFormat="1">
      <c r="A413" s="38"/>
      <c r="B413" s="39"/>
      <c r="C413" s="40"/>
      <c r="D413" s="233" t="s">
        <v>151</v>
      </c>
      <c r="E413" s="40"/>
      <c r="F413" s="234" t="s">
        <v>605</v>
      </c>
      <c r="G413" s="40"/>
      <c r="H413" s="40"/>
      <c r="I413" s="235"/>
      <c r="J413" s="40"/>
      <c r="K413" s="40"/>
      <c r="L413" s="44"/>
      <c r="M413" s="236"/>
      <c r="N413" s="237"/>
      <c r="O413" s="91"/>
      <c r="P413" s="91"/>
      <c r="Q413" s="91"/>
      <c r="R413" s="91"/>
      <c r="S413" s="91"/>
      <c r="T413" s="92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T413" s="17" t="s">
        <v>151</v>
      </c>
      <c r="AU413" s="17" t="s">
        <v>85</v>
      </c>
    </row>
    <row r="414" s="2" customFormat="1" ht="16.5" customHeight="1">
      <c r="A414" s="38"/>
      <c r="B414" s="39"/>
      <c r="C414" s="219" t="s">
        <v>607</v>
      </c>
      <c r="D414" s="219" t="s">
        <v>145</v>
      </c>
      <c r="E414" s="220" t="s">
        <v>608</v>
      </c>
      <c r="F414" s="221" t="s">
        <v>609</v>
      </c>
      <c r="G414" s="222" t="s">
        <v>428</v>
      </c>
      <c r="H414" s="281"/>
      <c r="I414" s="224"/>
      <c r="J414" s="225">
        <f>ROUND(I414*H414,2)</f>
        <v>0</v>
      </c>
      <c r="K414" s="226"/>
      <c r="L414" s="44"/>
      <c r="M414" s="227" t="s">
        <v>1</v>
      </c>
      <c r="N414" s="228" t="s">
        <v>40</v>
      </c>
      <c r="O414" s="91"/>
      <c r="P414" s="229">
        <f>O414*H414</f>
        <v>0</v>
      </c>
      <c r="Q414" s="229">
        <v>0</v>
      </c>
      <c r="R414" s="229">
        <f>Q414*H414</f>
        <v>0</v>
      </c>
      <c r="S414" s="229">
        <v>0</v>
      </c>
      <c r="T414" s="230">
        <f>S414*H414</f>
        <v>0</v>
      </c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R414" s="231" t="s">
        <v>236</v>
      </c>
      <c r="AT414" s="231" t="s">
        <v>145</v>
      </c>
      <c r="AU414" s="231" t="s">
        <v>85</v>
      </c>
      <c r="AY414" s="17" t="s">
        <v>142</v>
      </c>
      <c r="BE414" s="232">
        <f>IF(N414="základní",J414,0)</f>
        <v>0</v>
      </c>
      <c r="BF414" s="232">
        <f>IF(N414="snížená",J414,0)</f>
        <v>0</v>
      </c>
      <c r="BG414" s="232">
        <f>IF(N414="zákl. přenesená",J414,0)</f>
        <v>0</v>
      </c>
      <c r="BH414" s="232">
        <f>IF(N414="sníž. přenesená",J414,0)</f>
        <v>0</v>
      </c>
      <c r="BI414" s="232">
        <f>IF(N414="nulová",J414,0)</f>
        <v>0</v>
      </c>
      <c r="BJ414" s="17" t="s">
        <v>83</v>
      </c>
      <c r="BK414" s="232">
        <f>ROUND(I414*H414,2)</f>
        <v>0</v>
      </c>
      <c r="BL414" s="17" t="s">
        <v>236</v>
      </c>
      <c r="BM414" s="231" t="s">
        <v>610</v>
      </c>
    </row>
    <row r="415" s="2" customFormat="1">
      <c r="A415" s="38"/>
      <c r="B415" s="39"/>
      <c r="C415" s="40"/>
      <c r="D415" s="233" t="s">
        <v>151</v>
      </c>
      <c r="E415" s="40"/>
      <c r="F415" s="234" t="s">
        <v>611</v>
      </c>
      <c r="G415" s="40"/>
      <c r="H415" s="40"/>
      <c r="I415" s="235"/>
      <c r="J415" s="40"/>
      <c r="K415" s="40"/>
      <c r="L415" s="44"/>
      <c r="M415" s="236"/>
      <c r="N415" s="237"/>
      <c r="O415" s="91"/>
      <c r="P415" s="91"/>
      <c r="Q415" s="91"/>
      <c r="R415" s="91"/>
      <c r="S415" s="91"/>
      <c r="T415" s="92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T415" s="17" t="s">
        <v>151</v>
      </c>
      <c r="AU415" s="17" t="s">
        <v>85</v>
      </c>
    </row>
    <row r="416" s="12" customFormat="1" ht="22.8" customHeight="1">
      <c r="A416" s="12"/>
      <c r="B416" s="203"/>
      <c r="C416" s="204"/>
      <c r="D416" s="205" t="s">
        <v>74</v>
      </c>
      <c r="E416" s="217" t="s">
        <v>612</v>
      </c>
      <c r="F416" s="217" t="s">
        <v>613</v>
      </c>
      <c r="G416" s="204"/>
      <c r="H416" s="204"/>
      <c r="I416" s="207"/>
      <c r="J416" s="218">
        <f>BK416</f>
        <v>0</v>
      </c>
      <c r="K416" s="204"/>
      <c r="L416" s="209"/>
      <c r="M416" s="210"/>
      <c r="N416" s="211"/>
      <c r="O416" s="211"/>
      <c r="P416" s="212">
        <f>SUM(P417:P422)</f>
        <v>0</v>
      </c>
      <c r="Q416" s="211"/>
      <c r="R416" s="212">
        <f>SUM(R417:R422)</f>
        <v>0</v>
      </c>
      <c r="S416" s="211"/>
      <c r="T416" s="213">
        <f>SUM(T417:T422)</f>
        <v>0</v>
      </c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R416" s="214" t="s">
        <v>85</v>
      </c>
      <c r="AT416" s="215" t="s">
        <v>74</v>
      </c>
      <c r="AU416" s="215" t="s">
        <v>83</v>
      </c>
      <c r="AY416" s="214" t="s">
        <v>142</v>
      </c>
      <c r="BK416" s="216">
        <f>SUM(BK417:BK422)</f>
        <v>0</v>
      </c>
    </row>
    <row r="417" s="2" customFormat="1" ht="16.5" customHeight="1">
      <c r="A417" s="38"/>
      <c r="B417" s="39"/>
      <c r="C417" s="219" t="s">
        <v>614</v>
      </c>
      <c r="D417" s="219" t="s">
        <v>145</v>
      </c>
      <c r="E417" s="220" t="s">
        <v>615</v>
      </c>
      <c r="F417" s="221" t="s">
        <v>616</v>
      </c>
      <c r="G417" s="222" t="s">
        <v>224</v>
      </c>
      <c r="H417" s="223">
        <v>2</v>
      </c>
      <c r="I417" s="224"/>
      <c r="J417" s="225">
        <f>ROUND(I417*H417,2)</f>
        <v>0</v>
      </c>
      <c r="K417" s="226"/>
      <c r="L417" s="44"/>
      <c r="M417" s="227" t="s">
        <v>1</v>
      </c>
      <c r="N417" s="228" t="s">
        <v>40</v>
      </c>
      <c r="O417" s="91"/>
      <c r="P417" s="229">
        <f>O417*H417</f>
        <v>0</v>
      </c>
      <c r="Q417" s="229">
        <v>0</v>
      </c>
      <c r="R417" s="229">
        <f>Q417*H417</f>
        <v>0</v>
      </c>
      <c r="S417" s="229">
        <v>0</v>
      </c>
      <c r="T417" s="230">
        <f>S417*H417</f>
        <v>0</v>
      </c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R417" s="231" t="s">
        <v>236</v>
      </c>
      <c r="AT417" s="231" t="s">
        <v>145</v>
      </c>
      <c r="AU417" s="231" t="s">
        <v>85</v>
      </c>
      <c r="AY417" s="17" t="s">
        <v>142</v>
      </c>
      <c r="BE417" s="232">
        <f>IF(N417="základní",J417,0)</f>
        <v>0</v>
      </c>
      <c r="BF417" s="232">
        <f>IF(N417="snížená",J417,0)</f>
        <v>0</v>
      </c>
      <c r="BG417" s="232">
        <f>IF(N417="zákl. přenesená",J417,0)</f>
        <v>0</v>
      </c>
      <c r="BH417" s="232">
        <f>IF(N417="sníž. přenesená",J417,0)</f>
        <v>0</v>
      </c>
      <c r="BI417" s="232">
        <f>IF(N417="nulová",J417,0)</f>
        <v>0</v>
      </c>
      <c r="BJ417" s="17" t="s">
        <v>83</v>
      </c>
      <c r="BK417" s="232">
        <f>ROUND(I417*H417,2)</f>
        <v>0</v>
      </c>
      <c r="BL417" s="17" t="s">
        <v>236</v>
      </c>
      <c r="BM417" s="231" t="s">
        <v>617</v>
      </c>
    </row>
    <row r="418" s="2" customFormat="1">
      <c r="A418" s="38"/>
      <c r="B418" s="39"/>
      <c r="C418" s="40"/>
      <c r="D418" s="233" t="s">
        <v>151</v>
      </c>
      <c r="E418" s="40"/>
      <c r="F418" s="234" t="s">
        <v>616</v>
      </c>
      <c r="G418" s="40"/>
      <c r="H418" s="40"/>
      <c r="I418" s="235"/>
      <c r="J418" s="40"/>
      <c r="K418" s="40"/>
      <c r="L418" s="44"/>
      <c r="M418" s="236"/>
      <c r="N418" s="237"/>
      <c r="O418" s="91"/>
      <c r="P418" s="91"/>
      <c r="Q418" s="91"/>
      <c r="R418" s="91"/>
      <c r="S418" s="91"/>
      <c r="T418" s="92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T418" s="17" t="s">
        <v>151</v>
      </c>
      <c r="AU418" s="17" t="s">
        <v>85</v>
      </c>
    </row>
    <row r="419" s="2" customFormat="1" ht="16.5" customHeight="1">
      <c r="A419" s="38"/>
      <c r="B419" s="39"/>
      <c r="C419" s="219" t="s">
        <v>618</v>
      </c>
      <c r="D419" s="219" t="s">
        <v>145</v>
      </c>
      <c r="E419" s="220" t="s">
        <v>619</v>
      </c>
      <c r="F419" s="221" t="s">
        <v>620</v>
      </c>
      <c r="G419" s="222" t="s">
        <v>224</v>
      </c>
      <c r="H419" s="223">
        <v>2</v>
      </c>
      <c r="I419" s="224"/>
      <c r="J419" s="225">
        <f>ROUND(I419*H419,2)</f>
        <v>0</v>
      </c>
      <c r="K419" s="226"/>
      <c r="L419" s="44"/>
      <c r="M419" s="227" t="s">
        <v>1</v>
      </c>
      <c r="N419" s="228" t="s">
        <v>40</v>
      </c>
      <c r="O419" s="91"/>
      <c r="P419" s="229">
        <f>O419*H419</f>
        <v>0</v>
      </c>
      <c r="Q419" s="229">
        <v>0</v>
      </c>
      <c r="R419" s="229">
        <f>Q419*H419</f>
        <v>0</v>
      </c>
      <c r="S419" s="229">
        <v>0</v>
      </c>
      <c r="T419" s="230">
        <f>S419*H419</f>
        <v>0</v>
      </c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R419" s="231" t="s">
        <v>236</v>
      </c>
      <c r="AT419" s="231" t="s">
        <v>145</v>
      </c>
      <c r="AU419" s="231" t="s">
        <v>85</v>
      </c>
      <c r="AY419" s="17" t="s">
        <v>142</v>
      </c>
      <c r="BE419" s="232">
        <f>IF(N419="základní",J419,0)</f>
        <v>0</v>
      </c>
      <c r="BF419" s="232">
        <f>IF(N419="snížená",J419,0)</f>
        <v>0</v>
      </c>
      <c r="BG419" s="232">
        <f>IF(N419="zákl. přenesená",J419,0)</f>
        <v>0</v>
      </c>
      <c r="BH419" s="232">
        <f>IF(N419="sníž. přenesená",J419,0)</f>
        <v>0</v>
      </c>
      <c r="BI419" s="232">
        <f>IF(N419="nulová",J419,0)</f>
        <v>0</v>
      </c>
      <c r="BJ419" s="17" t="s">
        <v>83</v>
      </c>
      <c r="BK419" s="232">
        <f>ROUND(I419*H419,2)</f>
        <v>0</v>
      </c>
      <c r="BL419" s="17" t="s">
        <v>236</v>
      </c>
      <c r="BM419" s="231" t="s">
        <v>621</v>
      </c>
    </row>
    <row r="420" s="2" customFormat="1">
      <c r="A420" s="38"/>
      <c r="B420" s="39"/>
      <c r="C420" s="40"/>
      <c r="D420" s="233" t="s">
        <v>151</v>
      </c>
      <c r="E420" s="40"/>
      <c r="F420" s="234" t="s">
        <v>620</v>
      </c>
      <c r="G420" s="40"/>
      <c r="H420" s="40"/>
      <c r="I420" s="235"/>
      <c r="J420" s="40"/>
      <c r="K420" s="40"/>
      <c r="L420" s="44"/>
      <c r="M420" s="236"/>
      <c r="N420" s="237"/>
      <c r="O420" s="91"/>
      <c r="P420" s="91"/>
      <c r="Q420" s="91"/>
      <c r="R420" s="91"/>
      <c r="S420" s="91"/>
      <c r="T420" s="92"/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T420" s="17" t="s">
        <v>151</v>
      </c>
      <c r="AU420" s="17" t="s">
        <v>85</v>
      </c>
    </row>
    <row r="421" s="2" customFormat="1" ht="16.5" customHeight="1">
      <c r="A421" s="38"/>
      <c r="B421" s="39"/>
      <c r="C421" s="219" t="s">
        <v>622</v>
      </c>
      <c r="D421" s="219" t="s">
        <v>145</v>
      </c>
      <c r="E421" s="220" t="s">
        <v>623</v>
      </c>
      <c r="F421" s="221" t="s">
        <v>624</v>
      </c>
      <c r="G421" s="222" t="s">
        <v>428</v>
      </c>
      <c r="H421" s="281"/>
      <c r="I421" s="224"/>
      <c r="J421" s="225">
        <f>ROUND(I421*H421,2)</f>
        <v>0</v>
      </c>
      <c r="K421" s="226"/>
      <c r="L421" s="44"/>
      <c r="M421" s="227" t="s">
        <v>1</v>
      </c>
      <c r="N421" s="228" t="s">
        <v>40</v>
      </c>
      <c r="O421" s="91"/>
      <c r="P421" s="229">
        <f>O421*H421</f>
        <v>0</v>
      </c>
      <c r="Q421" s="229">
        <v>0</v>
      </c>
      <c r="R421" s="229">
        <f>Q421*H421</f>
        <v>0</v>
      </c>
      <c r="S421" s="229">
        <v>0</v>
      </c>
      <c r="T421" s="230">
        <f>S421*H421</f>
        <v>0</v>
      </c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R421" s="231" t="s">
        <v>236</v>
      </c>
      <c r="AT421" s="231" t="s">
        <v>145</v>
      </c>
      <c r="AU421" s="231" t="s">
        <v>85</v>
      </c>
      <c r="AY421" s="17" t="s">
        <v>142</v>
      </c>
      <c r="BE421" s="232">
        <f>IF(N421="základní",J421,0)</f>
        <v>0</v>
      </c>
      <c r="BF421" s="232">
        <f>IF(N421="snížená",J421,0)</f>
        <v>0</v>
      </c>
      <c r="BG421" s="232">
        <f>IF(N421="zákl. přenesená",J421,0)</f>
        <v>0</v>
      </c>
      <c r="BH421" s="232">
        <f>IF(N421="sníž. přenesená",J421,0)</f>
        <v>0</v>
      </c>
      <c r="BI421" s="232">
        <f>IF(N421="nulová",J421,0)</f>
        <v>0</v>
      </c>
      <c r="BJ421" s="17" t="s">
        <v>83</v>
      </c>
      <c r="BK421" s="232">
        <f>ROUND(I421*H421,2)</f>
        <v>0</v>
      </c>
      <c r="BL421" s="17" t="s">
        <v>236</v>
      </c>
      <c r="BM421" s="231" t="s">
        <v>625</v>
      </c>
    </row>
    <row r="422" s="2" customFormat="1">
      <c r="A422" s="38"/>
      <c r="B422" s="39"/>
      <c r="C422" s="40"/>
      <c r="D422" s="233" t="s">
        <v>151</v>
      </c>
      <c r="E422" s="40"/>
      <c r="F422" s="234" t="s">
        <v>626</v>
      </c>
      <c r="G422" s="40"/>
      <c r="H422" s="40"/>
      <c r="I422" s="235"/>
      <c r="J422" s="40"/>
      <c r="K422" s="40"/>
      <c r="L422" s="44"/>
      <c r="M422" s="236"/>
      <c r="N422" s="237"/>
      <c r="O422" s="91"/>
      <c r="P422" s="91"/>
      <c r="Q422" s="91"/>
      <c r="R422" s="91"/>
      <c r="S422" s="91"/>
      <c r="T422" s="92"/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T422" s="17" t="s">
        <v>151</v>
      </c>
      <c r="AU422" s="17" t="s">
        <v>85</v>
      </c>
    </row>
    <row r="423" s="12" customFormat="1" ht="22.8" customHeight="1">
      <c r="A423" s="12"/>
      <c r="B423" s="203"/>
      <c r="C423" s="204"/>
      <c r="D423" s="205" t="s">
        <v>74</v>
      </c>
      <c r="E423" s="217" t="s">
        <v>627</v>
      </c>
      <c r="F423" s="217" t="s">
        <v>628</v>
      </c>
      <c r="G423" s="204"/>
      <c r="H423" s="204"/>
      <c r="I423" s="207"/>
      <c r="J423" s="218">
        <f>BK423</f>
        <v>0</v>
      </c>
      <c r="K423" s="204"/>
      <c r="L423" s="209"/>
      <c r="M423" s="210"/>
      <c r="N423" s="211"/>
      <c r="O423" s="211"/>
      <c r="P423" s="212">
        <f>SUM(P424:P431)</f>
        <v>0</v>
      </c>
      <c r="Q423" s="211"/>
      <c r="R423" s="212">
        <f>SUM(R424:R431)</f>
        <v>0.02015</v>
      </c>
      <c r="S423" s="211"/>
      <c r="T423" s="213">
        <f>SUM(T424:T431)</f>
        <v>0.0318</v>
      </c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R423" s="214" t="s">
        <v>85</v>
      </c>
      <c r="AT423" s="215" t="s">
        <v>74</v>
      </c>
      <c r="AU423" s="215" t="s">
        <v>83</v>
      </c>
      <c r="AY423" s="214" t="s">
        <v>142</v>
      </c>
      <c r="BK423" s="216">
        <f>SUM(BK424:BK431)</f>
        <v>0</v>
      </c>
    </row>
    <row r="424" s="2" customFormat="1" ht="16.5" customHeight="1">
      <c r="A424" s="38"/>
      <c r="B424" s="39"/>
      <c r="C424" s="219" t="s">
        <v>629</v>
      </c>
      <c r="D424" s="219" t="s">
        <v>145</v>
      </c>
      <c r="E424" s="220" t="s">
        <v>630</v>
      </c>
      <c r="F424" s="221" t="s">
        <v>631</v>
      </c>
      <c r="G424" s="222" t="s">
        <v>203</v>
      </c>
      <c r="H424" s="223">
        <v>30</v>
      </c>
      <c r="I424" s="224"/>
      <c r="J424" s="225">
        <f>ROUND(I424*H424,2)</f>
        <v>0</v>
      </c>
      <c r="K424" s="226"/>
      <c r="L424" s="44"/>
      <c r="M424" s="227" t="s">
        <v>1</v>
      </c>
      <c r="N424" s="228" t="s">
        <v>40</v>
      </c>
      <c r="O424" s="91"/>
      <c r="P424" s="229">
        <f>O424*H424</f>
        <v>0</v>
      </c>
      <c r="Q424" s="229">
        <v>0.00055</v>
      </c>
      <c r="R424" s="229">
        <f>Q424*H424</f>
        <v>0.016500000000000002</v>
      </c>
      <c r="S424" s="229">
        <v>0</v>
      </c>
      <c r="T424" s="230">
        <f>S424*H424</f>
        <v>0</v>
      </c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R424" s="231" t="s">
        <v>236</v>
      </c>
      <c r="AT424" s="231" t="s">
        <v>145</v>
      </c>
      <c r="AU424" s="231" t="s">
        <v>85</v>
      </c>
      <c r="AY424" s="17" t="s">
        <v>142</v>
      </c>
      <c r="BE424" s="232">
        <f>IF(N424="základní",J424,0)</f>
        <v>0</v>
      </c>
      <c r="BF424" s="232">
        <f>IF(N424="snížená",J424,0)</f>
        <v>0</v>
      </c>
      <c r="BG424" s="232">
        <f>IF(N424="zákl. přenesená",J424,0)</f>
        <v>0</v>
      </c>
      <c r="BH424" s="232">
        <f>IF(N424="sníž. přenesená",J424,0)</f>
        <v>0</v>
      </c>
      <c r="BI424" s="232">
        <f>IF(N424="nulová",J424,0)</f>
        <v>0</v>
      </c>
      <c r="BJ424" s="17" t="s">
        <v>83</v>
      </c>
      <c r="BK424" s="232">
        <f>ROUND(I424*H424,2)</f>
        <v>0</v>
      </c>
      <c r="BL424" s="17" t="s">
        <v>236</v>
      </c>
      <c r="BM424" s="231" t="s">
        <v>632</v>
      </c>
    </row>
    <row r="425" s="2" customFormat="1">
      <c r="A425" s="38"/>
      <c r="B425" s="39"/>
      <c r="C425" s="40"/>
      <c r="D425" s="233" t="s">
        <v>151</v>
      </c>
      <c r="E425" s="40"/>
      <c r="F425" s="234" t="s">
        <v>633</v>
      </c>
      <c r="G425" s="40"/>
      <c r="H425" s="40"/>
      <c r="I425" s="235"/>
      <c r="J425" s="40"/>
      <c r="K425" s="40"/>
      <c r="L425" s="44"/>
      <c r="M425" s="236"/>
      <c r="N425" s="237"/>
      <c r="O425" s="91"/>
      <c r="P425" s="91"/>
      <c r="Q425" s="91"/>
      <c r="R425" s="91"/>
      <c r="S425" s="91"/>
      <c r="T425" s="92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T425" s="17" t="s">
        <v>151</v>
      </c>
      <c r="AU425" s="17" t="s">
        <v>85</v>
      </c>
    </row>
    <row r="426" s="2" customFormat="1" ht="16.5" customHeight="1">
      <c r="A426" s="38"/>
      <c r="B426" s="39"/>
      <c r="C426" s="219" t="s">
        <v>580</v>
      </c>
      <c r="D426" s="219" t="s">
        <v>145</v>
      </c>
      <c r="E426" s="220" t="s">
        <v>634</v>
      </c>
      <c r="F426" s="221" t="s">
        <v>635</v>
      </c>
      <c r="G426" s="222" t="s">
        <v>203</v>
      </c>
      <c r="H426" s="223">
        <v>30</v>
      </c>
      <c r="I426" s="224"/>
      <c r="J426" s="225">
        <f>ROUND(I426*H426,2)</f>
        <v>0</v>
      </c>
      <c r="K426" s="226"/>
      <c r="L426" s="44"/>
      <c r="M426" s="227" t="s">
        <v>1</v>
      </c>
      <c r="N426" s="228" t="s">
        <v>40</v>
      </c>
      <c r="O426" s="91"/>
      <c r="P426" s="229">
        <f>O426*H426</f>
        <v>0</v>
      </c>
      <c r="Q426" s="229">
        <v>3E-05</v>
      </c>
      <c r="R426" s="229">
        <f>Q426*H426</f>
        <v>0.0009</v>
      </c>
      <c r="S426" s="229">
        <v>0.00106</v>
      </c>
      <c r="T426" s="230">
        <f>S426*H426</f>
        <v>0.0318</v>
      </c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R426" s="231" t="s">
        <v>236</v>
      </c>
      <c r="AT426" s="231" t="s">
        <v>145</v>
      </c>
      <c r="AU426" s="231" t="s">
        <v>85</v>
      </c>
      <c r="AY426" s="17" t="s">
        <v>142</v>
      </c>
      <c r="BE426" s="232">
        <f>IF(N426="základní",J426,0)</f>
        <v>0</v>
      </c>
      <c r="BF426" s="232">
        <f>IF(N426="snížená",J426,0)</f>
        <v>0</v>
      </c>
      <c r="BG426" s="232">
        <f>IF(N426="zákl. přenesená",J426,0)</f>
        <v>0</v>
      </c>
      <c r="BH426" s="232">
        <f>IF(N426="sníž. přenesená",J426,0)</f>
        <v>0</v>
      </c>
      <c r="BI426" s="232">
        <f>IF(N426="nulová",J426,0)</f>
        <v>0</v>
      </c>
      <c r="BJ426" s="17" t="s">
        <v>83</v>
      </c>
      <c r="BK426" s="232">
        <f>ROUND(I426*H426,2)</f>
        <v>0</v>
      </c>
      <c r="BL426" s="17" t="s">
        <v>236</v>
      </c>
      <c r="BM426" s="231" t="s">
        <v>636</v>
      </c>
    </row>
    <row r="427" s="2" customFormat="1">
      <c r="A427" s="38"/>
      <c r="B427" s="39"/>
      <c r="C427" s="40"/>
      <c r="D427" s="233" t="s">
        <v>151</v>
      </c>
      <c r="E427" s="40"/>
      <c r="F427" s="234" t="s">
        <v>637</v>
      </c>
      <c r="G427" s="40"/>
      <c r="H427" s="40"/>
      <c r="I427" s="235"/>
      <c r="J427" s="40"/>
      <c r="K427" s="40"/>
      <c r="L427" s="44"/>
      <c r="M427" s="236"/>
      <c r="N427" s="237"/>
      <c r="O427" s="91"/>
      <c r="P427" s="91"/>
      <c r="Q427" s="91"/>
      <c r="R427" s="91"/>
      <c r="S427" s="91"/>
      <c r="T427" s="92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T427" s="17" t="s">
        <v>151</v>
      </c>
      <c r="AU427" s="17" t="s">
        <v>85</v>
      </c>
    </row>
    <row r="428" s="2" customFormat="1" ht="21.75" customHeight="1">
      <c r="A428" s="38"/>
      <c r="B428" s="39"/>
      <c r="C428" s="219" t="s">
        <v>638</v>
      </c>
      <c r="D428" s="219" t="s">
        <v>145</v>
      </c>
      <c r="E428" s="220" t="s">
        <v>639</v>
      </c>
      <c r="F428" s="221" t="s">
        <v>640</v>
      </c>
      <c r="G428" s="222" t="s">
        <v>203</v>
      </c>
      <c r="H428" s="223">
        <v>25</v>
      </c>
      <c r="I428" s="224"/>
      <c r="J428" s="225">
        <f>ROUND(I428*H428,2)</f>
        <v>0</v>
      </c>
      <c r="K428" s="226"/>
      <c r="L428" s="44"/>
      <c r="M428" s="227" t="s">
        <v>1</v>
      </c>
      <c r="N428" s="228" t="s">
        <v>40</v>
      </c>
      <c r="O428" s="91"/>
      <c r="P428" s="229">
        <f>O428*H428</f>
        <v>0</v>
      </c>
      <c r="Q428" s="229">
        <v>0.00011</v>
      </c>
      <c r="R428" s="229">
        <f>Q428*H428</f>
        <v>0.0027500000000000004</v>
      </c>
      <c r="S428" s="229">
        <v>0</v>
      </c>
      <c r="T428" s="230">
        <f>S428*H428</f>
        <v>0</v>
      </c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R428" s="231" t="s">
        <v>236</v>
      </c>
      <c r="AT428" s="231" t="s">
        <v>145</v>
      </c>
      <c r="AU428" s="231" t="s">
        <v>85</v>
      </c>
      <c r="AY428" s="17" t="s">
        <v>142</v>
      </c>
      <c r="BE428" s="232">
        <f>IF(N428="základní",J428,0)</f>
        <v>0</v>
      </c>
      <c r="BF428" s="232">
        <f>IF(N428="snížená",J428,0)</f>
        <v>0</v>
      </c>
      <c r="BG428" s="232">
        <f>IF(N428="zákl. přenesená",J428,0)</f>
        <v>0</v>
      </c>
      <c r="BH428" s="232">
        <f>IF(N428="sníž. přenesená",J428,0)</f>
        <v>0</v>
      </c>
      <c r="BI428" s="232">
        <f>IF(N428="nulová",J428,0)</f>
        <v>0</v>
      </c>
      <c r="BJ428" s="17" t="s">
        <v>83</v>
      </c>
      <c r="BK428" s="232">
        <f>ROUND(I428*H428,2)</f>
        <v>0</v>
      </c>
      <c r="BL428" s="17" t="s">
        <v>236</v>
      </c>
      <c r="BM428" s="231" t="s">
        <v>641</v>
      </c>
    </row>
    <row r="429" s="2" customFormat="1">
      <c r="A429" s="38"/>
      <c r="B429" s="39"/>
      <c r="C429" s="40"/>
      <c r="D429" s="233" t="s">
        <v>151</v>
      </c>
      <c r="E429" s="40"/>
      <c r="F429" s="234" t="s">
        <v>642</v>
      </c>
      <c r="G429" s="40"/>
      <c r="H429" s="40"/>
      <c r="I429" s="235"/>
      <c r="J429" s="40"/>
      <c r="K429" s="40"/>
      <c r="L429" s="44"/>
      <c r="M429" s="236"/>
      <c r="N429" s="237"/>
      <c r="O429" s="91"/>
      <c r="P429" s="91"/>
      <c r="Q429" s="91"/>
      <c r="R429" s="91"/>
      <c r="S429" s="91"/>
      <c r="T429" s="92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T429" s="17" t="s">
        <v>151</v>
      </c>
      <c r="AU429" s="17" t="s">
        <v>85</v>
      </c>
    </row>
    <row r="430" s="2" customFormat="1" ht="16.5" customHeight="1">
      <c r="A430" s="38"/>
      <c r="B430" s="39"/>
      <c r="C430" s="219" t="s">
        <v>589</v>
      </c>
      <c r="D430" s="219" t="s">
        <v>145</v>
      </c>
      <c r="E430" s="220" t="s">
        <v>643</v>
      </c>
      <c r="F430" s="221" t="s">
        <v>644</v>
      </c>
      <c r="G430" s="222" t="s">
        <v>428</v>
      </c>
      <c r="H430" s="281"/>
      <c r="I430" s="224"/>
      <c r="J430" s="225">
        <f>ROUND(I430*H430,2)</f>
        <v>0</v>
      </c>
      <c r="K430" s="226"/>
      <c r="L430" s="44"/>
      <c r="M430" s="227" t="s">
        <v>1</v>
      </c>
      <c r="N430" s="228" t="s">
        <v>40</v>
      </c>
      <c r="O430" s="91"/>
      <c r="P430" s="229">
        <f>O430*H430</f>
        <v>0</v>
      </c>
      <c r="Q430" s="229">
        <v>0</v>
      </c>
      <c r="R430" s="229">
        <f>Q430*H430</f>
        <v>0</v>
      </c>
      <c r="S430" s="229">
        <v>0</v>
      </c>
      <c r="T430" s="230">
        <f>S430*H430</f>
        <v>0</v>
      </c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R430" s="231" t="s">
        <v>236</v>
      </c>
      <c r="AT430" s="231" t="s">
        <v>145</v>
      </c>
      <c r="AU430" s="231" t="s">
        <v>85</v>
      </c>
      <c r="AY430" s="17" t="s">
        <v>142</v>
      </c>
      <c r="BE430" s="232">
        <f>IF(N430="základní",J430,0)</f>
        <v>0</v>
      </c>
      <c r="BF430" s="232">
        <f>IF(N430="snížená",J430,0)</f>
        <v>0</v>
      </c>
      <c r="BG430" s="232">
        <f>IF(N430="zákl. přenesená",J430,0)</f>
        <v>0</v>
      </c>
      <c r="BH430" s="232">
        <f>IF(N430="sníž. přenesená",J430,0)</f>
        <v>0</v>
      </c>
      <c r="BI430" s="232">
        <f>IF(N430="nulová",J430,0)</f>
        <v>0</v>
      </c>
      <c r="BJ430" s="17" t="s">
        <v>83</v>
      </c>
      <c r="BK430" s="232">
        <f>ROUND(I430*H430,2)</f>
        <v>0</v>
      </c>
      <c r="BL430" s="17" t="s">
        <v>236</v>
      </c>
      <c r="BM430" s="231" t="s">
        <v>645</v>
      </c>
    </row>
    <row r="431" s="2" customFormat="1">
      <c r="A431" s="38"/>
      <c r="B431" s="39"/>
      <c r="C431" s="40"/>
      <c r="D431" s="233" t="s">
        <v>151</v>
      </c>
      <c r="E431" s="40"/>
      <c r="F431" s="234" t="s">
        <v>646</v>
      </c>
      <c r="G431" s="40"/>
      <c r="H431" s="40"/>
      <c r="I431" s="235"/>
      <c r="J431" s="40"/>
      <c r="K431" s="40"/>
      <c r="L431" s="44"/>
      <c r="M431" s="236"/>
      <c r="N431" s="237"/>
      <c r="O431" s="91"/>
      <c r="P431" s="91"/>
      <c r="Q431" s="91"/>
      <c r="R431" s="91"/>
      <c r="S431" s="91"/>
      <c r="T431" s="92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T431" s="17" t="s">
        <v>151</v>
      </c>
      <c r="AU431" s="17" t="s">
        <v>85</v>
      </c>
    </row>
    <row r="432" s="12" customFormat="1" ht="22.8" customHeight="1">
      <c r="A432" s="12"/>
      <c r="B432" s="203"/>
      <c r="C432" s="204"/>
      <c r="D432" s="205" t="s">
        <v>74</v>
      </c>
      <c r="E432" s="217" t="s">
        <v>647</v>
      </c>
      <c r="F432" s="217" t="s">
        <v>648</v>
      </c>
      <c r="G432" s="204"/>
      <c r="H432" s="204"/>
      <c r="I432" s="207"/>
      <c r="J432" s="218">
        <f>BK432</f>
        <v>0</v>
      </c>
      <c r="K432" s="204"/>
      <c r="L432" s="209"/>
      <c r="M432" s="210"/>
      <c r="N432" s="211"/>
      <c r="O432" s="211"/>
      <c r="P432" s="212">
        <f>SUM(P433:P440)</f>
        <v>0</v>
      </c>
      <c r="Q432" s="211"/>
      <c r="R432" s="212">
        <f>SUM(R433:R440)</f>
        <v>0.0093799999999999984</v>
      </c>
      <c r="S432" s="211"/>
      <c r="T432" s="213">
        <f>SUM(T433:T440)</f>
        <v>0</v>
      </c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R432" s="214" t="s">
        <v>85</v>
      </c>
      <c r="AT432" s="215" t="s">
        <v>74</v>
      </c>
      <c r="AU432" s="215" t="s">
        <v>83</v>
      </c>
      <c r="AY432" s="214" t="s">
        <v>142</v>
      </c>
      <c r="BK432" s="216">
        <f>SUM(BK433:BK440)</f>
        <v>0</v>
      </c>
    </row>
    <row r="433" s="2" customFormat="1" ht="16.5" customHeight="1">
      <c r="A433" s="38"/>
      <c r="B433" s="39"/>
      <c r="C433" s="219" t="s">
        <v>649</v>
      </c>
      <c r="D433" s="219" t="s">
        <v>145</v>
      </c>
      <c r="E433" s="220" t="s">
        <v>650</v>
      </c>
      <c r="F433" s="221" t="s">
        <v>651</v>
      </c>
      <c r="G433" s="222" t="s">
        <v>224</v>
      </c>
      <c r="H433" s="223">
        <v>67</v>
      </c>
      <c r="I433" s="224"/>
      <c r="J433" s="225">
        <f>ROUND(I433*H433,2)</f>
        <v>0</v>
      </c>
      <c r="K433" s="226"/>
      <c r="L433" s="44"/>
      <c r="M433" s="227" t="s">
        <v>1</v>
      </c>
      <c r="N433" s="228" t="s">
        <v>40</v>
      </c>
      <c r="O433" s="91"/>
      <c r="P433" s="229">
        <f>O433*H433</f>
        <v>0</v>
      </c>
      <c r="Q433" s="229">
        <v>0.00013999999999999998</v>
      </c>
      <c r="R433" s="229">
        <f>Q433*H433</f>
        <v>0.0093799999999999984</v>
      </c>
      <c r="S433" s="229">
        <v>0</v>
      </c>
      <c r="T433" s="230">
        <f>S433*H433</f>
        <v>0</v>
      </c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R433" s="231" t="s">
        <v>236</v>
      </c>
      <c r="AT433" s="231" t="s">
        <v>145</v>
      </c>
      <c r="AU433" s="231" t="s">
        <v>85</v>
      </c>
      <c r="AY433" s="17" t="s">
        <v>142</v>
      </c>
      <c r="BE433" s="232">
        <f>IF(N433="základní",J433,0)</f>
        <v>0</v>
      </c>
      <c r="BF433" s="232">
        <f>IF(N433="snížená",J433,0)</f>
        <v>0</v>
      </c>
      <c r="BG433" s="232">
        <f>IF(N433="zákl. přenesená",J433,0)</f>
        <v>0</v>
      </c>
      <c r="BH433" s="232">
        <f>IF(N433="sníž. přenesená",J433,0)</f>
        <v>0</v>
      </c>
      <c r="BI433" s="232">
        <f>IF(N433="nulová",J433,0)</f>
        <v>0</v>
      </c>
      <c r="BJ433" s="17" t="s">
        <v>83</v>
      </c>
      <c r="BK433" s="232">
        <f>ROUND(I433*H433,2)</f>
        <v>0</v>
      </c>
      <c r="BL433" s="17" t="s">
        <v>236</v>
      </c>
      <c r="BM433" s="231" t="s">
        <v>652</v>
      </c>
    </row>
    <row r="434" s="2" customFormat="1">
      <c r="A434" s="38"/>
      <c r="B434" s="39"/>
      <c r="C434" s="40"/>
      <c r="D434" s="233" t="s">
        <v>151</v>
      </c>
      <c r="E434" s="40"/>
      <c r="F434" s="234" t="s">
        <v>653</v>
      </c>
      <c r="G434" s="40"/>
      <c r="H434" s="40"/>
      <c r="I434" s="235"/>
      <c r="J434" s="40"/>
      <c r="K434" s="40"/>
      <c r="L434" s="44"/>
      <c r="M434" s="236"/>
      <c r="N434" s="237"/>
      <c r="O434" s="91"/>
      <c r="P434" s="91"/>
      <c r="Q434" s="91"/>
      <c r="R434" s="91"/>
      <c r="S434" s="91"/>
      <c r="T434" s="92"/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T434" s="17" t="s">
        <v>151</v>
      </c>
      <c r="AU434" s="17" t="s">
        <v>85</v>
      </c>
    </row>
    <row r="435" s="2" customFormat="1" ht="16.5" customHeight="1">
      <c r="A435" s="38"/>
      <c r="B435" s="39"/>
      <c r="C435" s="219" t="s">
        <v>592</v>
      </c>
      <c r="D435" s="219" t="s">
        <v>145</v>
      </c>
      <c r="E435" s="220" t="s">
        <v>654</v>
      </c>
      <c r="F435" s="221" t="s">
        <v>655</v>
      </c>
      <c r="G435" s="222" t="s">
        <v>224</v>
      </c>
      <c r="H435" s="223">
        <v>57</v>
      </c>
      <c r="I435" s="224"/>
      <c r="J435" s="225">
        <f>ROUND(I435*H435,2)</f>
        <v>0</v>
      </c>
      <c r="K435" s="226"/>
      <c r="L435" s="44"/>
      <c r="M435" s="227" t="s">
        <v>1</v>
      </c>
      <c r="N435" s="228" t="s">
        <v>40</v>
      </c>
      <c r="O435" s="91"/>
      <c r="P435" s="229">
        <f>O435*H435</f>
        <v>0</v>
      </c>
      <c r="Q435" s="229">
        <v>0</v>
      </c>
      <c r="R435" s="229">
        <f>Q435*H435</f>
        <v>0</v>
      </c>
      <c r="S435" s="229">
        <v>0</v>
      </c>
      <c r="T435" s="230">
        <f>S435*H435</f>
        <v>0</v>
      </c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R435" s="231" t="s">
        <v>236</v>
      </c>
      <c r="AT435" s="231" t="s">
        <v>145</v>
      </c>
      <c r="AU435" s="231" t="s">
        <v>85</v>
      </c>
      <c r="AY435" s="17" t="s">
        <v>142</v>
      </c>
      <c r="BE435" s="232">
        <f>IF(N435="základní",J435,0)</f>
        <v>0</v>
      </c>
      <c r="BF435" s="232">
        <f>IF(N435="snížená",J435,0)</f>
        <v>0</v>
      </c>
      <c r="BG435" s="232">
        <f>IF(N435="zákl. přenesená",J435,0)</f>
        <v>0</v>
      </c>
      <c r="BH435" s="232">
        <f>IF(N435="sníž. přenesená",J435,0)</f>
        <v>0</v>
      </c>
      <c r="BI435" s="232">
        <f>IF(N435="nulová",J435,0)</f>
        <v>0</v>
      </c>
      <c r="BJ435" s="17" t="s">
        <v>83</v>
      </c>
      <c r="BK435" s="232">
        <f>ROUND(I435*H435,2)</f>
        <v>0</v>
      </c>
      <c r="BL435" s="17" t="s">
        <v>236</v>
      </c>
      <c r="BM435" s="231" t="s">
        <v>656</v>
      </c>
    </row>
    <row r="436" s="2" customFormat="1">
      <c r="A436" s="38"/>
      <c r="B436" s="39"/>
      <c r="C436" s="40"/>
      <c r="D436" s="233" t="s">
        <v>151</v>
      </c>
      <c r="E436" s="40"/>
      <c r="F436" s="234" t="s">
        <v>655</v>
      </c>
      <c r="G436" s="40"/>
      <c r="H436" s="40"/>
      <c r="I436" s="235"/>
      <c r="J436" s="40"/>
      <c r="K436" s="40"/>
      <c r="L436" s="44"/>
      <c r="M436" s="236"/>
      <c r="N436" s="237"/>
      <c r="O436" s="91"/>
      <c r="P436" s="91"/>
      <c r="Q436" s="91"/>
      <c r="R436" s="91"/>
      <c r="S436" s="91"/>
      <c r="T436" s="92"/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T436" s="17" t="s">
        <v>151</v>
      </c>
      <c r="AU436" s="17" t="s">
        <v>85</v>
      </c>
    </row>
    <row r="437" s="2" customFormat="1" ht="16.5" customHeight="1">
      <c r="A437" s="38"/>
      <c r="B437" s="39"/>
      <c r="C437" s="219" t="s">
        <v>657</v>
      </c>
      <c r="D437" s="219" t="s">
        <v>145</v>
      </c>
      <c r="E437" s="220" t="s">
        <v>658</v>
      </c>
      <c r="F437" s="221" t="s">
        <v>659</v>
      </c>
      <c r="G437" s="222" t="s">
        <v>224</v>
      </c>
      <c r="H437" s="223">
        <v>10</v>
      </c>
      <c r="I437" s="224"/>
      <c r="J437" s="225">
        <f>ROUND(I437*H437,2)</f>
        <v>0</v>
      </c>
      <c r="K437" s="226"/>
      <c r="L437" s="44"/>
      <c r="M437" s="227" t="s">
        <v>1</v>
      </c>
      <c r="N437" s="228" t="s">
        <v>40</v>
      </c>
      <c r="O437" s="91"/>
      <c r="P437" s="229">
        <f>O437*H437</f>
        <v>0</v>
      </c>
      <c r="Q437" s="229">
        <v>0</v>
      </c>
      <c r="R437" s="229">
        <f>Q437*H437</f>
        <v>0</v>
      </c>
      <c r="S437" s="229">
        <v>0</v>
      </c>
      <c r="T437" s="230">
        <f>S437*H437</f>
        <v>0</v>
      </c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R437" s="231" t="s">
        <v>236</v>
      </c>
      <c r="AT437" s="231" t="s">
        <v>145</v>
      </c>
      <c r="AU437" s="231" t="s">
        <v>85</v>
      </c>
      <c r="AY437" s="17" t="s">
        <v>142</v>
      </c>
      <c r="BE437" s="232">
        <f>IF(N437="základní",J437,0)</f>
        <v>0</v>
      </c>
      <c r="BF437" s="232">
        <f>IF(N437="snížená",J437,0)</f>
        <v>0</v>
      </c>
      <c r="BG437" s="232">
        <f>IF(N437="zákl. přenesená",J437,0)</f>
        <v>0</v>
      </c>
      <c r="BH437" s="232">
        <f>IF(N437="sníž. přenesená",J437,0)</f>
        <v>0</v>
      </c>
      <c r="BI437" s="232">
        <f>IF(N437="nulová",J437,0)</f>
        <v>0</v>
      </c>
      <c r="BJ437" s="17" t="s">
        <v>83</v>
      </c>
      <c r="BK437" s="232">
        <f>ROUND(I437*H437,2)</f>
        <v>0</v>
      </c>
      <c r="BL437" s="17" t="s">
        <v>236</v>
      </c>
      <c r="BM437" s="231" t="s">
        <v>660</v>
      </c>
    </row>
    <row r="438" s="2" customFormat="1">
      <c r="A438" s="38"/>
      <c r="B438" s="39"/>
      <c r="C438" s="40"/>
      <c r="D438" s="233" t="s">
        <v>151</v>
      </c>
      <c r="E438" s="40"/>
      <c r="F438" s="234" t="s">
        <v>659</v>
      </c>
      <c r="G438" s="40"/>
      <c r="H438" s="40"/>
      <c r="I438" s="235"/>
      <c r="J438" s="40"/>
      <c r="K438" s="40"/>
      <c r="L438" s="44"/>
      <c r="M438" s="236"/>
      <c r="N438" s="237"/>
      <c r="O438" s="91"/>
      <c r="P438" s="91"/>
      <c r="Q438" s="91"/>
      <c r="R438" s="91"/>
      <c r="S438" s="91"/>
      <c r="T438" s="92"/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T438" s="17" t="s">
        <v>151</v>
      </c>
      <c r="AU438" s="17" t="s">
        <v>85</v>
      </c>
    </row>
    <row r="439" s="2" customFormat="1" ht="16.5" customHeight="1">
      <c r="A439" s="38"/>
      <c r="B439" s="39"/>
      <c r="C439" s="219" t="s">
        <v>596</v>
      </c>
      <c r="D439" s="219" t="s">
        <v>145</v>
      </c>
      <c r="E439" s="220" t="s">
        <v>661</v>
      </c>
      <c r="F439" s="221" t="s">
        <v>662</v>
      </c>
      <c r="G439" s="222" t="s">
        <v>428</v>
      </c>
      <c r="H439" s="281"/>
      <c r="I439" s="224"/>
      <c r="J439" s="225">
        <f>ROUND(I439*H439,2)</f>
        <v>0</v>
      </c>
      <c r="K439" s="226"/>
      <c r="L439" s="44"/>
      <c r="M439" s="227" t="s">
        <v>1</v>
      </c>
      <c r="N439" s="228" t="s">
        <v>40</v>
      </c>
      <c r="O439" s="91"/>
      <c r="P439" s="229">
        <f>O439*H439</f>
        <v>0</v>
      </c>
      <c r="Q439" s="229">
        <v>0</v>
      </c>
      <c r="R439" s="229">
        <f>Q439*H439</f>
        <v>0</v>
      </c>
      <c r="S439" s="229">
        <v>0</v>
      </c>
      <c r="T439" s="230">
        <f>S439*H439</f>
        <v>0</v>
      </c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R439" s="231" t="s">
        <v>236</v>
      </c>
      <c r="AT439" s="231" t="s">
        <v>145</v>
      </c>
      <c r="AU439" s="231" t="s">
        <v>85</v>
      </c>
      <c r="AY439" s="17" t="s">
        <v>142</v>
      </c>
      <c r="BE439" s="232">
        <f>IF(N439="základní",J439,0)</f>
        <v>0</v>
      </c>
      <c r="BF439" s="232">
        <f>IF(N439="snížená",J439,0)</f>
        <v>0</v>
      </c>
      <c r="BG439" s="232">
        <f>IF(N439="zákl. přenesená",J439,0)</f>
        <v>0</v>
      </c>
      <c r="BH439" s="232">
        <f>IF(N439="sníž. přenesená",J439,0)</f>
        <v>0</v>
      </c>
      <c r="BI439" s="232">
        <f>IF(N439="nulová",J439,0)</f>
        <v>0</v>
      </c>
      <c r="BJ439" s="17" t="s">
        <v>83</v>
      </c>
      <c r="BK439" s="232">
        <f>ROUND(I439*H439,2)</f>
        <v>0</v>
      </c>
      <c r="BL439" s="17" t="s">
        <v>236</v>
      </c>
      <c r="BM439" s="231" t="s">
        <v>663</v>
      </c>
    </row>
    <row r="440" s="2" customFormat="1">
      <c r="A440" s="38"/>
      <c r="B440" s="39"/>
      <c r="C440" s="40"/>
      <c r="D440" s="233" t="s">
        <v>151</v>
      </c>
      <c r="E440" s="40"/>
      <c r="F440" s="234" t="s">
        <v>664</v>
      </c>
      <c r="G440" s="40"/>
      <c r="H440" s="40"/>
      <c r="I440" s="235"/>
      <c r="J440" s="40"/>
      <c r="K440" s="40"/>
      <c r="L440" s="44"/>
      <c r="M440" s="236"/>
      <c r="N440" s="237"/>
      <c r="O440" s="91"/>
      <c r="P440" s="91"/>
      <c r="Q440" s="91"/>
      <c r="R440" s="91"/>
      <c r="S440" s="91"/>
      <c r="T440" s="92"/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T440" s="17" t="s">
        <v>151</v>
      </c>
      <c r="AU440" s="17" t="s">
        <v>85</v>
      </c>
    </row>
    <row r="441" s="12" customFormat="1" ht="22.8" customHeight="1">
      <c r="A441" s="12"/>
      <c r="B441" s="203"/>
      <c r="C441" s="204"/>
      <c r="D441" s="205" t="s">
        <v>74</v>
      </c>
      <c r="E441" s="217" t="s">
        <v>665</v>
      </c>
      <c r="F441" s="217" t="s">
        <v>666</v>
      </c>
      <c r="G441" s="204"/>
      <c r="H441" s="204"/>
      <c r="I441" s="207"/>
      <c r="J441" s="218">
        <f>BK441</f>
        <v>0</v>
      </c>
      <c r="K441" s="204"/>
      <c r="L441" s="209"/>
      <c r="M441" s="210"/>
      <c r="N441" s="211"/>
      <c r="O441" s="211"/>
      <c r="P441" s="212">
        <f>SUM(P442:P499)</f>
        <v>0</v>
      </c>
      <c r="Q441" s="211"/>
      <c r="R441" s="212">
        <f>SUM(R442:R499)</f>
        <v>2.4750999999999996</v>
      </c>
      <c r="S441" s="211"/>
      <c r="T441" s="213">
        <f>SUM(T442:T499)</f>
        <v>1.79903</v>
      </c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R441" s="214" t="s">
        <v>85</v>
      </c>
      <c r="AT441" s="215" t="s">
        <v>74</v>
      </c>
      <c r="AU441" s="215" t="s">
        <v>83</v>
      </c>
      <c r="AY441" s="214" t="s">
        <v>142</v>
      </c>
      <c r="BK441" s="216">
        <f>SUM(BK442:BK499)</f>
        <v>0</v>
      </c>
    </row>
    <row r="442" s="2" customFormat="1" ht="21.75" customHeight="1">
      <c r="A442" s="38"/>
      <c r="B442" s="39"/>
      <c r="C442" s="219" t="s">
        <v>667</v>
      </c>
      <c r="D442" s="219" t="s">
        <v>145</v>
      </c>
      <c r="E442" s="220" t="s">
        <v>668</v>
      </c>
      <c r="F442" s="221" t="s">
        <v>669</v>
      </c>
      <c r="G442" s="222" t="s">
        <v>224</v>
      </c>
      <c r="H442" s="223">
        <v>4</v>
      </c>
      <c r="I442" s="224"/>
      <c r="J442" s="225">
        <f>ROUND(I442*H442,2)</f>
        <v>0</v>
      </c>
      <c r="K442" s="226"/>
      <c r="L442" s="44"/>
      <c r="M442" s="227" t="s">
        <v>1</v>
      </c>
      <c r="N442" s="228" t="s">
        <v>40</v>
      </c>
      <c r="O442" s="91"/>
      <c r="P442" s="229">
        <f>O442*H442</f>
        <v>0</v>
      </c>
      <c r="Q442" s="229">
        <v>0.0134</v>
      </c>
      <c r="R442" s="229">
        <f>Q442*H442</f>
        <v>0.0536</v>
      </c>
      <c r="S442" s="229">
        <v>0</v>
      </c>
      <c r="T442" s="230">
        <f>S442*H442</f>
        <v>0</v>
      </c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R442" s="231" t="s">
        <v>236</v>
      </c>
      <c r="AT442" s="231" t="s">
        <v>145</v>
      </c>
      <c r="AU442" s="231" t="s">
        <v>85</v>
      </c>
      <c r="AY442" s="17" t="s">
        <v>142</v>
      </c>
      <c r="BE442" s="232">
        <f>IF(N442="základní",J442,0)</f>
        <v>0</v>
      </c>
      <c r="BF442" s="232">
        <f>IF(N442="snížená",J442,0)</f>
        <v>0</v>
      </c>
      <c r="BG442" s="232">
        <f>IF(N442="zákl. přenesená",J442,0)</f>
        <v>0</v>
      </c>
      <c r="BH442" s="232">
        <f>IF(N442="sníž. přenesená",J442,0)</f>
        <v>0</v>
      </c>
      <c r="BI442" s="232">
        <f>IF(N442="nulová",J442,0)</f>
        <v>0</v>
      </c>
      <c r="BJ442" s="17" t="s">
        <v>83</v>
      </c>
      <c r="BK442" s="232">
        <f>ROUND(I442*H442,2)</f>
        <v>0</v>
      </c>
      <c r="BL442" s="17" t="s">
        <v>236</v>
      </c>
      <c r="BM442" s="231" t="s">
        <v>670</v>
      </c>
    </row>
    <row r="443" s="2" customFormat="1">
      <c r="A443" s="38"/>
      <c r="B443" s="39"/>
      <c r="C443" s="40"/>
      <c r="D443" s="233" t="s">
        <v>151</v>
      </c>
      <c r="E443" s="40"/>
      <c r="F443" s="234" t="s">
        <v>671</v>
      </c>
      <c r="G443" s="40"/>
      <c r="H443" s="40"/>
      <c r="I443" s="235"/>
      <c r="J443" s="40"/>
      <c r="K443" s="40"/>
      <c r="L443" s="44"/>
      <c r="M443" s="236"/>
      <c r="N443" s="237"/>
      <c r="O443" s="91"/>
      <c r="P443" s="91"/>
      <c r="Q443" s="91"/>
      <c r="R443" s="91"/>
      <c r="S443" s="91"/>
      <c r="T443" s="92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T443" s="17" t="s">
        <v>151</v>
      </c>
      <c r="AU443" s="17" t="s">
        <v>85</v>
      </c>
    </row>
    <row r="444" s="2" customFormat="1" ht="21.75" customHeight="1">
      <c r="A444" s="38"/>
      <c r="B444" s="39"/>
      <c r="C444" s="219" t="s">
        <v>599</v>
      </c>
      <c r="D444" s="219" t="s">
        <v>145</v>
      </c>
      <c r="E444" s="220" t="s">
        <v>672</v>
      </c>
      <c r="F444" s="221" t="s">
        <v>673</v>
      </c>
      <c r="G444" s="222" t="s">
        <v>224</v>
      </c>
      <c r="H444" s="223">
        <v>2</v>
      </c>
      <c r="I444" s="224"/>
      <c r="J444" s="225">
        <f>ROUND(I444*H444,2)</f>
        <v>0</v>
      </c>
      <c r="K444" s="226"/>
      <c r="L444" s="44"/>
      <c r="M444" s="227" t="s">
        <v>1</v>
      </c>
      <c r="N444" s="228" t="s">
        <v>40</v>
      </c>
      <c r="O444" s="91"/>
      <c r="P444" s="229">
        <f>O444*H444</f>
        <v>0</v>
      </c>
      <c r="Q444" s="229">
        <v>0.01942</v>
      </c>
      <c r="R444" s="229">
        <f>Q444*H444</f>
        <v>0.03884</v>
      </c>
      <c r="S444" s="229">
        <v>0</v>
      </c>
      <c r="T444" s="230">
        <f>S444*H444</f>
        <v>0</v>
      </c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R444" s="231" t="s">
        <v>236</v>
      </c>
      <c r="AT444" s="231" t="s">
        <v>145</v>
      </c>
      <c r="AU444" s="231" t="s">
        <v>85</v>
      </c>
      <c r="AY444" s="17" t="s">
        <v>142</v>
      </c>
      <c r="BE444" s="232">
        <f>IF(N444="základní",J444,0)</f>
        <v>0</v>
      </c>
      <c r="BF444" s="232">
        <f>IF(N444="snížená",J444,0)</f>
        <v>0</v>
      </c>
      <c r="BG444" s="232">
        <f>IF(N444="zákl. přenesená",J444,0)</f>
        <v>0</v>
      </c>
      <c r="BH444" s="232">
        <f>IF(N444="sníž. přenesená",J444,0)</f>
        <v>0</v>
      </c>
      <c r="BI444" s="232">
        <f>IF(N444="nulová",J444,0)</f>
        <v>0</v>
      </c>
      <c r="BJ444" s="17" t="s">
        <v>83</v>
      </c>
      <c r="BK444" s="232">
        <f>ROUND(I444*H444,2)</f>
        <v>0</v>
      </c>
      <c r="BL444" s="17" t="s">
        <v>236</v>
      </c>
      <c r="BM444" s="231" t="s">
        <v>674</v>
      </c>
    </row>
    <row r="445" s="2" customFormat="1">
      <c r="A445" s="38"/>
      <c r="B445" s="39"/>
      <c r="C445" s="40"/>
      <c r="D445" s="233" t="s">
        <v>151</v>
      </c>
      <c r="E445" s="40"/>
      <c r="F445" s="234" t="s">
        <v>675</v>
      </c>
      <c r="G445" s="40"/>
      <c r="H445" s="40"/>
      <c r="I445" s="235"/>
      <c r="J445" s="40"/>
      <c r="K445" s="40"/>
      <c r="L445" s="44"/>
      <c r="M445" s="236"/>
      <c r="N445" s="237"/>
      <c r="O445" s="91"/>
      <c r="P445" s="91"/>
      <c r="Q445" s="91"/>
      <c r="R445" s="91"/>
      <c r="S445" s="91"/>
      <c r="T445" s="92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T445" s="17" t="s">
        <v>151</v>
      </c>
      <c r="AU445" s="17" t="s">
        <v>85</v>
      </c>
    </row>
    <row r="446" s="2" customFormat="1" ht="21.75" customHeight="1">
      <c r="A446" s="38"/>
      <c r="B446" s="39"/>
      <c r="C446" s="219" t="s">
        <v>676</v>
      </c>
      <c r="D446" s="219" t="s">
        <v>145</v>
      </c>
      <c r="E446" s="220" t="s">
        <v>677</v>
      </c>
      <c r="F446" s="221" t="s">
        <v>678</v>
      </c>
      <c r="G446" s="222" t="s">
        <v>224</v>
      </c>
      <c r="H446" s="223">
        <v>1</v>
      </c>
      <c r="I446" s="224"/>
      <c r="J446" s="225">
        <f>ROUND(I446*H446,2)</f>
        <v>0</v>
      </c>
      <c r="K446" s="226"/>
      <c r="L446" s="44"/>
      <c r="M446" s="227" t="s">
        <v>1</v>
      </c>
      <c r="N446" s="228" t="s">
        <v>40</v>
      </c>
      <c r="O446" s="91"/>
      <c r="P446" s="229">
        <f>O446*H446</f>
        <v>0</v>
      </c>
      <c r="Q446" s="229">
        <v>0.02516</v>
      </c>
      <c r="R446" s="229">
        <f>Q446*H446</f>
        <v>0.02516</v>
      </c>
      <c r="S446" s="229">
        <v>0</v>
      </c>
      <c r="T446" s="230">
        <f>S446*H446</f>
        <v>0</v>
      </c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R446" s="231" t="s">
        <v>236</v>
      </c>
      <c r="AT446" s="231" t="s">
        <v>145</v>
      </c>
      <c r="AU446" s="231" t="s">
        <v>85</v>
      </c>
      <c r="AY446" s="17" t="s">
        <v>142</v>
      </c>
      <c r="BE446" s="232">
        <f>IF(N446="základní",J446,0)</f>
        <v>0</v>
      </c>
      <c r="BF446" s="232">
        <f>IF(N446="snížená",J446,0)</f>
        <v>0</v>
      </c>
      <c r="BG446" s="232">
        <f>IF(N446="zákl. přenesená",J446,0)</f>
        <v>0</v>
      </c>
      <c r="BH446" s="232">
        <f>IF(N446="sníž. přenesená",J446,0)</f>
        <v>0</v>
      </c>
      <c r="BI446" s="232">
        <f>IF(N446="nulová",J446,0)</f>
        <v>0</v>
      </c>
      <c r="BJ446" s="17" t="s">
        <v>83</v>
      </c>
      <c r="BK446" s="232">
        <f>ROUND(I446*H446,2)</f>
        <v>0</v>
      </c>
      <c r="BL446" s="17" t="s">
        <v>236</v>
      </c>
      <c r="BM446" s="231" t="s">
        <v>679</v>
      </c>
    </row>
    <row r="447" s="2" customFormat="1">
      <c r="A447" s="38"/>
      <c r="B447" s="39"/>
      <c r="C447" s="40"/>
      <c r="D447" s="233" t="s">
        <v>151</v>
      </c>
      <c r="E447" s="40"/>
      <c r="F447" s="234" t="s">
        <v>680</v>
      </c>
      <c r="G447" s="40"/>
      <c r="H447" s="40"/>
      <c r="I447" s="235"/>
      <c r="J447" s="40"/>
      <c r="K447" s="40"/>
      <c r="L447" s="44"/>
      <c r="M447" s="236"/>
      <c r="N447" s="237"/>
      <c r="O447" s="91"/>
      <c r="P447" s="91"/>
      <c r="Q447" s="91"/>
      <c r="R447" s="91"/>
      <c r="S447" s="91"/>
      <c r="T447" s="92"/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T447" s="17" t="s">
        <v>151</v>
      </c>
      <c r="AU447" s="17" t="s">
        <v>85</v>
      </c>
    </row>
    <row r="448" s="2" customFormat="1" ht="21.75" customHeight="1">
      <c r="A448" s="38"/>
      <c r="B448" s="39"/>
      <c r="C448" s="219" t="s">
        <v>681</v>
      </c>
      <c r="D448" s="219" t="s">
        <v>145</v>
      </c>
      <c r="E448" s="220" t="s">
        <v>682</v>
      </c>
      <c r="F448" s="221" t="s">
        <v>683</v>
      </c>
      <c r="G448" s="222" t="s">
        <v>224</v>
      </c>
      <c r="H448" s="223">
        <v>1</v>
      </c>
      <c r="I448" s="224"/>
      <c r="J448" s="225">
        <f>ROUND(I448*H448,2)</f>
        <v>0</v>
      </c>
      <c r="K448" s="226"/>
      <c r="L448" s="44"/>
      <c r="M448" s="227" t="s">
        <v>1</v>
      </c>
      <c r="N448" s="228" t="s">
        <v>40</v>
      </c>
      <c r="O448" s="91"/>
      <c r="P448" s="229">
        <f>O448*H448</f>
        <v>0</v>
      </c>
      <c r="Q448" s="229">
        <v>0.02803</v>
      </c>
      <c r="R448" s="229">
        <f>Q448*H448</f>
        <v>0.02803</v>
      </c>
      <c r="S448" s="229">
        <v>0</v>
      </c>
      <c r="T448" s="230">
        <f>S448*H448</f>
        <v>0</v>
      </c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R448" s="231" t="s">
        <v>236</v>
      </c>
      <c r="AT448" s="231" t="s">
        <v>145</v>
      </c>
      <c r="AU448" s="231" t="s">
        <v>85</v>
      </c>
      <c r="AY448" s="17" t="s">
        <v>142</v>
      </c>
      <c r="BE448" s="232">
        <f>IF(N448="základní",J448,0)</f>
        <v>0</v>
      </c>
      <c r="BF448" s="232">
        <f>IF(N448="snížená",J448,0)</f>
        <v>0</v>
      </c>
      <c r="BG448" s="232">
        <f>IF(N448="zákl. přenesená",J448,0)</f>
        <v>0</v>
      </c>
      <c r="BH448" s="232">
        <f>IF(N448="sníž. přenesená",J448,0)</f>
        <v>0</v>
      </c>
      <c r="BI448" s="232">
        <f>IF(N448="nulová",J448,0)</f>
        <v>0</v>
      </c>
      <c r="BJ448" s="17" t="s">
        <v>83</v>
      </c>
      <c r="BK448" s="232">
        <f>ROUND(I448*H448,2)</f>
        <v>0</v>
      </c>
      <c r="BL448" s="17" t="s">
        <v>236</v>
      </c>
      <c r="BM448" s="231" t="s">
        <v>684</v>
      </c>
    </row>
    <row r="449" s="2" customFormat="1">
      <c r="A449" s="38"/>
      <c r="B449" s="39"/>
      <c r="C449" s="40"/>
      <c r="D449" s="233" t="s">
        <v>151</v>
      </c>
      <c r="E449" s="40"/>
      <c r="F449" s="234" t="s">
        <v>685</v>
      </c>
      <c r="G449" s="40"/>
      <c r="H449" s="40"/>
      <c r="I449" s="235"/>
      <c r="J449" s="40"/>
      <c r="K449" s="40"/>
      <c r="L449" s="44"/>
      <c r="M449" s="236"/>
      <c r="N449" s="237"/>
      <c r="O449" s="91"/>
      <c r="P449" s="91"/>
      <c r="Q449" s="91"/>
      <c r="R449" s="91"/>
      <c r="S449" s="91"/>
      <c r="T449" s="92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T449" s="17" t="s">
        <v>151</v>
      </c>
      <c r="AU449" s="17" t="s">
        <v>85</v>
      </c>
    </row>
    <row r="450" s="2" customFormat="1" ht="21.75" customHeight="1">
      <c r="A450" s="38"/>
      <c r="B450" s="39"/>
      <c r="C450" s="219" t="s">
        <v>686</v>
      </c>
      <c r="D450" s="219" t="s">
        <v>145</v>
      </c>
      <c r="E450" s="220" t="s">
        <v>687</v>
      </c>
      <c r="F450" s="221" t="s">
        <v>688</v>
      </c>
      <c r="G450" s="222" t="s">
        <v>224</v>
      </c>
      <c r="H450" s="223">
        <v>3</v>
      </c>
      <c r="I450" s="224"/>
      <c r="J450" s="225">
        <f>ROUND(I450*H450,2)</f>
        <v>0</v>
      </c>
      <c r="K450" s="226"/>
      <c r="L450" s="44"/>
      <c r="M450" s="227" t="s">
        <v>1</v>
      </c>
      <c r="N450" s="228" t="s">
        <v>40</v>
      </c>
      <c r="O450" s="91"/>
      <c r="P450" s="229">
        <f>O450*H450</f>
        <v>0</v>
      </c>
      <c r="Q450" s="229">
        <v>0.0309</v>
      </c>
      <c r="R450" s="229">
        <f>Q450*H450</f>
        <v>0.0927</v>
      </c>
      <c r="S450" s="229">
        <v>0</v>
      </c>
      <c r="T450" s="230">
        <f>S450*H450</f>
        <v>0</v>
      </c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R450" s="231" t="s">
        <v>236</v>
      </c>
      <c r="AT450" s="231" t="s">
        <v>145</v>
      </c>
      <c r="AU450" s="231" t="s">
        <v>85</v>
      </c>
      <c r="AY450" s="17" t="s">
        <v>142</v>
      </c>
      <c r="BE450" s="232">
        <f>IF(N450="základní",J450,0)</f>
        <v>0</v>
      </c>
      <c r="BF450" s="232">
        <f>IF(N450="snížená",J450,0)</f>
        <v>0</v>
      </c>
      <c r="BG450" s="232">
        <f>IF(N450="zákl. přenesená",J450,0)</f>
        <v>0</v>
      </c>
      <c r="BH450" s="232">
        <f>IF(N450="sníž. přenesená",J450,0)</f>
        <v>0</v>
      </c>
      <c r="BI450" s="232">
        <f>IF(N450="nulová",J450,0)</f>
        <v>0</v>
      </c>
      <c r="BJ450" s="17" t="s">
        <v>83</v>
      </c>
      <c r="BK450" s="232">
        <f>ROUND(I450*H450,2)</f>
        <v>0</v>
      </c>
      <c r="BL450" s="17" t="s">
        <v>236</v>
      </c>
      <c r="BM450" s="231" t="s">
        <v>689</v>
      </c>
    </row>
    <row r="451" s="2" customFormat="1">
      <c r="A451" s="38"/>
      <c r="B451" s="39"/>
      <c r="C451" s="40"/>
      <c r="D451" s="233" t="s">
        <v>151</v>
      </c>
      <c r="E451" s="40"/>
      <c r="F451" s="234" t="s">
        <v>690</v>
      </c>
      <c r="G451" s="40"/>
      <c r="H451" s="40"/>
      <c r="I451" s="235"/>
      <c r="J451" s="40"/>
      <c r="K451" s="40"/>
      <c r="L451" s="44"/>
      <c r="M451" s="236"/>
      <c r="N451" s="237"/>
      <c r="O451" s="91"/>
      <c r="P451" s="91"/>
      <c r="Q451" s="91"/>
      <c r="R451" s="91"/>
      <c r="S451" s="91"/>
      <c r="T451" s="92"/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T451" s="17" t="s">
        <v>151</v>
      </c>
      <c r="AU451" s="17" t="s">
        <v>85</v>
      </c>
    </row>
    <row r="452" s="2" customFormat="1" ht="21.75" customHeight="1">
      <c r="A452" s="38"/>
      <c r="B452" s="39"/>
      <c r="C452" s="219" t="s">
        <v>691</v>
      </c>
      <c r="D452" s="219" t="s">
        <v>145</v>
      </c>
      <c r="E452" s="220" t="s">
        <v>692</v>
      </c>
      <c r="F452" s="221" t="s">
        <v>693</v>
      </c>
      <c r="G452" s="222" t="s">
        <v>224</v>
      </c>
      <c r="H452" s="223">
        <v>8</v>
      </c>
      <c r="I452" s="224"/>
      <c r="J452" s="225">
        <f>ROUND(I452*H452,2)</f>
        <v>0</v>
      </c>
      <c r="K452" s="226"/>
      <c r="L452" s="44"/>
      <c r="M452" s="227" t="s">
        <v>1</v>
      </c>
      <c r="N452" s="228" t="s">
        <v>40</v>
      </c>
      <c r="O452" s="91"/>
      <c r="P452" s="229">
        <f>O452*H452</f>
        <v>0</v>
      </c>
      <c r="Q452" s="229">
        <v>0.03664</v>
      </c>
      <c r="R452" s="229">
        <f>Q452*H452</f>
        <v>0.29312</v>
      </c>
      <c r="S452" s="229">
        <v>0</v>
      </c>
      <c r="T452" s="230">
        <f>S452*H452</f>
        <v>0</v>
      </c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R452" s="231" t="s">
        <v>236</v>
      </c>
      <c r="AT452" s="231" t="s">
        <v>145</v>
      </c>
      <c r="AU452" s="231" t="s">
        <v>85</v>
      </c>
      <c r="AY452" s="17" t="s">
        <v>142</v>
      </c>
      <c r="BE452" s="232">
        <f>IF(N452="základní",J452,0)</f>
        <v>0</v>
      </c>
      <c r="BF452" s="232">
        <f>IF(N452="snížená",J452,0)</f>
        <v>0</v>
      </c>
      <c r="BG452" s="232">
        <f>IF(N452="zákl. přenesená",J452,0)</f>
        <v>0</v>
      </c>
      <c r="BH452" s="232">
        <f>IF(N452="sníž. přenesená",J452,0)</f>
        <v>0</v>
      </c>
      <c r="BI452" s="232">
        <f>IF(N452="nulová",J452,0)</f>
        <v>0</v>
      </c>
      <c r="BJ452" s="17" t="s">
        <v>83</v>
      </c>
      <c r="BK452" s="232">
        <f>ROUND(I452*H452,2)</f>
        <v>0</v>
      </c>
      <c r="BL452" s="17" t="s">
        <v>236</v>
      </c>
      <c r="BM452" s="231" t="s">
        <v>694</v>
      </c>
    </row>
    <row r="453" s="2" customFormat="1">
      <c r="A453" s="38"/>
      <c r="B453" s="39"/>
      <c r="C453" s="40"/>
      <c r="D453" s="233" t="s">
        <v>151</v>
      </c>
      <c r="E453" s="40"/>
      <c r="F453" s="234" t="s">
        <v>695</v>
      </c>
      <c r="G453" s="40"/>
      <c r="H453" s="40"/>
      <c r="I453" s="235"/>
      <c r="J453" s="40"/>
      <c r="K453" s="40"/>
      <c r="L453" s="44"/>
      <c r="M453" s="236"/>
      <c r="N453" s="237"/>
      <c r="O453" s="91"/>
      <c r="P453" s="91"/>
      <c r="Q453" s="91"/>
      <c r="R453" s="91"/>
      <c r="S453" s="91"/>
      <c r="T453" s="92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T453" s="17" t="s">
        <v>151</v>
      </c>
      <c r="AU453" s="17" t="s">
        <v>85</v>
      </c>
    </row>
    <row r="454" s="2" customFormat="1" ht="21.75" customHeight="1">
      <c r="A454" s="38"/>
      <c r="B454" s="39"/>
      <c r="C454" s="219" t="s">
        <v>696</v>
      </c>
      <c r="D454" s="219" t="s">
        <v>145</v>
      </c>
      <c r="E454" s="220" t="s">
        <v>697</v>
      </c>
      <c r="F454" s="221" t="s">
        <v>698</v>
      </c>
      <c r="G454" s="222" t="s">
        <v>224</v>
      </c>
      <c r="H454" s="223">
        <v>5</v>
      </c>
      <c r="I454" s="224"/>
      <c r="J454" s="225">
        <f>ROUND(I454*H454,2)</f>
        <v>0</v>
      </c>
      <c r="K454" s="226"/>
      <c r="L454" s="44"/>
      <c r="M454" s="227" t="s">
        <v>1</v>
      </c>
      <c r="N454" s="228" t="s">
        <v>40</v>
      </c>
      <c r="O454" s="91"/>
      <c r="P454" s="229">
        <f>O454*H454</f>
        <v>0</v>
      </c>
      <c r="Q454" s="229">
        <v>0.042380000000000008</v>
      </c>
      <c r="R454" s="229">
        <f>Q454*H454</f>
        <v>0.2119</v>
      </c>
      <c r="S454" s="229">
        <v>0</v>
      </c>
      <c r="T454" s="230">
        <f>S454*H454</f>
        <v>0</v>
      </c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R454" s="231" t="s">
        <v>236</v>
      </c>
      <c r="AT454" s="231" t="s">
        <v>145</v>
      </c>
      <c r="AU454" s="231" t="s">
        <v>85</v>
      </c>
      <c r="AY454" s="17" t="s">
        <v>142</v>
      </c>
      <c r="BE454" s="232">
        <f>IF(N454="základní",J454,0)</f>
        <v>0</v>
      </c>
      <c r="BF454" s="232">
        <f>IF(N454="snížená",J454,0)</f>
        <v>0</v>
      </c>
      <c r="BG454" s="232">
        <f>IF(N454="zákl. přenesená",J454,0)</f>
        <v>0</v>
      </c>
      <c r="BH454" s="232">
        <f>IF(N454="sníž. přenesená",J454,0)</f>
        <v>0</v>
      </c>
      <c r="BI454" s="232">
        <f>IF(N454="nulová",J454,0)</f>
        <v>0</v>
      </c>
      <c r="BJ454" s="17" t="s">
        <v>83</v>
      </c>
      <c r="BK454" s="232">
        <f>ROUND(I454*H454,2)</f>
        <v>0</v>
      </c>
      <c r="BL454" s="17" t="s">
        <v>236</v>
      </c>
      <c r="BM454" s="231" t="s">
        <v>699</v>
      </c>
    </row>
    <row r="455" s="2" customFormat="1">
      <c r="A455" s="38"/>
      <c r="B455" s="39"/>
      <c r="C455" s="40"/>
      <c r="D455" s="233" t="s">
        <v>151</v>
      </c>
      <c r="E455" s="40"/>
      <c r="F455" s="234" t="s">
        <v>700</v>
      </c>
      <c r="G455" s="40"/>
      <c r="H455" s="40"/>
      <c r="I455" s="235"/>
      <c r="J455" s="40"/>
      <c r="K455" s="40"/>
      <c r="L455" s="44"/>
      <c r="M455" s="236"/>
      <c r="N455" s="237"/>
      <c r="O455" s="91"/>
      <c r="P455" s="91"/>
      <c r="Q455" s="91"/>
      <c r="R455" s="91"/>
      <c r="S455" s="91"/>
      <c r="T455" s="92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T455" s="17" t="s">
        <v>151</v>
      </c>
      <c r="AU455" s="17" t="s">
        <v>85</v>
      </c>
    </row>
    <row r="456" s="2" customFormat="1" ht="21.75" customHeight="1">
      <c r="A456" s="38"/>
      <c r="B456" s="39"/>
      <c r="C456" s="219" t="s">
        <v>701</v>
      </c>
      <c r="D456" s="219" t="s">
        <v>145</v>
      </c>
      <c r="E456" s="220" t="s">
        <v>702</v>
      </c>
      <c r="F456" s="221" t="s">
        <v>703</v>
      </c>
      <c r="G456" s="222" t="s">
        <v>224</v>
      </c>
      <c r="H456" s="223">
        <v>1</v>
      </c>
      <c r="I456" s="224"/>
      <c r="J456" s="225">
        <f>ROUND(I456*H456,2)</f>
        <v>0</v>
      </c>
      <c r="K456" s="226"/>
      <c r="L456" s="44"/>
      <c r="M456" s="227" t="s">
        <v>1</v>
      </c>
      <c r="N456" s="228" t="s">
        <v>40</v>
      </c>
      <c r="O456" s="91"/>
      <c r="P456" s="229">
        <f>O456*H456</f>
        <v>0</v>
      </c>
      <c r="Q456" s="229">
        <v>0.0204</v>
      </c>
      <c r="R456" s="229">
        <f>Q456*H456</f>
        <v>0.0204</v>
      </c>
      <c r="S456" s="229">
        <v>0</v>
      </c>
      <c r="T456" s="230">
        <f>S456*H456</f>
        <v>0</v>
      </c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R456" s="231" t="s">
        <v>236</v>
      </c>
      <c r="AT456" s="231" t="s">
        <v>145</v>
      </c>
      <c r="AU456" s="231" t="s">
        <v>85</v>
      </c>
      <c r="AY456" s="17" t="s">
        <v>142</v>
      </c>
      <c r="BE456" s="232">
        <f>IF(N456="základní",J456,0)</f>
        <v>0</v>
      </c>
      <c r="BF456" s="232">
        <f>IF(N456="snížená",J456,0)</f>
        <v>0</v>
      </c>
      <c r="BG456" s="232">
        <f>IF(N456="zákl. přenesená",J456,0)</f>
        <v>0</v>
      </c>
      <c r="BH456" s="232">
        <f>IF(N456="sníž. přenesená",J456,0)</f>
        <v>0</v>
      </c>
      <c r="BI456" s="232">
        <f>IF(N456="nulová",J456,0)</f>
        <v>0</v>
      </c>
      <c r="BJ456" s="17" t="s">
        <v>83</v>
      </c>
      <c r="BK456" s="232">
        <f>ROUND(I456*H456,2)</f>
        <v>0</v>
      </c>
      <c r="BL456" s="17" t="s">
        <v>236</v>
      </c>
      <c r="BM456" s="231" t="s">
        <v>704</v>
      </c>
    </row>
    <row r="457" s="2" customFormat="1">
      <c r="A457" s="38"/>
      <c r="B457" s="39"/>
      <c r="C457" s="40"/>
      <c r="D457" s="233" t="s">
        <v>151</v>
      </c>
      <c r="E457" s="40"/>
      <c r="F457" s="234" t="s">
        <v>705</v>
      </c>
      <c r="G457" s="40"/>
      <c r="H457" s="40"/>
      <c r="I457" s="235"/>
      <c r="J457" s="40"/>
      <c r="K457" s="40"/>
      <c r="L457" s="44"/>
      <c r="M457" s="236"/>
      <c r="N457" s="237"/>
      <c r="O457" s="91"/>
      <c r="P457" s="91"/>
      <c r="Q457" s="91"/>
      <c r="R457" s="91"/>
      <c r="S457" s="91"/>
      <c r="T457" s="92"/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T457" s="17" t="s">
        <v>151</v>
      </c>
      <c r="AU457" s="17" t="s">
        <v>85</v>
      </c>
    </row>
    <row r="458" s="2" customFormat="1" ht="21.75" customHeight="1">
      <c r="A458" s="38"/>
      <c r="B458" s="39"/>
      <c r="C458" s="219" t="s">
        <v>706</v>
      </c>
      <c r="D458" s="219" t="s">
        <v>145</v>
      </c>
      <c r="E458" s="220" t="s">
        <v>707</v>
      </c>
      <c r="F458" s="221" t="s">
        <v>708</v>
      </c>
      <c r="G458" s="222" t="s">
        <v>224</v>
      </c>
      <c r="H458" s="223">
        <v>1</v>
      </c>
      <c r="I458" s="224"/>
      <c r="J458" s="225">
        <f>ROUND(I458*H458,2)</f>
        <v>0</v>
      </c>
      <c r="K458" s="226"/>
      <c r="L458" s="44"/>
      <c r="M458" s="227" t="s">
        <v>1</v>
      </c>
      <c r="N458" s="228" t="s">
        <v>40</v>
      </c>
      <c r="O458" s="91"/>
      <c r="P458" s="229">
        <f>O458*H458</f>
        <v>0</v>
      </c>
      <c r="Q458" s="229">
        <v>0.025700000000000004</v>
      </c>
      <c r="R458" s="229">
        <f>Q458*H458</f>
        <v>0.025700000000000004</v>
      </c>
      <c r="S458" s="229">
        <v>0</v>
      </c>
      <c r="T458" s="230">
        <f>S458*H458</f>
        <v>0</v>
      </c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R458" s="231" t="s">
        <v>236</v>
      </c>
      <c r="AT458" s="231" t="s">
        <v>145</v>
      </c>
      <c r="AU458" s="231" t="s">
        <v>85</v>
      </c>
      <c r="AY458" s="17" t="s">
        <v>142</v>
      </c>
      <c r="BE458" s="232">
        <f>IF(N458="základní",J458,0)</f>
        <v>0</v>
      </c>
      <c r="BF458" s="232">
        <f>IF(N458="snížená",J458,0)</f>
        <v>0</v>
      </c>
      <c r="BG458" s="232">
        <f>IF(N458="zákl. přenesená",J458,0)</f>
        <v>0</v>
      </c>
      <c r="BH458" s="232">
        <f>IF(N458="sníž. přenesená",J458,0)</f>
        <v>0</v>
      </c>
      <c r="BI458" s="232">
        <f>IF(N458="nulová",J458,0)</f>
        <v>0</v>
      </c>
      <c r="BJ458" s="17" t="s">
        <v>83</v>
      </c>
      <c r="BK458" s="232">
        <f>ROUND(I458*H458,2)</f>
        <v>0</v>
      </c>
      <c r="BL458" s="17" t="s">
        <v>236</v>
      </c>
      <c r="BM458" s="231" t="s">
        <v>709</v>
      </c>
    </row>
    <row r="459" s="2" customFormat="1">
      <c r="A459" s="38"/>
      <c r="B459" s="39"/>
      <c r="C459" s="40"/>
      <c r="D459" s="233" t="s">
        <v>151</v>
      </c>
      <c r="E459" s="40"/>
      <c r="F459" s="234" t="s">
        <v>710</v>
      </c>
      <c r="G459" s="40"/>
      <c r="H459" s="40"/>
      <c r="I459" s="235"/>
      <c r="J459" s="40"/>
      <c r="K459" s="40"/>
      <c r="L459" s="44"/>
      <c r="M459" s="236"/>
      <c r="N459" s="237"/>
      <c r="O459" s="91"/>
      <c r="P459" s="91"/>
      <c r="Q459" s="91"/>
      <c r="R459" s="91"/>
      <c r="S459" s="91"/>
      <c r="T459" s="92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T459" s="17" t="s">
        <v>151</v>
      </c>
      <c r="AU459" s="17" t="s">
        <v>85</v>
      </c>
    </row>
    <row r="460" s="2" customFormat="1" ht="21.75" customHeight="1">
      <c r="A460" s="38"/>
      <c r="B460" s="39"/>
      <c r="C460" s="219" t="s">
        <v>711</v>
      </c>
      <c r="D460" s="219" t="s">
        <v>145</v>
      </c>
      <c r="E460" s="220" t="s">
        <v>712</v>
      </c>
      <c r="F460" s="221" t="s">
        <v>713</v>
      </c>
      <c r="G460" s="222" t="s">
        <v>224</v>
      </c>
      <c r="H460" s="223">
        <v>6</v>
      </c>
      <c r="I460" s="224"/>
      <c r="J460" s="225">
        <f>ROUND(I460*H460,2)</f>
        <v>0</v>
      </c>
      <c r="K460" s="226"/>
      <c r="L460" s="44"/>
      <c r="M460" s="227" t="s">
        <v>1</v>
      </c>
      <c r="N460" s="228" t="s">
        <v>40</v>
      </c>
      <c r="O460" s="91"/>
      <c r="P460" s="229">
        <f>O460*H460</f>
        <v>0</v>
      </c>
      <c r="Q460" s="229">
        <v>0.02176</v>
      </c>
      <c r="R460" s="229">
        <f>Q460*H460</f>
        <v>0.13056000000000002</v>
      </c>
      <c r="S460" s="229">
        <v>0</v>
      </c>
      <c r="T460" s="230">
        <f>S460*H460</f>
        <v>0</v>
      </c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R460" s="231" t="s">
        <v>236</v>
      </c>
      <c r="AT460" s="231" t="s">
        <v>145</v>
      </c>
      <c r="AU460" s="231" t="s">
        <v>85</v>
      </c>
      <c r="AY460" s="17" t="s">
        <v>142</v>
      </c>
      <c r="BE460" s="232">
        <f>IF(N460="základní",J460,0)</f>
        <v>0</v>
      </c>
      <c r="BF460" s="232">
        <f>IF(N460="snížená",J460,0)</f>
        <v>0</v>
      </c>
      <c r="BG460" s="232">
        <f>IF(N460="zákl. přenesená",J460,0)</f>
        <v>0</v>
      </c>
      <c r="BH460" s="232">
        <f>IF(N460="sníž. přenesená",J460,0)</f>
        <v>0</v>
      </c>
      <c r="BI460" s="232">
        <f>IF(N460="nulová",J460,0)</f>
        <v>0</v>
      </c>
      <c r="BJ460" s="17" t="s">
        <v>83</v>
      </c>
      <c r="BK460" s="232">
        <f>ROUND(I460*H460,2)</f>
        <v>0</v>
      </c>
      <c r="BL460" s="17" t="s">
        <v>236</v>
      </c>
      <c r="BM460" s="231" t="s">
        <v>714</v>
      </c>
    </row>
    <row r="461" s="2" customFormat="1">
      <c r="A461" s="38"/>
      <c r="B461" s="39"/>
      <c r="C461" s="40"/>
      <c r="D461" s="233" t="s">
        <v>151</v>
      </c>
      <c r="E461" s="40"/>
      <c r="F461" s="234" t="s">
        <v>715</v>
      </c>
      <c r="G461" s="40"/>
      <c r="H461" s="40"/>
      <c r="I461" s="235"/>
      <c r="J461" s="40"/>
      <c r="K461" s="40"/>
      <c r="L461" s="44"/>
      <c r="M461" s="236"/>
      <c r="N461" s="237"/>
      <c r="O461" s="91"/>
      <c r="P461" s="91"/>
      <c r="Q461" s="91"/>
      <c r="R461" s="91"/>
      <c r="S461" s="91"/>
      <c r="T461" s="92"/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T461" s="17" t="s">
        <v>151</v>
      </c>
      <c r="AU461" s="17" t="s">
        <v>85</v>
      </c>
    </row>
    <row r="462" s="2" customFormat="1" ht="21.75" customHeight="1">
      <c r="A462" s="38"/>
      <c r="B462" s="39"/>
      <c r="C462" s="219" t="s">
        <v>716</v>
      </c>
      <c r="D462" s="219" t="s">
        <v>145</v>
      </c>
      <c r="E462" s="220" t="s">
        <v>717</v>
      </c>
      <c r="F462" s="221" t="s">
        <v>718</v>
      </c>
      <c r="G462" s="222" t="s">
        <v>224</v>
      </c>
      <c r="H462" s="223">
        <v>2</v>
      </c>
      <c r="I462" s="224"/>
      <c r="J462" s="225">
        <f>ROUND(I462*H462,2)</f>
        <v>0</v>
      </c>
      <c r="K462" s="226"/>
      <c r="L462" s="44"/>
      <c r="M462" s="227" t="s">
        <v>1</v>
      </c>
      <c r="N462" s="228" t="s">
        <v>40</v>
      </c>
      <c r="O462" s="91"/>
      <c r="P462" s="229">
        <f>O462*H462</f>
        <v>0</v>
      </c>
      <c r="Q462" s="229">
        <v>0.034799999999999996</v>
      </c>
      <c r="R462" s="229">
        <f>Q462*H462</f>
        <v>0.069599999999999992</v>
      </c>
      <c r="S462" s="229">
        <v>0</v>
      </c>
      <c r="T462" s="230">
        <f>S462*H462</f>
        <v>0</v>
      </c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R462" s="231" t="s">
        <v>236</v>
      </c>
      <c r="AT462" s="231" t="s">
        <v>145</v>
      </c>
      <c r="AU462" s="231" t="s">
        <v>85</v>
      </c>
      <c r="AY462" s="17" t="s">
        <v>142</v>
      </c>
      <c r="BE462" s="232">
        <f>IF(N462="základní",J462,0)</f>
        <v>0</v>
      </c>
      <c r="BF462" s="232">
        <f>IF(N462="snížená",J462,0)</f>
        <v>0</v>
      </c>
      <c r="BG462" s="232">
        <f>IF(N462="zákl. přenesená",J462,0)</f>
        <v>0</v>
      </c>
      <c r="BH462" s="232">
        <f>IF(N462="sníž. přenesená",J462,0)</f>
        <v>0</v>
      </c>
      <c r="BI462" s="232">
        <f>IF(N462="nulová",J462,0)</f>
        <v>0</v>
      </c>
      <c r="BJ462" s="17" t="s">
        <v>83</v>
      </c>
      <c r="BK462" s="232">
        <f>ROUND(I462*H462,2)</f>
        <v>0</v>
      </c>
      <c r="BL462" s="17" t="s">
        <v>236</v>
      </c>
      <c r="BM462" s="231" t="s">
        <v>719</v>
      </c>
    </row>
    <row r="463" s="2" customFormat="1">
      <c r="A463" s="38"/>
      <c r="B463" s="39"/>
      <c r="C463" s="40"/>
      <c r="D463" s="233" t="s">
        <v>151</v>
      </c>
      <c r="E463" s="40"/>
      <c r="F463" s="234" t="s">
        <v>720</v>
      </c>
      <c r="G463" s="40"/>
      <c r="H463" s="40"/>
      <c r="I463" s="235"/>
      <c r="J463" s="40"/>
      <c r="K463" s="40"/>
      <c r="L463" s="44"/>
      <c r="M463" s="236"/>
      <c r="N463" s="237"/>
      <c r="O463" s="91"/>
      <c r="P463" s="91"/>
      <c r="Q463" s="91"/>
      <c r="R463" s="91"/>
      <c r="S463" s="91"/>
      <c r="T463" s="92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T463" s="17" t="s">
        <v>151</v>
      </c>
      <c r="AU463" s="17" t="s">
        <v>85</v>
      </c>
    </row>
    <row r="464" s="2" customFormat="1" ht="21.75" customHeight="1">
      <c r="A464" s="38"/>
      <c r="B464" s="39"/>
      <c r="C464" s="219" t="s">
        <v>721</v>
      </c>
      <c r="D464" s="219" t="s">
        <v>145</v>
      </c>
      <c r="E464" s="220" t="s">
        <v>722</v>
      </c>
      <c r="F464" s="221" t="s">
        <v>723</v>
      </c>
      <c r="G464" s="222" t="s">
        <v>224</v>
      </c>
      <c r="H464" s="223">
        <v>1</v>
      </c>
      <c r="I464" s="224"/>
      <c r="J464" s="225">
        <f>ROUND(I464*H464,2)</f>
        <v>0</v>
      </c>
      <c r="K464" s="226"/>
      <c r="L464" s="44"/>
      <c r="M464" s="227" t="s">
        <v>1</v>
      </c>
      <c r="N464" s="228" t="s">
        <v>40</v>
      </c>
      <c r="O464" s="91"/>
      <c r="P464" s="229">
        <f>O464*H464</f>
        <v>0</v>
      </c>
      <c r="Q464" s="229">
        <v>0.041320000000000008</v>
      </c>
      <c r="R464" s="229">
        <f>Q464*H464</f>
        <v>0.041320000000000008</v>
      </c>
      <c r="S464" s="229">
        <v>0</v>
      </c>
      <c r="T464" s="230">
        <f>S464*H464</f>
        <v>0</v>
      </c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R464" s="231" t="s">
        <v>236</v>
      </c>
      <c r="AT464" s="231" t="s">
        <v>145</v>
      </c>
      <c r="AU464" s="231" t="s">
        <v>85</v>
      </c>
      <c r="AY464" s="17" t="s">
        <v>142</v>
      </c>
      <c r="BE464" s="232">
        <f>IF(N464="základní",J464,0)</f>
        <v>0</v>
      </c>
      <c r="BF464" s="232">
        <f>IF(N464="snížená",J464,0)</f>
        <v>0</v>
      </c>
      <c r="BG464" s="232">
        <f>IF(N464="zákl. přenesená",J464,0)</f>
        <v>0</v>
      </c>
      <c r="BH464" s="232">
        <f>IF(N464="sníž. přenesená",J464,0)</f>
        <v>0</v>
      </c>
      <c r="BI464" s="232">
        <f>IF(N464="nulová",J464,0)</f>
        <v>0</v>
      </c>
      <c r="BJ464" s="17" t="s">
        <v>83</v>
      </c>
      <c r="BK464" s="232">
        <f>ROUND(I464*H464,2)</f>
        <v>0</v>
      </c>
      <c r="BL464" s="17" t="s">
        <v>236</v>
      </c>
      <c r="BM464" s="231" t="s">
        <v>724</v>
      </c>
    </row>
    <row r="465" s="2" customFormat="1">
      <c r="A465" s="38"/>
      <c r="B465" s="39"/>
      <c r="C465" s="40"/>
      <c r="D465" s="233" t="s">
        <v>151</v>
      </c>
      <c r="E465" s="40"/>
      <c r="F465" s="234" t="s">
        <v>725</v>
      </c>
      <c r="G465" s="40"/>
      <c r="H465" s="40"/>
      <c r="I465" s="235"/>
      <c r="J465" s="40"/>
      <c r="K465" s="40"/>
      <c r="L465" s="44"/>
      <c r="M465" s="236"/>
      <c r="N465" s="237"/>
      <c r="O465" s="91"/>
      <c r="P465" s="91"/>
      <c r="Q465" s="91"/>
      <c r="R465" s="91"/>
      <c r="S465" s="91"/>
      <c r="T465" s="92"/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T465" s="17" t="s">
        <v>151</v>
      </c>
      <c r="AU465" s="17" t="s">
        <v>85</v>
      </c>
    </row>
    <row r="466" s="2" customFormat="1" ht="21.75" customHeight="1">
      <c r="A466" s="38"/>
      <c r="B466" s="39"/>
      <c r="C466" s="219" t="s">
        <v>726</v>
      </c>
      <c r="D466" s="219" t="s">
        <v>145</v>
      </c>
      <c r="E466" s="220" t="s">
        <v>727</v>
      </c>
      <c r="F466" s="221" t="s">
        <v>728</v>
      </c>
      <c r="G466" s="222" t="s">
        <v>224</v>
      </c>
      <c r="H466" s="223">
        <v>8</v>
      </c>
      <c r="I466" s="224"/>
      <c r="J466" s="225">
        <f>ROUND(I466*H466,2)</f>
        <v>0</v>
      </c>
      <c r="K466" s="226"/>
      <c r="L466" s="44"/>
      <c r="M466" s="227" t="s">
        <v>1</v>
      </c>
      <c r="N466" s="228" t="s">
        <v>40</v>
      </c>
      <c r="O466" s="91"/>
      <c r="P466" s="229">
        <f>O466*H466</f>
        <v>0</v>
      </c>
      <c r="Q466" s="229">
        <v>0.04784</v>
      </c>
      <c r="R466" s="229">
        <f>Q466*H466</f>
        <v>0.38272</v>
      </c>
      <c r="S466" s="229">
        <v>0</v>
      </c>
      <c r="T466" s="230">
        <f>S466*H466</f>
        <v>0</v>
      </c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R466" s="231" t="s">
        <v>236</v>
      </c>
      <c r="AT466" s="231" t="s">
        <v>145</v>
      </c>
      <c r="AU466" s="231" t="s">
        <v>85</v>
      </c>
      <c r="AY466" s="17" t="s">
        <v>142</v>
      </c>
      <c r="BE466" s="232">
        <f>IF(N466="základní",J466,0)</f>
        <v>0</v>
      </c>
      <c r="BF466" s="232">
        <f>IF(N466="snížená",J466,0)</f>
        <v>0</v>
      </c>
      <c r="BG466" s="232">
        <f>IF(N466="zákl. přenesená",J466,0)</f>
        <v>0</v>
      </c>
      <c r="BH466" s="232">
        <f>IF(N466="sníž. přenesená",J466,0)</f>
        <v>0</v>
      </c>
      <c r="BI466" s="232">
        <f>IF(N466="nulová",J466,0)</f>
        <v>0</v>
      </c>
      <c r="BJ466" s="17" t="s">
        <v>83</v>
      </c>
      <c r="BK466" s="232">
        <f>ROUND(I466*H466,2)</f>
        <v>0</v>
      </c>
      <c r="BL466" s="17" t="s">
        <v>236</v>
      </c>
      <c r="BM466" s="231" t="s">
        <v>729</v>
      </c>
    </row>
    <row r="467" s="2" customFormat="1">
      <c r="A467" s="38"/>
      <c r="B467" s="39"/>
      <c r="C467" s="40"/>
      <c r="D467" s="233" t="s">
        <v>151</v>
      </c>
      <c r="E467" s="40"/>
      <c r="F467" s="234" t="s">
        <v>730</v>
      </c>
      <c r="G467" s="40"/>
      <c r="H467" s="40"/>
      <c r="I467" s="235"/>
      <c r="J467" s="40"/>
      <c r="K467" s="40"/>
      <c r="L467" s="44"/>
      <c r="M467" s="236"/>
      <c r="N467" s="237"/>
      <c r="O467" s="91"/>
      <c r="P467" s="91"/>
      <c r="Q467" s="91"/>
      <c r="R467" s="91"/>
      <c r="S467" s="91"/>
      <c r="T467" s="92"/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T467" s="17" t="s">
        <v>151</v>
      </c>
      <c r="AU467" s="17" t="s">
        <v>85</v>
      </c>
    </row>
    <row r="468" s="2" customFormat="1" ht="21.75" customHeight="1">
      <c r="A468" s="38"/>
      <c r="B468" s="39"/>
      <c r="C468" s="219" t="s">
        <v>731</v>
      </c>
      <c r="D468" s="219" t="s">
        <v>145</v>
      </c>
      <c r="E468" s="220" t="s">
        <v>732</v>
      </c>
      <c r="F468" s="221" t="s">
        <v>733</v>
      </c>
      <c r="G468" s="222" t="s">
        <v>224</v>
      </c>
      <c r="H468" s="223">
        <v>1</v>
      </c>
      <c r="I468" s="224"/>
      <c r="J468" s="225">
        <f>ROUND(I468*H468,2)</f>
        <v>0</v>
      </c>
      <c r="K468" s="226"/>
      <c r="L468" s="44"/>
      <c r="M468" s="227" t="s">
        <v>1</v>
      </c>
      <c r="N468" s="228" t="s">
        <v>40</v>
      </c>
      <c r="O468" s="91"/>
      <c r="P468" s="229">
        <f>O468*H468</f>
        <v>0</v>
      </c>
      <c r="Q468" s="229">
        <v>0.05436</v>
      </c>
      <c r="R468" s="229">
        <f>Q468*H468</f>
        <v>0.05436</v>
      </c>
      <c r="S468" s="229">
        <v>0</v>
      </c>
      <c r="T468" s="230">
        <f>S468*H468</f>
        <v>0</v>
      </c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R468" s="231" t="s">
        <v>236</v>
      </c>
      <c r="AT468" s="231" t="s">
        <v>145</v>
      </c>
      <c r="AU468" s="231" t="s">
        <v>85</v>
      </c>
      <c r="AY468" s="17" t="s">
        <v>142</v>
      </c>
      <c r="BE468" s="232">
        <f>IF(N468="základní",J468,0)</f>
        <v>0</v>
      </c>
      <c r="BF468" s="232">
        <f>IF(N468="snížená",J468,0)</f>
        <v>0</v>
      </c>
      <c r="BG468" s="232">
        <f>IF(N468="zákl. přenesená",J468,0)</f>
        <v>0</v>
      </c>
      <c r="BH468" s="232">
        <f>IF(N468="sníž. přenesená",J468,0)</f>
        <v>0</v>
      </c>
      <c r="BI468" s="232">
        <f>IF(N468="nulová",J468,0)</f>
        <v>0</v>
      </c>
      <c r="BJ468" s="17" t="s">
        <v>83</v>
      </c>
      <c r="BK468" s="232">
        <f>ROUND(I468*H468,2)</f>
        <v>0</v>
      </c>
      <c r="BL468" s="17" t="s">
        <v>236</v>
      </c>
      <c r="BM468" s="231" t="s">
        <v>734</v>
      </c>
    </row>
    <row r="469" s="2" customFormat="1">
      <c r="A469" s="38"/>
      <c r="B469" s="39"/>
      <c r="C469" s="40"/>
      <c r="D469" s="233" t="s">
        <v>151</v>
      </c>
      <c r="E469" s="40"/>
      <c r="F469" s="234" t="s">
        <v>735</v>
      </c>
      <c r="G469" s="40"/>
      <c r="H469" s="40"/>
      <c r="I469" s="235"/>
      <c r="J469" s="40"/>
      <c r="K469" s="40"/>
      <c r="L469" s="44"/>
      <c r="M469" s="236"/>
      <c r="N469" s="237"/>
      <c r="O469" s="91"/>
      <c r="P469" s="91"/>
      <c r="Q469" s="91"/>
      <c r="R469" s="91"/>
      <c r="S469" s="91"/>
      <c r="T469" s="92"/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T469" s="17" t="s">
        <v>151</v>
      </c>
      <c r="AU469" s="17" t="s">
        <v>85</v>
      </c>
    </row>
    <row r="470" s="2" customFormat="1" ht="21.75" customHeight="1">
      <c r="A470" s="38"/>
      <c r="B470" s="39"/>
      <c r="C470" s="219" t="s">
        <v>736</v>
      </c>
      <c r="D470" s="219" t="s">
        <v>145</v>
      </c>
      <c r="E470" s="220" t="s">
        <v>737</v>
      </c>
      <c r="F470" s="221" t="s">
        <v>738</v>
      </c>
      <c r="G470" s="222" t="s">
        <v>224</v>
      </c>
      <c r="H470" s="223">
        <v>2</v>
      </c>
      <c r="I470" s="224"/>
      <c r="J470" s="225">
        <f>ROUND(I470*H470,2)</f>
        <v>0</v>
      </c>
      <c r="K470" s="226"/>
      <c r="L470" s="44"/>
      <c r="M470" s="227" t="s">
        <v>1</v>
      </c>
      <c r="N470" s="228" t="s">
        <v>40</v>
      </c>
      <c r="O470" s="91"/>
      <c r="P470" s="229">
        <f>O470*H470</f>
        <v>0</v>
      </c>
      <c r="Q470" s="229">
        <v>0.068500000000000008</v>
      </c>
      <c r="R470" s="229">
        <f>Q470*H470</f>
        <v>0.13700000000000002</v>
      </c>
      <c r="S470" s="229">
        <v>0</v>
      </c>
      <c r="T470" s="230">
        <f>S470*H470</f>
        <v>0</v>
      </c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R470" s="231" t="s">
        <v>236</v>
      </c>
      <c r="AT470" s="231" t="s">
        <v>145</v>
      </c>
      <c r="AU470" s="231" t="s">
        <v>85</v>
      </c>
      <c r="AY470" s="17" t="s">
        <v>142</v>
      </c>
      <c r="BE470" s="232">
        <f>IF(N470="základní",J470,0)</f>
        <v>0</v>
      </c>
      <c r="BF470" s="232">
        <f>IF(N470="snížená",J470,0)</f>
        <v>0</v>
      </c>
      <c r="BG470" s="232">
        <f>IF(N470="zákl. přenesená",J470,0)</f>
        <v>0</v>
      </c>
      <c r="BH470" s="232">
        <f>IF(N470="sníž. přenesená",J470,0)</f>
        <v>0</v>
      </c>
      <c r="BI470" s="232">
        <f>IF(N470="nulová",J470,0)</f>
        <v>0</v>
      </c>
      <c r="BJ470" s="17" t="s">
        <v>83</v>
      </c>
      <c r="BK470" s="232">
        <f>ROUND(I470*H470,2)</f>
        <v>0</v>
      </c>
      <c r="BL470" s="17" t="s">
        <v>236</v>
      </c>
      <c r="BM470" s="231" t="s">
        <v>739</v>
      </c>
    </row>
    <row r="471" s="2" customFormat="1">
      <c r="A471" s="38"/>
      <c r="B471" s="39"/>
      <c r="C471" s="40"/>
      <c r="D471" s="233" t="s">
        <v>151</v>
      </c>
      <c r="E471" s="40"/>
      <c r="F471" s="234" t="s">
        <v>740</v>
      </c>
      <c r="G471" s="40"/>
      <c r="H471" s="40"/>
      <c r="I471" s="235"/>
      <c r="J471" s="40"/>
      <c r="K471" s="40"/>
      <c r="L471" s="44"/>
      <c r="M471" s="236"/>
      <c r="N471" s="237"/>
      <c r="O471" s="91"/>
      <c r="P471" s="91"/>
      <c r="Q471" s="91"/>
      <c r="R471" s="91"/>
      <c r="S471" s="91"/>
      <c r="T471" s="92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T471" s="17" t="s">
        <v>151</v>
      </c>
      <c r="AU471" s="17" t="s">
        <v>85</v>
      </c>
    </row>
    <row r="472" s="2" customFormat="1" ht="21.75" customHeight="1">
      <c r="A472" s="38"/>
      <c r="B472" s="39"/>
      <c r="C472" s="219" t="s">
        <v>741</v>
      </c>
      <c r="D472" s="219" t="s">
        <v>145</v>
      </c>
      <c r="E472" s="220" t="s">
        <v>742</v>
      </c>
      <c r="F472" s="221" t="s">
        <v>743</v>
      </c>
      <c r="G472" s="222" t="s">
        <v>224</v>
      </c>
      <c r="H472" s="223">
        <v>13</v>
      </c>
      <c r="I472" s="224"/>
      <c r="J472" s="225">
        <f>ROUND(I472*H472,2)</f>
        <v>0</v>
      </c>
      <c r="K472" s="226"/>
      <c r="L472" s="44"/>
      <c r="M472" s="227" t="s">
        <v>1</v>
      </c>
      <c r="N472" s="228" t="s">
        <v>40</v>
      </c>
      <c r="O472" s="91"/>
      <c r="P472" s="229">
        <f>O472*H472</f>
        <v>0</v>
      </c>
      <c r="Q472" s="229">
        <v>0.03454</v>
      </c>
      <c r="R472" s="229">
        <f>Q472*H472</f>
        <v>0.44902000000000008</v>
      </c>
      <c r="S472" s="229">
        <v>0</v>
      </c>
      <c r="T472" s="230">
        <f>S472*H472</f>
        <v>0</v>
      </c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R472" s="231" t="s">
        <v>236</v>
      </c>
      <c r="AT472" s="231" t="s">
        <v>145</v>
      </c>
      <c r="AU472" s="231" t="s">
        <v>85</v>
      </c>
      <c r="AY472" s="17" t="s">
        <v>142</v>
      </c>
      <c r="BE472" s="232">
        <f>IF(N472="základní",J472,0)</f>
        <v>0</v>
      </c>
      <c r="BF472" s="232">
        <f>IF(N472="snížená",J472,0)</f>
        <v>0</v>
      </c>
      <c r="BG472" s="232">
        <f>IF(N472="zákl. přenesená",J472,0)</f>
        <v>0</v>
      </c>
      <c r="BH472" s="232">
        <f>IF(N472="sníž. přenesená",J472,0)</f>
        <v>0</v>
      </c>
      <c r="BI472" s="232">
        <f>IF(N472="nulová",J472,0)</f>
        <v>0</v>
      </c>
      <c r="BJ472" s="17" t="s">
        <v>83</v>
      </c>
      <c r="BK472" s="232">
        <f>ROUND(I472*H472,2)</f>
        <v>0</v>
      </c>
      <c r="BL472" s="17" t="s">
        <v>236</v>
      </c>
      <c r="BM472" s="231" t="s">
        <v>744</v>
      </c>
    </row>
    <row r="473" s="2" customFormat="1">
      <c r="A473" s="38"/>
      <c r="B473" s="39"/>
      <c r="C473" s="40"/>
      <c r="D473" s="233" t="s">
        <v>151</v>
      </c>
      <c r="E473" s="40"/>
      <c r="F473" s="234" t="s">
        <v>745</v>
      </c>
      <c r="G473" s="40"/>
      <c r="H473" s="40"/>
      <c r="I473" s="235"/>
      <c r="J473" s="40"/>
      <c r="K473" s="40"/>
      <c r="L473" s="44"/>
      <c r="M473" s="236"/>
      <c r="N473" s="237"/>
      <c r="O473" s="91"/>
      <c r="P473" s="91"/>
      <c r="Q473" s="91"/>
      <c r="R473" s="91"/>
      <c r="S473" s="91"/>
      <c r="T473" s="92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T473" s="17" t="s">
        <v>151</v>
      </c>
      <c r="AU473" s="17" t="s">
        <v>85</v>
      </c>
    </row>
    <row r="474" s="2" customFormat="1" ht="21.75" customHeight="1">
      <c r="A474" s="38"/>
      <c r="B474" s="39"/>
      <c r="C474" s="219" t="s">
        <v>746</v>
      </c>
      <c r="D474" s="219" t="s">
        <v>145</v>
      </c>
      <c r="E474" s="220" t="s">
        <v>747</v>
      </c>
      <c r="F474" s="221" t="s">
        <v>748</v>
      </c>
      <c r="G474" s="222" t="s">
        <v>224</v>
      </c>
      <c r="H474" s="223">
        <v>2</v>
      </c>
      <c r="I474" s="224"/>
      <c r="J474" s="225">
        <f>ROUND(I474*H474,2)</f>
        <v>0</v>
      </c>
      <c r="K474" s="226"/>
      <c r="L474" s="44"/>
      <c r="M474" s="227" t="s">
        <v>1</v>
      </c>
      <c r="N474" s="228" t="s">
        <v>40</v>
      </c>
      <c r="O474" s="91"/>
      <c r="P474" s="229">
        <f>O474*H474</f>
        <v>0</v>
      </c>
      <c r="Q474" s="229">
        <v>0.03993</v>
      </c>
      <c r="R474" s="229">
        <f>Q474*H474</f>
        <v>0.07986</v>
      </c>
      <c r="S474" s="229">
        <v>0</v>
      </c>
      <c r="T474" s="230">
        <f>S474*H474</f>
        <v>0</v>
      </c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R474" s="231" t="s">
        <v>236</v>
      </c>
      <c r="AT474" s="231" t="s">
        <v>145</v>
      </c>
      <c r="AU474" s="231" t="s">
        <v>85</v>
      </c>
      <c r="AY474" s="17" t="s">
        <v>142</v>
      </c>
      <c r="BE474" s="232">
        <f>IF(N474="základní",J474,0)</f>
        <v>0</v>
      </c>
      <c r="BF474" s="232">
        <f>IF(N474="snížená",J474,0)</f>
        <v>0</v>
      </c>
      <c r="BG474" s="232">
        <f>IF(N474="zákl. přenesená",J474,0)</f>
        <v>0</v>
      </c>
      <c r="BH474" s="232">
        <f>IF(N474="sníž. přenesená",J474,0)</f>
        <v>0</v>
      </c>
      <c r="BI474" s="232">
        <f>IF(N474="nulová",J474,0)</f>
        <v>0</v>
      </c>
      <c r="BJ474" s="17" t="s">
        <v>83</v>
      </c>
      <c r="BK474" s="232">
        <f>ROUND(I474*H474,2)</f>
        <v>0</v>
      </c>
      <c r="BL474" s="17" t="s">
        <v>236</v>
      </c>
      <c r="BM474" s="231" t="s">
        <v>749</v>
      </c>
    </row>
    <row r="475" s="2" customFormat="1">
      <c r="A475" s="38"/>
      <c r="B475" s="39"/>
      <c r="C475" s="40"/>
      <c r="D475" s="233" t="s">
        <v>151</v>
      </c>
      <c r="E475" s="40"/>
      <c r="F475" s="234" t="s">
        <v>750</v>
      </c>
      <c r="G475" s="40"/>
      <c r="H475" s="40"/>
      <c r="I475" s="235"/>
      <c r="J475" s="40"/>
      <c r="K475" s="40"/>
      <c r="L475" s="44"/>
      <c r="M475" s="236"/>
      <c r="N475" s="237"/>
      <c r="O475" s="91"/>
      <c r="P475" s="91"/>
      <c r="Q475" s="91"/>
      <c r="R475" s="91"/>
      <c r="S475" s="91"/>
      <c r="T475" s="92"/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T475" s="17" t="s">
        <v>151</v>
      </c>
      <c r="AU475" s="17" t="s">
        <v>85</v>
      </c>
    </row>
    <row r="476" s="2" customFormat="1" ht="21.75" customHeight="1">
      <c r="A476" s="38"/>
      <c r="B476" s="39"/>
      <c r="C476" s="219" t="s">
        <v>751</v>
      </c>
      <c r="D476" s="219" t="s">
        <v>145</v>
      </c>
      <c r="E476" s="220" t="s">
        <v>752</v>
      </c>
      <c r="F476" s="221" t="s">
        <v>753</v>
      </c>
      <c r="G476" s="222" t="s">
        <v>224</v>
      </c>
      <c r="H476" s="223">
        <v>1</v>
      </c>
      <c r="I476" s="224"/>
      <c r="J476" s="225">
        <f>ROUND(I476*H476,2)</f>
        <v>0</v>
      </c>
      <c r="K476" s="226"/>
      <c r="L476" s="44"/>
      <c r="M476" s="227" t="s">
        <v>1</v>
      </c>
      <c r="N476" s="228" t="s">
        <v>40</v>
      </c>
      <c r="O476" s="91"/>
      <c r="P476" s="229">
        <f>O476*H476</f>
        <v>0</v>
      </c>
      <c r="Q476" s="229">
        <v>0.056099999999999992</v>
      </c>
      <c r="R476" s="229">
        <f>Q476*H476</f>
        <v>0.056099999999999992</v>
      </c>
      <c r="S476" s="229">
        <v>0</v>
      </c>
      <c r="T476" s="230">
        <f>S476*H476</f>
        <v>0</v>
      </c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R476" s="231" t="s">
        <v>236</v>
      </c>
      <c r="AT476" s="231" t="s">
        <v>145</v>
      </c>
      <c r="AU476" s="231" t="s">
        <v>85</v>
      </c>
      <c r="AY476" s="17" t="s">
        <v>142</v>
      </c>
      <c r="BE476" s="232">
        <f>IF(N476="základní",J476,0)</f>
        <v>0</v>
      </c>
      <c r="BF476" s="232">
        <f>IF(N476="snížená",J476,0)</f>
        <v>0</v>
      </c>
      <c r="BG476" s="232">
        <f>IF(N476="zákl. přenesená",J476,0)</f>
        <v>0</v>
      </c>
      <c r="BH476" s="232">
        <f>IF(N476="sníž. přenesená",J476,0)</f>
        <v>0</v>
      </c>
      <c r="BI476" s="232">
        <f>IF(N476="nulová",J476,0)</f>
        <v>0</v>
      </c>
      <c r="BJ476" s="17" t="s">
        <v>83</v>
      </c>
      <c r="BK476" s="232">
        <f>ROUND(I476*H476,2)</f>
        <v>0</v>
      </c>
      <c r="BL476" s="17" t="s">
        <v>236</v>
      </c>
      <c r="BM476" s="231" t="s">
        <v>754</v>
      </c>
    </row>
    <row r="477" s="2" customFormat="1">
      <c r="A477" s="38"/>
      <c r="B477" s="39"/>
      <c r="C477" s="40"/>
      <c r="D477" s="233" t="s">
        <v>151</v>
      </c>
      <c r="E477" s="40"/>
      <c r="F477" s="234" t="s">
        <v>755</v>
      </c>
      <c r="G477" s="40"/>
      <c r="H477" s="40"/>
      <c r="I477" s="235"/>
      <c r="J477" s="40"/>
      <c r="K477" s="40"/>
      <c r="L477" s="44"/>
      <c r="M477" s="236"/>
      <c r="N477" s="237"/>
      <c r="O477" s="91"/>
      <c r="P477" s="91"/>
      <c r="Q477" s="91"/>
      <c r="R477" s="91"/>
      <c r="S477" s="91"/>
      <c r="T477" s="92"/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T477" s="17" t="s">
        <v>151</v>
      </c>
      <c r="AU477" s="17" t="s">
        <v>85</v>
      </c>
    </row>
    <row r="478" s="2" customFormat="1" ht="21.75" customHeight="1">
      <c r="A478" s="38"/>
      <c r="B478" s="39"/>
      <c r="C478" s="219" t="s">
        <v>756</v>
      </c>
      <c r="D478" s="219" t="s">
        <v>145</v>
      </c>
      <c r="E478" s="220" t="s">
        <v>757</v>
      </c>
      <c r="F478" s="221" t="s">
        <v>758</v>
      </c>
      <c r="G478" s="222" t="s">
        <v>224</v>
      </c>
      <c r="H478" s="223">
        <v>1</v>
      </c>
      <c r="I478" s="224"/>
      <c r="J478" s="225">
        <f>ROUND(I478*H478,2)</f>
        <v>0</v>
      </c>
      <c r="K478" s="226"/>
      <c r="L478" s="44"/>
      <c r="M478" s="227" t="s">
        <v>1</v>
      </c>
      <c r="N478" s="228" t="s">
        <v>40</v>
      </c>
      <c r="O478" s="91"/>
      <c r="P478" s="229">
        <f>O478*H478</f>
        <v>0</v>
      </c>
      <c r="Q478" s="229">
        <v>0.06688</v>
      </c>
      <c r="R478" s="229">
        <f>Q478*H478</f>
        <v>0.06688</v>
      </c>
      <c r="S478" s="229">
        <v>0</v>
      </c>
      <c r="T478" s="230">
        <f>S478*H478</f>
        <v>0</v>
      </c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R478" s="231" t="s">
        <v>236</v>
      </c>
      <c r="AT478" s="231" t="s">
        <v>145</v>
      </c>
      <c r="AU478" s="231" t="s">
        <v>85</v>
      </c>
      <c r="AY478" s="17" t="s">
        <v>142</v>
      </c>
      <c r="BE478" s="232">
        <f>IF(N478="základní",J478,0)</f>
        <v>0</v>
      </c>
      <c r="BF478" s="232">
        <f>IF(N478="snížená",J478,0)</f>
        <v>0</v>
      </c>
      <c r="BG478" s="232">
        <f>IF(N478="zákl. přenesená",J478,0)</f>
        <v>0</v>
      </c>
      <c r="BH478" s="232">
        <f>IF(N478="sníž. přenesená",J478,0)</f>
        <v>0</v>
      </c>
      <c r="BI478" s="232">
        <f>IF(N478="nulová",J478,0)</f>
        <v>0</v>
      </c>
      <c r="BJ478" s="17" t="s">
        <v>83</v>
      </c>
      <c r="BK478" s="232">
        <f>ROUND(I478*H478,2)</f>
        <v>0</v>
      </c>
      <c r="BL478" s="17" t="s">
        <v>236</v>
      </c>
      <c r="BM478" s="231" t="s">
        <v>759</v>
      </c>
    </row>
    <row r="479" s="2" customFormat="1">
      <c r="A479" s="38"/>
      <c r="B479" s="39"/>
      <c r="C479" s="40"/>
      <c r="D479" s="233" t="s">
        <v>151</v>
      </c>
      <c r="E479" s="40"/>
      <c r="F479" s="234" t="s">
        <v>760</v>
      </c>
      <c r="G479" s="40"/>
      <c r="H479" s="40"/>
      <c r="I479" s="235"/>
      <c r="J479" s="40"/>
      <c r="K479" s="40"/>
      <c r="L479" s="44"/>
      <c r="M479" s="236"/>
      <c r="N479" s="237"/>
      <c r="O479" s="91"/>
      <c r="P479" s="91"/>
      <c r="Q479" s="91"/>
      <c r="R479" s="91"/>
      <c r="S479" s="91"/>
      <c r="T479" s="92"/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T479" s="17" t="s">
        <v>151</v>
      </c>
      <c r="AU479" s="17" t="s">
        <v>85</v>
      </c>
    </row>
    <row r="480" s="2" customFormat="1" ht="21.75" customHeight="1">
      <c r="A480" s="38"/>
      <c r="B480" s="39"/>
      <c r="C480" s="219" t="s">
        <v>761</v>
      </c>
      <c r="D480" s="219" t="s">
        <v>145</v>
      </c>
      <c r="E480" s="220" t="s">
        <v>762</v>
      </c>
      <c r="F480" s="221" t="s">
        <v>763</v>
      </c>
      <c r="G480" s="222" t="s">
        <v>224</v>
      </c>
      <c r="H480" s="223">
        <v>1</v>
      </c>
      <c r="I480" s="224"/>
      <c r="J480" s="225">
        <f>ROUND(I480*H480,2)</f>
        <v>0</v>
      </c>
      <c r="K480" s="226"/>
      <c r="L480" s="44"/>
      <c r="M480" s="227" t="s">
        <v>1</v>
      </c>
      <c r="N480" s="228" t="s">
        <v>40</v>
      </c>
      <c r="O480" s="91"/>
      <c r="P480" s="229">
        <f>O480*H480</f>
        <v>0</v>
      </c>
      <c r="Q480" s="229">
        <v>0.07375</v>
      </c>
      <c r="R480" s="229">
        <f>Q480*H480</f>
        <v>0.07375</v>
      </c>
      <c r="S480" s="229">
        <v>0</v>
      </c>
      <c r="T480" s="230">
        <f>S480*H480</f>
        <v>0</v>
      </c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R480" s="231" t="s">
        <v>236</v>
      </c>
      <c r="AT480" s="231" t="s">
        <v>145</v>
      </c>
      <c r="AU480" s="231" t="s">
        <v>85</v>
      </c>
      <c r="AY480" s="17" t="s">
        <v>142</v>
      </c>
      <c r="BE480" s="232">
        <f>IF(N480="základní",J480,0)</f>
        <v>0</v>
      </c>
      <c r="BF480" s="232">
        <f>IF(N480="snížená",J480,0)</f>
        <v>0</v>
      </c>
      <c r="BG480" s="232">
        <f>IF(N480="zákl. přenesená",J480,0)</f>
        <v>0</v>
      </c>
      <c r="BH480" s="232">
        <f>IF(N480="sníž. přenesená",J480,0)</f>
        <v>0</v>
      </c>
      <c r="BI480" s="232">
        <f>IF(N480="nulová",J480,0)</f>
        <v>0</v>
      </c>
      <c r="BJ480" s="17" t="s">
        <v>83</v>
      </c>
      <c r="BK480" s="232">
        <f>ROUND(I480*H480,2)</f>
        <v>0</v>
      </c>
      <c r="BL480" s="17" t="s">
        <v>236</v>
      </c>
      <c r="BM480" s="231" t="s">
        <v>764</v>
      </c>
    </row>
    <row r="481" s="2" customFormat="1">
      <c r="A481" s="38"/>
      <c r="B481" s="39"/>
      <c r="C481" s="40"/>
      <c r="D481" s="233" t="s">
        <v>151</v>
      </c>
      <c r="E481" s="40"/>
      <c r="F481" s="234" t="s">
        <v>765</v>
      </c>
      <c r="G481" s="40"/>
      <c r="H481" s="40"/>
      <c r="I481" s="235"/>
      <c r="J481" s="40"/>
      <c r="K481" s="40"/>
      <c r="L481" s="44"/>
      <c r="M481" s="236"/>
      <c r="N481" s="237"/>
      <c r="O481" s="91"/>
      <c r="P481" s="91"/>
      <c r="Q481" s="91"/>
      <c r="R481" s="91"/>
      <c r="S481" s="91"/>
      <c r="T481" s="92"/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T481" s="17" t="s">
        <v>151</v>
      </c>
      <c r="AU481" s="17" t="s">
        <v>85</v>
      </c>
    </row>
    <row r="482" s="2" customFormat="1" ht="21.75" customHeight="1">
      <c r="A482" s="38"/>
      <c r="B482" s="39"/>
      <c r="C482" s="219" t="s">
        <v>766</v>
      </c>
      <c r="D482" s="219" t="s">
        <v>145</v>
      </c>
      <c r="E482" s="220" t="s">
        <v>767</v>
      </c>
      <c r="F482" s="221" t="s">
        <v>768</v>
      </c>
      <c r="G482" s="222" t="s">
        <v>224</v>
      </c>
      <c r="H482" s="223">
        <v>1</v>
      </c>
      <c r="I482" s="224"/>
      <c r="J482" s="225">
        <f>ROUND(I482*H482,2)</f>
        <v>0</v>
      </c>
      <c r="K482" s="226"/>
      <c r="L482" s="44"/>
      <c r="M482" s="227" t="s">
        <v>1</v>
      </c>
      <c r="N482" s="228" t="s">
        <v>40</v>
      </c>
      <c r="O482" s="91"/>
      <c r="P482" s="229">
        <f>O482*H482</f>
        <v>0</v>
      </c>
      <c r="Q482" s="229">
        <v>0.0817</v>
      </c>
      <c r="R482" s="229">
        <f>Q482*H482</f>
        <v>0.0817</v>
      </c>
      <c r="S482" s="229">
        <v>0</v>
      </c>
      <c r="T482" s="230">
        <f>S482*H482</f>
        <v>0</v>
      </c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R482" s="231" t="s">
        <v>236</v>
      </c>
      <c r="AT482" s="231" t="s">
        <v>145</v>
      </c>
      <c r="AU482" s="231" t="s">
        <v>85</v>
      </c>
      <c r="AY482" s="17" t="s">
        <v>142</v>
      </c>
      <c r="BE482" s="232">
        <f>IF(N482="základní",J482,0)</f>
        <v>0</v>
      </c>
      <c r="BF482" s="232">
        <f>IF(N482="snížená",J482,0)</f>
        <v>0</v>
      </c>
      <c r="BG482" s="232">
        <f>IF(N482="zákl. přenesená",J482,0)</f>
        <v>0</v>
      </c>
      <c r="BH482" s="232">
        <f>IF(N482="sníž. přenesená",J482,0)</f>
        <v>0</v>
      </c>
      <c r="BI482" s="232">
        <f>IF(N482="nulová",J482,0)</f>
        <v>0</v>
      </c>
      <c r="BJ482" s="17" t="s">
        <v>83</v>
      </c>
      <c r="BK482" s="232">
        <f>ROUND(I482*H482,2)</f>
        <v>0</v>
      </c>
      <c r="BL482" s="17" t="s">
        <v>236</v>
      </c>
      <c r="BM482" s="231" t="s">
        <v>769</v>
      </c>
    </row>
    <row r="483" s="2" customFormat="1">
      <c r="A483" s="38"/>
      <c r="B483" s="39"/>
      <c r="C483" s="40"/>
      <c r="D483" s="233" t="s">
        <v>151</v>
      </c>
      <c r="E483" s="40"/>
      <c r="F483" s="234" t="s">
        <v>770</v>
      </c>
      <c r="G483" s="40"/>
      <c r="H483" s="40"/>
      <c r="I483" s="235"/>
      <c r="J483" s="40"/>
      <c r="K483" s="40"/>
      <c r="L483" s="44"/>
      <c r="M483" s="236"/>
      <c r="N483" s="237"/>
      <c r="O483" s="91"/>
      <c r="P483" s="91"/>
      <c r="Q483" s="91"/>
      <c r="R483" s="91"/>
      <c r="S483" s="91"/>
      <c r="T483" s="92"/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T483" s="17" t="s">
        <v>151</v>
      </c>
      <c r="AU483" s="17" t="s">
        <v>85</v>
      </c>
    </row>
    <row r="484" s="2" customFormat="1" ht="16.5" customHeight="1">
      <c r="A484" s="38"/>
      <c r="B484" s="39"/>
      <c r="C484" s="219" t="s">
        <v>771</v>
      </c>
      <c r="D484" s="219" t="s">
        <v>145</v>
      </c>
      <c r="E484" s="220" t="s">
        <v>772</v>
      </c>
      <c r="F484" s="221" t="s">
        <v>773</v>
      </c>
      <c r="G484" s="222" t="s">
        <v>224</v>
      </c>
      <c r="H484" s="223">
        <v>60</v>
      </c>
      <c r="I484" s="224"/>
      <c r="J484" s="225">
        <f>ROUND(I484*H484,2)</f>
        <v>0</v>
      </c>
      <c r="K484" s="226"/>
      <c r="L484" s="44"/>
      <c r="M484" s="227" t="s">
        <v>1</v>
      </c>
      <c r="N484" s="228" t="s">
        <v>40</v>
      </c>
      <c r="O484" s="91"/>
      <c r="P484" s="229">
        <f>O484*H484</f>
        <v>0</v>
      </c>
      <c r="Q484" s="229">
        <v>8E-05</v>
      </c>
      <c r="R484" s="229">
        <f>Q484*H484</f>
        <v>0.0048000000000000008</v>
      </c>
      <c r="S484" s="229">
        <v>0.02493</v>
      </c>
      <c r="T484" s="230">
        <f>S484*H484</f>
        <v>1.4958</v>
      </c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R484" s="231" t="s">
        <v>236</v>
      </c>
      <c r="AT484" s="231" t="s">
        <v>145</v>
      </c>
      <c r="AU484" s="231" t="s">
        <v>85</v>
      </c>
      <c r="AY484" s="17" t="s">
        <v>142</v>
      </c>
      <c r="BE484" s="232">
        <f>IF(N484="základní",J484,0)</f>
        <v>0</v>
      </c>
      <c r="BF484" s="232">
        <f>IF(N484="snížená",J484,0)</f>
        <v>0</v>
      </c>
      <c r="BG484" s="232">
        <f>IF(N484="zákl. přenesená",J484,0)</f>
        <v>0</v>
      </c>
      <c r="BH484" s="232">
        <f>IF(N484="sníž. přenesená",J484,0)</f>
        <v>0</v>
      </c>
      <c r="BI484" s="232">
        <f>IF(N484="nulová",J484,0)</f>
        <v>0</v>
      </c>
      <c r="BJ484" s="17" t="s">
        <v>83</v>
      </c>
      <c r="BK484" s="232">
        <f>ROUND(I484*H484,2)</f>
        <v>0</v>
      </c>
      <c r="BL484" s="17" t="s">
        <v>236</v>
      </c>
      <c r="BM484" s="231" t="s">
        <v>774</v>
      </c>
    </row>
    <row r="485" s="2" customFormat="1">
      <c r="A485" s="38"/>
      <c r="B485" s="39"/>
      <c r="C485" s="40"/>
      <c r="D485" s="233" t="s">
        <v>151</v>
      </c>
      <c r="E485" s="40"/>
      <c r="F485" s="234" t="s">
        <v>775</v>
      </c>
      <c r="G485" s="40"/>
      <c r="H485" s="40"/>
      <c r="I485" s="235"/>
      <c r="J485" s="40"/>
      <c r="K485" s="40"/>
      <c r="L485" s="44"/>
      <c r="M485" s="236"/>
      <c r="N485" s="237"/>
      <c r="O485" s="91"/>
      <c r="P485" s="91"/>
      <c r="Q485" s="91"/>
      <c r="R485" s="91"/>
      <c r="S485" s="91"/>
      <c r="T485" s="92"/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T485" s="17" t="s">
        <v>151</v>
      </c>
      <c r="AU485" s="17" t="s">
        <v>85</v>
      </c>
    </row>
    <row r="486" s="2" customFormat="1" ht="16.5" customHeight="1">
      <c r="A486" s="38"/>
      <c r="B486" s="39"/>
      <c r="C486" s="219" t="s">
        <v>776</v>
      </c>
      <c r="D486" s="219" t="s">
        <v>145</v>
      </c>
      <c r="E486" s="220" t="s">
        <v>777</v>
      </c>
      <c r="F486" s="221" t="s">
        <v>778</v>
      </c>
      <c r="G486" s="222" t="s">
        <v>224</v>
      </c>
      <c r="H486" s="223">
        <v>2</v>
      </c>
      <c r="I486" s="224"/>
      <c r="J486" s="225">
        <f>ROUND(I486*H486,2)</f>
        <v>0</v>
      </c>
      <c r="K486" s="226"/>
      <c r="L486" s="44"/>
      <c r="M486" s="227" t="s">
        <v>1</v>
      </c>
      <c r="N486" s="228" t="s">
        <v>40</v>
      </c>
      <c r="O486" s="91"/>
      <c r="P486" s="229">
        <f>O486*H486</f>
        <v>0</v>
      </c>
      <c r="Q486" s="229">
        <v>0.0001</v>
      </c>
      <c r="R486" s="229">
        <f>Q486*H486</f>
        <v>0.0002</v>
      </c>
      <c r="S486" s="229">
        <v>0.03749</v>
      </c>
      <c r="T486" s="230">
        <f>S486*H486</f>
        <v>0.07498</v>
      </c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R486" s="231" t="s">
        <v>236</v>
      </c>
      <c r="AT486" s="231" t="s">
        <v>145</v>
      </c>
      <c r="AU486" s="231" t="s">
        <v>85</v>
      </c>
      <c r="AY486" s="17" t="s">
        <v>142</v>
      </c>
      <c r="BE486" s="232">
        <f>IF(N486="základní",J486,0)</f>
        <v>0</v>
      </c>
      <c r="BF486" s="232">
        <f>IF(N486="snížená",J486,0)</f>
        <v>0</v>
      </c>
      <c r="BG486" s="232">
        <f>IF(N486="zákl. přenesená",J486,0)</f>
        <v>0</v>
      </c>
      <c r="BH486" s="232">
        <f>IF(N486="sníž. přenesená",J486,0)</f>
        <v>0</v>
      </c>
      <c r="BI486" s="232">
        <f>IF(N486="nulová",J486,0)</f>
        <v>0</v>
      </c>
      <c r="BJ486" s="17" t="s">
        <v>83</v>
      </c>
      <c r="BK486" s="232">
        <f>ROUND(I486*H486,2)</f>
        <v>0</v>
      </c>
      <c r="BL486" s="17" t="s">
        <v>236</v>
      </c>
      <c r="BM486" s="231" t="s">
        <v>779</v>
      </c>
    </row>
    <row r="487" s="2" customFormat="1">
      <c r="A487" s="38"/>
      <c r="B487" s="39"/>
      <c r="C487" s="40"/>
      <c r="D487" s="233" t="s">
        <v>151</v>
      </c>
      <c r="E487" s="40"/>
      <c r="F487" s="234" t="s">
        <v>780</v>
      </c>
      <c r="G487" s="40"/>
      <c r="H487" s="40"/>
      <c r="I487" s="235"/>
      <c r="J487" s="40"/>
      <c r="K487" s="40"/>
      <c r="L487" s="44"/>
      <c r="M487" s="236"/>
      <c r="N487" s="237"/>
      <c r="O487" s="91"/>
      <c r="P487" s="91"/>
      <c r="Q487" s="91"/>
      <c r="R487" s="91"/>
      <c r="S487" s="91"/>
      <c r="T487" s="92"/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T487" s="17" t="s">
        <v>151</v>
      </c>
      <c r="AU487" s="17" t="s">
        <v>85</v>
      </c>
    </row>
    <row r="488" s="2" customFormat="1" ht="16.5" customHeight="1">
      <c r="A488" s="38"/>
      <c r="B488" s="39"/>
      <c r="C488" s="219" t="s">
        <v>781</v>
      </c>
      <c r="D488" s="219" t="s">
        <v>145</v>
      </c>
      <c r="E488" s="220" t="s">
        <v>782</v>
      </c>
      <c r="F488" s="221" t="s">
        <v>783</v>
      </c>
      <c r="G488" s="222" t="s">
        <v>224</v>
      </c>
      <c r="H488" s="223">
        <v>3</v>
      </c>
      <c r="I488" s="224"/>
      <c r="J488" s="225">
        <f>ROUND(I488*H488,2)</f>
        <v>0</v>
      </c>
      <c r="K488" s="226"/>
      <c r="L488" s="44"/>
      <c r="M488" s="227" t="s">
        <v>1</v>
      </c>
      <c r="N488" s="228" t="s">
        <v>40</v>
      </c>
      <c r="O488" s="91"/>
      <c r="P488" s="229">
        <f>O488*H488</f>
        <v>0</v>
      </c>
      <c r="Q488" s="229">
        <v>8E-05</v>
      </c>
      <c r="R488" s="229">
        <f>Q488*H488</f>
        <v>0.00024000000000000003</v>
      </c>
      <c r="S488" s="229">
        <v>0.04675</v>
      </c>
      <c r="T488" s="230">
        <f>S488*H488</f>
        <v>0.14024999999999998</v>
      </c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R488" s="231" t="s">
        <v>236</v>
      </c>
      <c r="AT488" s="231" t="s">
        <v>145</v>
      </c>
      <c r="AU488" s="231" t="s">
        <v>85</v>
      </c>
      <c r="AY488" s="17" t="s">
        <v>142</v>
      </c>
      <c r="BE488" s="232">
        <f>IF(N488="základní",J488,0)</f>
        <v>0</v>
      </c>
      <c r="BF488" s="232">
        <f>IF(N488="snížená",J488,0)</f>
        <v>0</v>
      </c>
      <c r="BG488" s="232">
        <f>IF(N488="zákl. přenesená",J488,0)</f>
        <v>0</v>
      </c>
      <c r="BH488" s="232">
        <f>IF(N488="sníž. přenesená",J488,0)</f>
        <v>0</v>
      </c>
      <c r="BI488" s="232">
        <f>IF(N488="nulová",J488,0)</f>
        <v>0</v>
      </c>
      <c r="BJ488" s="17" t="s">
        <v>83</v>
      </c>
      <c r="BK488" s="232">
        <f>ROUND(I488*H488,2)</f>
        <v>0</v>
      </c>
      <c r="BL488" s="17" t="s">
        <v>236</v>
      </c>
      <c r="BM488" s="231" t="s">
        <v>784</v>
      </c>
    </row>
    <row r="489" s="2" customFormat="1">
      <c r="A489" s="38"/>
      <c r="B489" s="39"/>
      <c r="C489" s="40"/>
      <c r="D489" s="233" t="s">
        <v>151</v>
      </c>
      <c r="E489" s="40"/>
      <c r="F489" s="234" t="s">
        <v>785</v>
      </c>
      <c r="G489" s="40"/>
      <c r="H489" s="40"/>
      <c r="I489" s="235"/>
      <c r="J489" s="40"/>
      <c r="K489" s="40"/>
      <c r="L489" s="44"/>
      <c r="M489" s="236"/>
      <c r="N489" s="237"/>
      <c r="O489" s="91"/>
      <c r="P489" s="91"/>
      <c r="Q489" s="91"/>
      <c r="R489" s="91"/>
      <c r="S489" s="91"/>
      <c r="T489" s="92"/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T489" s="17" t="s">
        <v>151</v>
      </c>
      <c r="AU489" s="17" t="s">
        <v>85</v>
      </c>
    </row>
    <row r="490" s="2" customFormat="1" ht="16.5" customHeight="1">
      <c r="A490" s="38"/>
      <c r="B490" s="39"/>
      <c r="C490" s="219" t="s">
        <v>786</v>
      </c>
      <c r="D490" s="219" t="s">
        <v>145</v>
      </c>
      <c r="E490" s="220" t="s">
        <v>787</v>
      </c>
      <c r="F490" s="221" t="s">
        <v>788</v>
      </c>
      <c r="G490" s="222" t="s">
        <v>487</v>
      </c>
      <c r="H490" s="223">
        <v>1</v>
      </c>
      <c r="I490" s="224"/>
      <c r="J490" s="225">
        <f>ROUND(I490*H490,2)</f>
        <v>0</v>
      </c>
      <c r="K490" s="226"/>
      <c r="L490" s="44"/>
      <c r="M490" s="227" t="s">
        <v>1</v>
      </c>
      <c r="N490" s="228" t="s">
        <v>40</v>
      </c>
      <c r="O490" s="91"/>
      <c r="P490" s="229">
        <f>O490*H490</f>
        <v>0</v>
      </c>
      <c r="Q490" s="229">
        <v>0.01987</v>
      </c>
      <c r="R490" s="229">
        <f>Q490*H490</f>
        <v>0.01987</v>
      </c>
      <c r="S490" s="229">
        <v>0</v>
      </c>
      <c r="T490" s="230">
        <f>S490*H490</f>
        <v>0</v>
      </c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R490" s="231" t="s">
        <v>236</v>
      </c>
      <c r="AT490" s="231" t="s">
        <v>145</v>
      </c>
      <c r="AU490" s="231" t="s">
        <v>85</v>
      </c>
      <c r="AY490" s="17" t="s">
        <v>142</v>
      </c>
      <c r="BE490" s="232">
        <f>IF(N490="základní",J490,0)</f>
        <v>0</v>
      </c>
      <c r="BF490" s="232">
        <f>IF(N490="snížená",J490,0)</f>
        <v>0</v>
      </c>
      <c r="BG490" s="232">
        <f>IF(N490="zákl. přenesená",J490,0)</f>
        <v>0</v>
      </c>
      <c r="BH490" s="232">
        <f>IF(N490="sníž. přenesená",J490,0)</f>
        <v>0</v>
      </c>
      <c r="BI490" s="232">
        <f>IF(N490="nulová",J490,0)</f>
        <v>0</v>
      </c>
      <c r="BJ490" s="17" t="s">
        <v>83</v>
      </c>
      <c r="BK490" s="232">
        <f>ROUND(I490*H490,2)</f>
        <v>0</v>
      </c>
      <c r="BL490" s="17" t="s">
        <v>236</v>
      </c>
      <c r="BM490" s="231" t="s">
        <v>789</v>
      </c>
    </row>
    <row r="491" s="2" customFormat="1">
      <c r="A491" s="38"/>
      <c r="B491" s="39"/>
      <c r="C491" s="40"/>
      <c r="D491" s="233" t="s">
        <v>151</v>
      </c>
      <c r="E491" s="40"/>
      <c r="F491" s="234" t="s">
        <v>790</v>
      </c>
      <c r="G491" s="40"/>
      <c r="H491" s="40"/>
      <c r="I491" s="235"/>
      <c r="J491" s="40"/>
      <c r="K491" s="40"/>
      <c r="L491" s="44"/>
      <c r="M491" s="236"/>
      <c r="N491" s="237"/>
      <c r="O491" s="91"/>
      <c r="P491" s="91"/>
      <c r="Q491" s="91"/>
      <c r="R491" s="91"/>
      <c r="S491" s="91"/>
      <c r="T491" s="92"/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T491" s="17" t="s">
        <v>151</v>
      </c>
      <c r="AU491" s="17" t="s">
        <v>85</v>
      </c>
    </row>
    <row r="492" s="2" customFormat="1" ht="16.5" customHeight="1">
      <c r="A492" s="38"/>
      <c r="B492" s="39"/>
      <c r="C492" s="219" t="s">
        <v>791</v>
      </c>
      <c r="D492" s="219" t="s">
        <v>145</v>
      </c>
      <c r="E492" s="220" t="s">
        <v>792</v>
      </c>
      <c r="F492" s="221" t="s">
        <v>793</v>
      </c>
      <c r="G492" s="222" t="s">
        <v>487</v>
      </c>
      <c r="H492" s="223">
        <v>1</v>
      </c>
      <c r="I492" s="224"/>
      <c r="J492" s="225">
        <f>ROUND(I492*H492,2)</f>
        <v>0</v>
      </c>
      <c r="K492" s="226"/>
      <c r="L492" s="44"/>
      <c r="M492" s="227" t="s">
        <v>1</v>
      </c>
      <c r="N492" s="228" t="s">
        <v>40</v>
      </c>
      <c r="O492" s="91"/>
      <c r="P492" s="229">
        <f>O492*H492</f>
        <v>0</v>
      </c>
      <c r="Q492" s="229">
        <v>0.03767</v>
      </c>
      <c r="R492" s="229">
        <f>Q492*H492</f>
        <v>0.03767</v>
      </c>
      <c r="S492" s="229">
        <v>0</v>
      </c>
      <c r="T492" s="230">
        <f>S492*H492</f>
        <v>0</v>
      </c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R492" s="231" t="s">
        <v>236</v>
      </c>
      <c r="AT492" s="231" t="s">
        <v>145</v>
      </c>
      <c r="AU492" s="231" t="s">
        <v>85</v>
      </c>
      <c r="AY492" s="17" t="s">
        <v>142</v>
      </c>
      <c r="BE492" s="232">
        <f>IF(N492="základní",J492,0)</f>
        <v>0</v>
      </c>
      <c r="BF492" s="232">
        <f>IF(N492="snížená",J492,0)</f>
        <v>0</v>
      </c>
      <c r="BG492" s="232">
        <f>IF(N492="zákl. přenesená",J492,0)</f>
        <v>0</v>
      </c>
      <c r="BH492" s="232">
        <f>IF(N492="sníž. přenesená",J492,0)</f>
        <v>0</v>
      </c>
      <c r="BI492" s="232">
        <f>IF(N492="nulová",J492,0)</f>
        <v>0</v>
      </c>
      <c r="BJ492" s="17" t="s">
        <v>83</v>
      </c>
      <c r="BK492" s="232">
        <f>ROUND(I492*H492,2)</f>
        <v>0</v>
      </c>
      <c r="BL492" s="17" t="s">
        <v>236</v>
      </c>
      <c r="BM492" s="231" t="s">
        <v>794</v>
      </c>
    </row>
    <row r="493" s="2" customFormat="1">
      <c r="A493" s="38"/>
      <c r="B493" s="39"/>
      <c r="C493" s="40"/>
      <c r="D493" s="233" t="s">
        <v>151</v>
      </c>
      <c r="E493" s="40"/>
      <c r="F493" s="234" t="s">
        <v>795</v>
      </c>
      <c r="G493" s="40"/>
      <c r="H493" s="40"/>
      <c r="I493" s="235"/>
      <c r="J493" s="40"/>
      <c r="K493" s="40"/>
      <c r="L493" s="44"/>
      <c r="M493" s="236"/>
      <c r="N493" s="237"/>
      <c r="O493" s="91"/>
      <c r="P493" s="91"/>
      <c r="Q493" s="91"/>
      <c r="R493" s="91"/>
      <c r="S493" s="91"/>
      <c r="T493" s="92"/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T493" s="17" t="s">
        <v>151</v>
      </c>
      <c r="AU493" s="17" t="s">
        <v>85</v>
      </c>
    </row>
    <row r="494" s="2" customFormat="1" ht="16.5" customHeight="1">
      <c r="A494" s="38"/>
      <c r="B494" s="39"/>
      <c r="C494" s="219" t="s">
        <v>796</v>
      </c>
      <c r="D494" s="219" t="s">
        <v>145</v>
      </c>
      <c r="E494" s="220" t="s">
        <v>797</v>
      </c>
      <c r="F494" s="221" t="s">
        <v>798</v>
      </c>
      <c r="G494" s="222" t="s">
        <v>224</v>
      </c>
      <c r="H494" s="223">
        <v>1</v>
      </c>
      <c r="I494" s="224"/>
      <c r="J494" s="225">
        <f>ROUND(I494*H494,2)</f>
        <v>0</v>
      </c>
      <c r="K494" s="226"/>
      <c r="L494" s="44"/>
      <c r="M494" s="227" t="s">
        <v>1</v>
      </c>
      <c r="N494" s="228" t="s">
        <v>40</v>
      </c>
      <c r="O494" s="91"/>
      <c r="P494" s="229">
        <f>O494*H494</f>
        <v>0</v>
      </c>
      <c r="Q494" s="229">
        <v>0</v>
      </c>
      <c r="R494" s="229">
        <f>Q494*H494</f>
        <v>0</v>
      </c>
      <c r="S494" s="229">
        <v>0.035999999999999996</v>
      </c>
      <c r="T494" s="230">
        <f>S494*H494</f>
        <v>0.035999999999999996</v>
      </c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R494" s="231" t="s">
        <v>236</v>
      </c>
      <c r="AT494" s="231" t="s">
        <v>145</v>
      </c>
      <c r="AU494" s="231" t="s">
        <v>85</v>
      </c>
      <c r="AY494" s="17" t="s">
        <v>142</v>
      </c>
      <c r="BE494" s="232">
        <f>IF(N494="základní",J494,0)</f>
        <v>0</v>
      </c>
      <c r="BF494" s="232">
        <f>IF(N494="snížená",J494,0)</f>
        <v>0</v>
      </c>
      <c r="BG494" s="232">
        <f>IF(N494="zákl. přenesená",J494,0)</f>
        <v>0</v>
      </c>
      <c r="BH494" s="232">
        <f>IF(N494="sníž. přenesená",J494,0)</f>
        <v>0</v>
      </c>
      <c r="BI494" s="232">
        <f>IF(N494="nulová",J494,0)</f>
        <v>0</v>
      </c>
      <c r="BJ494" s="17" t="s">
        <v>83</v>
      </c>
      <c r="BK494" s="232">
        <f>ROUND(I494*H494,2)</f>
        <v>0</v>
      </c>
      <c r="BL494" s="17" t="s">
        <v>236</v>
      </c>
      <c r="BM494" s="231" t="s">
        <v>799</v>
      </c>
    </row>
    <row r="495" s="2" customFormat="1">
      <c r="A495" s="38"/>
      <c r="B495" s="39"/>
      <c r="C495" s="40"/>
      <c r="D495" s="233" t="s">
        <v>151</v>
      </c>
      <c r="E495" s="40"/>
      <c r="F495" s="234" t="s">
        <v>800</v>
      </c>
      <c r="G495" s="40"/>
      <c r="H495" s="40"/>
      <c r="I495" s="235"/>
      <c r="J495" s="40"/>
      <c r="K495" s="40"/>
      <c r="L495" s="44"/>
      <c r="M495" s="236"/>
      <c r="N495" s="237"/>
      <c r="O495" s="91"/>
      <c r="P495" s="91"/>
      <c r="Q495" s="91"/>
      <c r="R495" s="91"/>
      <c r="S495" s="91"/>
      <c r="T495" s="92"/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T495" s="17" t="s">
        <v>151</v>
      </c>
      <c r="AU495" s="17" t="s">
        <v>85</v>
      </c>
    </row>
    <row r="496" s="2" customFormat="1" ht="16.5" customHeight="1">
      <c r="A496" s="38"/>
      <c r="B496" s="39"/>
      <c r="C496" s="219" t="s">
        <v>801</v>
      </c>
      <c r="D496" s="219" t="s">
        <v>145</v>
      </c>
      <c r="E496" s="220" t="s">
        <v>802</v>
      </c>
      <c r="F496" s="221" t="s">
        <v>803</v>
      </c>
      <c r="G496" s="222" t="s">
        <v>224</v>
      </c>
      <c r="H496" s="223">
        <v>1</v>
      </c>
      <c r="I496" s="224"/>
      <c r="J496" s="225">
        <f>ROUND(I496*H496,2)</f>
        <v>0</v>
      </c>
      <c r="K496" s="226"/>
      <c r="L496" s="44"/>
      <c r="M496" s="227" t="s">
        <v>1</v>
      </c>
      <c r="N496" s="228" t="s">
        <v>40</v>
      </c>
      <c r="O496" s="91"/>
      <c r="P496" s="229">
        <f>O496*H496</f>
        <v>0</v>
      </c>
      <c r="Q496" s="229">
        <v>0</v>
      </c>
      <c r="R496" s="229">
        <f>Q496*H496</f>
        <v>0</v>
      </c>
      <c r="S496" s="229">
        <v>0.052</v>
      </c>
      <c r="T496" s="230">
        <f>S496*H496</f>
        <v>0.052</v>
      </c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R496" s="231" t="s">
        <v>236</v>
      </c>
      <c r="AT496" s="231" t="s">
        <v>145</v>
      </c>
      <c r="AU496" s="231" t="s">
        <v>85</v>
      </c>
      <c r="AY496" s="17" t="s">
        <v>142</v>
      </c>
      <c r="BE496" s="232">
        <f>IF(N496="základní",J496,0)</f>
        <v>0</v>
      </c>
      <c r="BF496" s="232">
        <f>IF(N496="snížená",J496,0)</f>
        <v>0</v>
      </c>
      <c r="BG496" s="232">
        <f>IF(N496="zákl. přenesená",J496,0)</f>
        <v>0</v>
      </c>
      <c r="BH496" s="232">
        <f>IF(N496="sníž. přenesená",J496,0)</f>
        <v>0</v>
      </c>
      <c r="BI496" s="232">
        <f>IF(N496="nulová",J496,0)</f>
        <v>0</v>
      </c>
      <c r="BJ496" s="17" t="s">
        <v>83</v>
      </c>
      <c r="BK496" s="232">
        <f>ROUND(I496*H496,2)</f>
        <v>0</v>
      </c>
      <c r="BL496" s="17" t="s">
        <v>236</v>
      </c>
      <c r="BM496" s="231" t="s">
        <v>804</v>
      </c>
    </row>
    <row r="497" s="2" customFormat="1">
      <c r="A497" s="38"/>
      <c r="B497" s="39"/>
      <c r="C497" s="40"/>
      <c r="D497" s="233" t="s">
        <v>151</v>
      </c>
      <c r="E497" s="40"/>
      <c r="F497" s="234" t="s">
        <v>805</v>
      </c>
      <c r="G497" s="40"/>
      <c r="H497" s="40"/>
      <c r="I497" s="235"/>
      <c r="J497" s="40"/>
      <c r="K497" s="40"/>
      <c r="L497" s="44"/>
      <c r="M497" s="236"/>
      <c r="N497" s="237"/>
      <c r="O497" s="91"/>
      <c r="P497" s="91"/>
      <c r="Q497" s="91"/>
      <c r="R497" s="91"/>
      <c r="S497" s="91"/>
      <c r="T497" s="92"/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T497" s="17" t="s">
        <v>151</v>
      </c>
      <c r="AU497" s="17" t="s">
        <v>85</v>
      </c>
    </row>
    <row r="498" s="2" customFormat="1" ht="16.5" customHeight="1">
      <c r="A498" s="38"/>
      <c r="B498" s="39"/>
      <c r="C498" s="219" t="s">
        <v>806</v>
      </c>
      <c r="D498" s="219" t="s">
        <v>145</v>
      </c>
      <c r="E498" s="220" t="s">
        <v>807</v>
      </c>
      <c r="F498" s="221" t="s">
        <v>808</v>
      </c>
      <c r="G498" s="222" t="s">
        <v>428</v>
      </c>
      <c r="H498" s="281"/>
      <c r="I498" s="224"/>
      <c r="J498" s="225">
        <f>ROUND(I498*H498,2)</f>
        <v>0</v>
      </c>
      <c r="K498" s="226"/>
      <c r="L498" s="44"/>
      <c r="M498" s="227" t="s">
        <v>1</v>
      </c>
      <c r="N498" s="228" t="s">
        <v>40</v>
      </c>
      <c r="O498" s="91"/>
      <c r="P498" s="229">
        <f>O498*H498</f>
        <v>0</v>
      </c>
      <c r="Q498" s="229">
        <v>0</v>
      </c>
      <c r="R498" s="229">
        <f>Q498*H498</f>
        <v>0</v>
      </c>
      <c r="S498" s="229">
        <v>0</v>
      </c>
      <c r="T498" s="230">
        <f>S498*H498</f>
        <v>0</v>
      </c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R498" s="231" t="s">
        <v>236</v>
      </c>
      <c r="AT498" s="231" t="s">
        <v>145</v>
      </c>
      <c r="AU498" s="231" t="s">
        <v>85</v>
      </c>
      <c r="AY498" s="17" t="s">
        <v>142</v>
      </c>
      <c r="BE498" s="232">
        <f>IF(N498="základní",J498,0)</f>
        <v>0</v>
      </c>
      <c r="BF498" s="232">
        <f>IF(N498="snížená",J498,0)</f>
        <v>0</v>
      </c>
      <c r="BG498" s="232">
        <f>IF(N498="zákl. přenesená",J498,0)</f>
        <v>0</v>
      </c>
      <c r="BH498" s="232">
        <f>IF(N498="sníž. přenesená",J498,0)</f>
        <v>0</v>
      </c>
      <c r="BI498" s="232">
        <f>IF(N498="nulová",J498,0)</f>
        <v>0</v>
      </c>
      <c r="BJ498" s="17" t="s">
        <v>83</v>
      </c>
      <c r="BK498" s="232">
        <f>ROUND(I498*H498,2)</f>
        <v>0</v>
      </c>
      <c r="BL498" s="17" t="s">
        <v>236</v>
      </c>
      <c r="BM498" s="231" t="s">
        <v>809</v>
      </c>
    </row>
    <row r="499" s="2" customFormat="1">
      <c r="A499" s="38"/>
      <c r="B499" s="39"/>
      <c r="C499" s="40"/>
      <c r="D499" s="233" t="s">
        <v>151</v>
      </c>
      <c r="E499" s="40"/>
      <c r="F499" s="234" t="s">
        <v>810</v>
      </c>
      <c r="G499" s="40"/>
      <c r="H499" s="40"/>
      <c r="I499" s="235"/>
      <c r="J499" s="40"/>
      <c r="K499" s="40"/>
      <c r="L499" s="44"/>
      <c r="M499" s="236"/>
      <c r="N499" s="237"/>
      <c r="O499" s="91"/>
      <c r="P499" s="91"/>
      <c r="Q499" s="91"/>
      <c r="R499" s="91"/>
      <c r="S499" s="91"/>
      <c r="T499" s="92"/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T499" s="17" t="s">
        <v>151</v>
      </c>
      <c r="AU499" s="17" t="s">
        <v>85</v>
      </c>
    </row>
    <row r="500" s="12" customFormat="1" ht="22.8" customHeight="1">
      <c r="A500" s="12"/>
      <c r="B500" s="203"/>
      <c r="C500" s="204"/>
      <c r="D500" s="205" t="s">
        <v>74</v>
      </c>
      <c r="E500" s="217" t="s">
        <v>811</v>
      </c>
      <c r="F500" s="217" t="s">
        <v>812</v>
      </c>
      <c r="G500" s="204"/>
      <c r="H500" s="204"/>
      <c r="I500" s="207"/>
      <c r="J500" s="218">
        <f>BK500</f>
        <v>0</v>
      </c>
      <c r="K500" s="204"/>
      <c r="L500" s="209"/>
      <c r="M500" s="210"/>
      <c r="N500" s="211"/>
      <c r="O500" s="211"/>
      <c r="P500" s="212">
        <f>SUM(P501:P514)</f>
        <v>0</v>
      </c>
      <c r="Q500" s="211"/>
      <c r="R500" s="212">
        <f>SUM(R501:R514)</f>
        <v>0</v>
      </c>
      <c r="S500" s="211"/>
      <c r="T500" s="213">
        <f>SUM(T501:T514)</f>
        <v>0</v>
      </c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R500" s="214" t="s">
        <v>85</v>
      </c>
      <c r="AT500" s="215" t="s">
        <v>74</v>
      </c>
      <c r="AU500" s="215" t="s">
        <v>83</v>
      </c>
      <c r="AY500" s="214" t="s">
        <v>142</v>
      </c>
      <c r="BK500" s="216">
        <f>SUM(BK501:BK514)</f>
        <v>0</v>
      </c>
    </row>
    <row r="501" s="2" customFormat="1" ht="16.5" customHeight="1">
      <c r="A501" s="38"/>
      <c r="B501" s="39"/>
      <c r="C501" s="219" t="s">
        <v>813</v>
      </c>
      <c r="D501" s="219" t="s">
        <v>145</v>
      </c>
      <c r="E501" s="220" t="s">
        <v>814</v>
      </c>
      <c r="F501" s="221" t="s">
        <v>815</v>
      </c>
      <c r="G501" s="222" t="s">
        <v>224</v>
      </c>
      <c r="H501" s="223">
        <v>4</v>
      </c>
      <c r="I501" s="224"/>
      <c r="J501" s="225">
        <f>ROUND(I501*H501,2)</f>
        <v>0</v>
      </c>
      <c r="K501" s="226"/>
      <c r="L501" s="44"/>
      <c r="M501" s="227" t="s">
        <v>1</v>
      </c>
      <c r="N501" s="228" t="s">
        <v>40</v>
      </c>
      <c r="O501" s="91"/>
      <c r="P501" s="229">
        <f>O501*H501</f>
        <v>0</v>
      </c>
      <c r="Q501" s="229">
        <v>0</v>
      </c>
      <c r="R501" s="229">
        <f>Q501*H501</f>
        <v>0</v>
      </c>
      <c r="S501" s="229">
        <v>0</v>
      </c>
      <c r="T501" s="230">
        <f>S501*H501</f>
        <v>0</v>
      </c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R501" s="231" t="s">
        <v>149</v>
      </c>
      <c r="AT501" s="231" t="s">
        <v>145</v>
      </c>
      <c r="AU501" s="231" t="s">
        <v>85</v>
      </c>
      <c r="AY501" s="17" t="s">
        <v>142</v>
      </c>
      <c r="BE501" s="232">
        <f>IF(N501="základní",J501,0)</f>
        <v>0</v>
      </c>
      <c r="BF501" s="232">
        <f>IF(N501="snížená",J501,0)</f>
        <v>0</v>
      </c>
      <c r="BG501" s="232">
        <f>IF(N501="zákl. přenesená",J501,0)</f>
        <v>0</v>
      </c>
      <c r="BH501" s="232">
        <f>IF(N501="sníž. přenesená",J501,0)</f>
        <v>0</v>
      </c>
      <c r="BI501" s="232">
        <f>IF(N501="nulová",J501,0)</f>
        <v>0</v>
      </c>
      <c r="BJ501" s="17" t="s">
        <v>83</v>
      </c>
      <c r="BK501" s="232">
        <f>ROUND(I501*H501,2)</f>
        <v>0</v>
      </c>
      <c r="BL501" s="17" t="s">
        <v>149</v>
      </c>
      <c r="BM501" s="231" t="s">
        <v>535</v>
      </c>
    </row>
    <row r="502" s="2" customFormat="1">
      <c r="A502" s="38"/>
      <c r="B502" s="39"/>
      <c r="C502" s="40"/>
      <c r="D502" s="233" t="s">
        <v>151</v>
      </c>
      <c r="E502" s="40"/>
      <c r="F502" s="234" t="s">
        <v>815</v>
      </c>
      <c r="G502" s="40"/>
      <c r="H502" s="40"/>
      <c r="I502" s="235"/>
      <c r="J502" s="40"/>
      <c r="K502" s="40"/>
      <c r="L502" s="44"/>
      <c r="M502" s="236"/>
      <c r="N502" s="237"/>
      <c r="O502" s="91"/>
      <c r="P502" s="91"/>
      <c r="Q502" s="91"/>
      <c r="R502" s="91"/>
      <c r="S502" s="91"/>
      <c r="T502" s="92"/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T502" s="17" t="s">
        <v>151</v>
      </c>
      <c r="AU502" s="17" t="s">
        <v>85</v>
      </c>
    </row>
    <row r="503" s="2" customFormat="1" ht="16.5" customHeight="1">
      <c r="A503" s="38"/>
      <c r="B503" s="39"/>
      <c r="C503" s="219" t="s">
        <v>816</v>
      </c>
      <c r="D503" s="219" t="s">
        <v>145</v>
      </c>
      <c r="E503" s="220" t="s">
        <v>817</v>
      </c>
      <c r="F503" s="221" t="s">
        <v>818</v>
      </c>
      <c r="G503" s="222" t="s">
        <v>224</v>
      </c>
      <c r="H503" s="223">
        <v>7</v>
      </c>
      <c r="I503" s="224"/>
      <c r="J503" s="225">
        <f>ROUND(I503*H503,2)</f>
        <v>0</v>
      </c>
      <c r="K503" s="226"/>
      <c r="L503" s="44"/>
      <c r="M503" s="227" t="s">
        <v>1</v>
      </c>
      <c r="N503" s="228" t="s">
        <v>40</v>
      </c>
      <c r="O503" s="91"/>
      <c r="P503" s="229">
        <f>O503*H503</f>
        <v>0</v>
      </c>
      <c r="Q503" s="229">
        <v>0</v>
      </c>
      <c r="R503" s="229">
        <f>Q503*H503</f>
        <v>0</v>
      </c>
      <c r="S503" s="229">
        <v>0</v>
      </c>
      <c r="T503" s="230">
        <f>S503*H503</f>
        <v>0</v>
      </c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R503" s="231" t="s">
        <v>149</v>
      </c>
      <c r="AT503" s="231" t="s">
        <v>145</v>
      </c>
      <c r="AU503" s="231" t="s">
        <v>85</v>
      </c>
      <c r="AY503" s="17" t="s">
        <v>142</v>
      </c>
      <c r="BE503" s="232">
        <f>IF(N503="základní",J503,0)</f>
        <v>0</v>
      </c>
      <c r="BF503" s="232">
        <f>IF(N503="snížená",J503,0)</f>
        <v>0</v>
      </c>
      <c r="BG503" s="232">
        <f>IF(N503="zákl. přenesená",J503,0)</f>
        <v>0</v>
      </c>
      <c r="BH503" s="232">
        <f>IF(N503="sníž. přenesená",J503,0)</f>
        <v>0</v>
      </c>
      <c r="BI503" s="232">
        <f>IF(N503="nulová",J503,0)</f>
        <v>0</v>
      </c>
      <c r="BJ503" s="17" t="s">
        <v>83</v>
      </c>
      <c r="BK503" s="232">
        <f>ROUND(I503*H503,2)</f>
        <v>0</v>
      </c>
      <c r="BL503" s="17" t="s">
        <v>149</v>
      </c>
      <c r="BM503" s="231" t="s">
        <v>545</v>
      </c>
    </row>
    <row r="504" s="2" customFormat="1">
      <c r="A504" s="38"/>
      <c r="B504" s="39"/>
      <c r="C504" s="40"/>
      <c r="D504" s="233" t="s">
        <v>151</v>
      </c>
      <c r="E504" s="40"/>
      <c r="F504" s="234" t="s">
        <v>818</v>
      </c>
      <c r="G504" s="40"/>
      <c r="H504" s="40"/>
      <c r="I504" s="235"/>
      <c r="J504" s="40"/>
      <c r="K504" s="40"/>
      <c r="L504" s="44"/>
      <c r="M504" s="236"/>
      <c r="N504" s="237"/>
      <c r="O504" s="91"/>
      <c r="P504" s="91"/>
      <c r="Q504" s="91"/>
      <c r="R504" s="91"/>
      <c r="S504" s="91"/>
      <c r="T504" s="92"/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T504" s="17" t="s">
        <v>151</v>
      </c>
      <c r="AU504" s="17" t="s">
        <v>85</v>
      </c>
    </row>
    <row r="505" s="2" customFormat="1" ht="16.5" customHeight="1">
      <c r="A505" s="38"/>
      <c r="B505" s="39"/>
      <c r="C505" s="219" t="s">
        <v>819</v>
      </c>
      <c r="D505" s="219" t="s">
        <v>145</v>
      </c>
      <c r="E505" s="220" t="s">
        <v>820</v>
      </c>
      <c r="F505" s="221" t="s">
        <v>821</v>
      </c>
      <c r="G505" s="222" t="s">
        <v>224</v>
      </c>
      <c r="H505" s="223">
        <v>15</v>
      </c>
      <c r="I505" s="224"/>
      <c r="J505" s="225">
        <f>ROUND(I505*H505,2)</f>
        <v>0</v>
      </c>
      <c r="K505" s="226"/>
      <c r="L505" s="44"/>
      <c r="M505" s="227" t="s">
        <v>1</v>
      </c>
      <c r="N505" s="228" t="s">
        <v>40</v>
      </c>
      <c r="O505" s="91"/>
      <c r="P505" s="229">
        <f>O505*H505</f>
        <v>0</v>
      </c>
      <c r="Q505" s="229">
        <v>0</v>
      </c>
      <c r="R505" s="229">
        <f>Q505*H505</f>
        <v>0</v>
      </c>
      <c r="S505" s="229">
        <v>0</v>
      </c>
      <c r="T505" s="230">
        <f>S505*H505</f>
        <v>0</v>
      </c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R505" s="231" t="s">
        <v>149</v>
      </c>
      <c r="AT505" s="231" t="s">
        <v>145</v>
      </c>
      <c r="AU505" s="231" t="s">
        <v>85</v>
      </c>
      <c r="AY505" s="17" t="s">
        <v>142</v>
      </c>
      <c r="BE505" s="232">
        <f>IF(N505="základní",J505,0)</f>
        <v>0</v>
      </c>
      <c r="BF505" s="232">
        <f>IF(N505="snížená",J505,0)</f>
        <v>0</v>
      </c>
      <c r="BG505" s="232">
        <f>IF(N505="zákl. přenesená",J505,0)</f>
        <v>0</v>
      </c>
      <c r="BH505" s="232">
        <f>IF(N505="sníž. přenesená",J505,0)</f>
        <v>0</v>
      </c>
      <c r="BI505" s="232">
        <f>IF(N505="nulová",J505,0)</f>
        <v>0</v>
      </c>
      <c r="BJ505" s="17" t="s">
        <v>83</v>
      </c>
      <c r="BK505" s="232">
        <f>ROUND(I505*H505,2)</f>
        <v>0</v>
      </c>
      <c r="BL505" s="17" t="s">
        <v>149</v>
      </c>
      <c r="BM505" s="231" t="s">
        <v>555</v>
      </c>
    </row>
    <row r="506" s="2" customFormat="1">
      <c r="A506" s="38"/>
      <c r="B506" s="39"/>
      <c r="C506" s="40"/>
      <c r="D506" s="233" t="s">
        <v>151</v>
      </c>
      <c r="E506" s="40"/>
      <c r="F506" s="234" t="s">
        <v>821</v>
      </c>
      <c r="G506" s="40"/>
      <c r="H506" s="40"/>
      <c r="I506" s="235"/>
      <c r="J506" s="40"/>
      <c r="K506" s="40"/>
      <c r="L506" s="44"/>
      <c r="M506" s="236"/>
      <c r="N506" s="237"/>
      <c r="O506" s="91"/>
      <c r="P506" s="91"/>
      <c r="Q506" s="91"/>
      <c r="R506" s="91"/>
      <c r="S506" s="91"/>
      <c r="T506" s="92"/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T506" s="17" t="s">
        <v>151</v>
      </c>
      <c r="AU506" s="17" t="s">
        <v>85</v>
      </c>
    </row>
    <row r="507" s="2" customFormat="1" ht="16.5" customHeight="1">
      <c r="A507" s="38"/>
      <c r="B507" s="39"/>
      <c r="C507" s="219" t="s">
        <v>822</v>
      </c>
      <c r="D507" s="219" t="s">
        <v>145</v>
      </c>
      <c r="E507" s="220" t="s">
        <v>823</v>
      </c>
      <c r="F507" s="221" t="s">
        <v>824</v>
      </c>
      <c r="G507" s="222" t="s">
        <v>224</v>
      </c>
      <c r="H507" s="223">
        <v>20</v>
      </c>
      <c r="I507" s="224"/>
      <c r="J507" s="225">
        <f>ROUND(I507*H507,2)</f>
        <v>0</v>
      </c>
      <c r="K507" s="226"/>
      <c r="L507" s="44"/>
      <c r="M507" s="227" t="s">
        <v>1</v>
      </c>
      <c r="N507" s="228" t="s">
        <v>40</v>
      </c>
      <c r="O507" s="91"/>
      <c r="P507" s="229">
        <f>O507*H507</f>
        <v>0</v>
      </c>
      <c r="Q507" s="229">
        <v>0</v>
      </c>
      <c r="R507" s="229">
        <f>Q507*H507</f>
        <v>0</v>
      </c>
      <c r="S507" s="229">
        <v>0</v>
      </c>
      <c r="T507" s="230">
        <f>S507*H507</f>
        <v>0</v>
      </c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R507" s="231" t="s">
        <v>149</v>
      </c>
      <c r="AT507" s="231" t="s">
        <v>145</v>
      </c>
      <c r="AU507" s="231" t="s">
        <v>85</v>
      </c>
      <c r="AY507" s="17" t="s">
        <v>142</v>
      </c>
      <c r="BE507" s="232">
        <f>IF(N507="základní",J507,0)</f>
        <v>0</v>
      </c>
      <c r="BF507" s="232">
        <f>IF(N507="snížená",J507,0)</f>
        <v>0</v>
      </c>
      <c r="BG507" s="232">
        <f>IF(N507="zákl. přenesená",J507,0)</f>
        <v>0</v>
      </c>
      <c r="BH507" s="232">
        <f>IF(N507="sníž. přenesená",J507,0)</f>
        <v>0</v>
      </c>
      <c r="BI507" s="232">
        <f>IF(N507="nulová",J507,0)</f>
        <v>0</v>
      </c>
      <c r="BJ507" s="17" t="s">
        <v>83</v>
      </c>
      <c r="BK507" s="232">
        <f>ROUND(I507*H507,2)</f>
        <v>0</v>
      </c>
      <c r="BL507" s="17" t="s">
        <v>149</v>
      </c>
      <c r="BM507" s="231" t="s">
        <v>565</v>
      </c>
    </row>
    <row r="508" s="2" customFormat="1">
      <c r="A508" s="38"/>
      <c r="B508" s="39"/>
      <c r="C508" s="40"/>
      <c r="D508" s="233" t="s">
        <v>151</v>
      </c>
      <c r="E508" s="40"/>
      <c r="F508" s="234" t="s">
        <v>824</v>
      </c>
      <c r="G508" s="40"/>
      <c r="H508" s="40"/>
      <c r="I508" s="235"/>
      <c r="J508" s="40"/>
      <c r="K508" s="40"/>
      <c r="L508" s="44"/>
      <c r="M508" s="236"/>
      <c r="N508" s="237"/>
      <c r="O508" s="91"/>
      <c r="P508" s="91"/>
      <c r="Q508" s="91"/>
      <c r="R508" s="91"/>
      <c r="S508" s="91"/>
      <c r="T508" s="92"/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T508" s="17" t="s">
        <v>151</v>
      </c>
      <c r="AU508" s="17" t="s">
        <v>85</v>
      </c>
    </row>
    <row r="509" s="2" customFormat="1" ht="16.5" customHeight="1">
      <c r="A509" s="38"/>
      <c r="B509" s="39"/>
      <c r="C509" s="219" t="s">
        <v>825</v>
      </c>
      <c r="D509" s="219" t="s">
        <v>145</v>
      </c>
      <c r="E509" s="220" t="s">
        <v>826</v>
      </c>
      <c r="F509" s="221" t="s">
        <v>827</v>
      </c>
      <c r="G509" s="222" t="s">
        <v>224</v>
      </c>
      <c r="H509" s="223">
        <v>4</v>
      </c>
      <c r="I509" s="224"/>
      <c r="J509" s="225">
        <f>ROUND(I509*H509,2)</f>
        <v>0</v>
      </c>
      <c r="K509" s="226"/>
      <c r="L509" s="44"/>
      <c r="M509" s="227" t="s">
        <v>1</v>
      </c>
      <c r="N509" s="228" t="s">
        <v>40</v>
      </c>
      <c r="O509" s="91"/>
      <c r="P509" s="229">
        <f>O509*H509</f>
        <v>0</v>
      </c>
      <c r="Q509" s="229">
        <v>0</v>
      </c>
      <c r="R509" s="229">
        <f>Q509*H509</f>
        <v>0</v>
      </c>
      <c r="S509" s="229">
        <v>0</v>
      </c>
      <c r="T509" s="230">
        <f>S509*H509</f>
        <v>0</v>
      </c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R509" s="231" t="s">
        <v>149</v>
      </c>
      <c r="AT509" s="231" t="s">
        <v>145</v>
      </c>
      <c r="AU509" s="231" t="s">
        <v>85</v>
      </c>
      <c r="AY509" s="17" t="s">
        <v>142</v>
      </c>
      <c r="BE509" s="232">
        <f>IF(N509="základní",J509,0)</f>
        <v>0</v>
      </c>
      <c r="BF509" s="232">
        <f>IF(N509="snížená",J509,0)</f>
        <v>0</v>
      </c>
      <c r="BG509" s="232">
        <f>IF(N509="zákl. přenesená",J509,0)</f>
        <v>0</v>
      </c>
      <c r="BH509" s="232">
        <f>IF(N509="sníž. přenesená",J509,0)</f>
        <v>0</v>
      </c>
      <c r="BI509" s="232">
        <f>IF(N509="nulová",J509,0)</f>
        <v>0</v>
      </c>
      <c r="BJ509" s="17" t="s">
        <v>83</v>
      </c>
      <c r="BK509" s="232">
        <f>ROUND(I509*H509,2)</f>
        <v>0</v>
      </c>
      <c r="BL509" s="17" t="s">
        <v>149</v>
      </c>
      <c r="BM509" s="231" t="s">
        <v>573</v>
      </c>
    </row>
    <row r="510" s="2" customFormat="1">
      <c r="A510" s="38"/>
      <c r="B510" s="39"/>
      <c r="C510" s="40"/>
      <c r="D510" s="233" t="s">
        <v>151</v>
      </c>
      <c r="E510" s="40"/>
      <c r="F510" s="234" t="s">
        <v>827</v>
      </c>
      <c r="G510" s="40"/>
      <c r="H510" s="40"/>
      <c r="I510" s="235"/>
      <c r="J510" s="40"/>
      <c r="K510" s="40"/>
      <c r="L510" s="44"/>
      <c r="M510" s="236"/>
      <c r="N510" s="237"/>
      <c r="O510" s="91"/>
      <c r="P510" s="91"/>
      <c r="Q510" s="91"/>
      <c r="R510" s="91"/>
      <c r="S510" s="91"/>
      <c r="T510" s="92"/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T510" s="17" t="s">
        <v>151</v>
      </c>
      <c r="AU510" s="17" t="s">
        <v>85</v>
      </c>
    </row>
    <row r="511" s="2" customFormat="1" ht="16.5" customHeight="1">
      <c r="A511" s="38"/>
      <c r="B511" s="39"/>
      <c r="C511" s="219" t="s">
        <v>828</v>
      </c>
      <c r="D511" s="219" t="s">
        <v>145</v>
      </c>
      <c r="E511" s="220" t="s">
        <v>829</v>
      </c>
      <c r="F511" s="221" t="s">
        <v>830</v>
      </c>
      <c r="G511" s="222" t="s">
        <v>224</v>
      </c>
      <c r="H511" s="223">
        <v>80</v>
      </c>
      <c r="I511" s="224"/>
      <c r="J511" s="225">
        <f>ROUND(I511*H511,2)</f>
        <v>0</v>
      </c>
      <c r="K511" s="226"/>
      <c r="L511" s="44"/>
      <c r="M511" s="227" t="s">
        <v>1</v>
      </c>
      <c r="N511" s="228" t="s">
        <v>40</v>
      </c>
      <c r="O511" s="91"/>
      <c r="P511" s="229">
        <f>O511*H511</f>
        <v>0</v>
      </c>
      <c r="Q511" s="229">
        <v>0</v>
      </c>
      <c r="R511" s="229">
        <f>Q511*H511</f>
        <v>0</v>
      </c>
      <c r="S511" s="229">
        <v>0</v>
      </c>
      <c r="T511" s="230">
        <f>S511*H511</f>
        <v>0</v>
      </c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R511" s="231" t="s">
        <v>236</v>
      </c>
      <c r="AT511" s="231" t="s">
        <v>145</v>
      </c>
      <c r="AU511" s="231" t="s">
        <v>85</v>
      </c>
      <c r="AY511" s="17" t="s">
        <v>142</v>
      </c>
      <c r="BE511" s="232">
        <f>IF(N511="základní",J511,0)</f>
        <v>0</v>
      </c>
      <c r="BF511" s="232">
        <f>IF(N511="snížená",J511,0)</f>
        <v>0</v>
      </c>
      <c r="BG511" s="232">
        <f>IF(N511="zákl. přenesená",J511,0)</f>
        <v>0</v>
      </c>
      <c r="BH511" s="232">
        <f>IF(N511="sníž. přenesená",J511,0)</f>
        <v>0</v>
      </c>
      <c r="BI511" s="232">
        <f>IF(N511="nulová",J511,0)</f>
        <v>0</v>
      </c>
      <c r="BJ511" s="17" t="s">
        <v>83</v>
      </c>
      <c r="BK511" s="232">
        <f>ROUND(I511*H511,2)</f>
        <v>0</v>
      </c>
      <c r="BL511" s="17" t="s">
        <v>236</v>
      </c>
      <c r="BM511" s="231" t="s">
        <v>831</v>
      </c>
    </row>
    <row r="512" s="2" customFormat="1">
      <c r="A512" s="38"/>
      <c r="B512" s="39"/>
      <c r="C512" s="40"/>
      <c r="D512" s="233" t="s">
        <v>151</v>
      </c>
      <c r="E512" s="40"/>
      <c r="F512" s="234" t="s">
        <v>830</v>
      </c>
      <c r="G512" s="40"/>
      <c r="H512" s="40"/>
      <c r="I512" s="235"/>
      <c r="J512" s="40"/>
      <c r="K512" s="40"/>
      <c r="L512" s="44"/>
      <c r="M512" s="236"/>
      <c r="N512" s="237"/>
      <c r="O512" s="91"/>
      <c r="P512" s="91"/>
      <c r="Q512" s="91"/>
      <c r="R512" s="91"/>
      <c r="S512" s="91"/>
      <c r="T512" s="92"/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T512" s="17" t="s">
        <v>151</v>
      </c>
      <c r="AU512" s="17" t="s">
        <v>85</v>
      </c>
    </row>
    <row r="513" s="2" customFormat="1" ht="16.5" customHeight="1">
      <c r="A513" s="38"/>
      <c r="B513" s="39"/>
      <c r="C513" s="219" t="s">
        <v>832</v>
      </c>
      <c r="D513" s="219" t="s">
        <v>145</v>
      </c>
      <c r="E513" s="220" t="s">
        <v>833</v>
      </c>
      <c r="F513" s="221" t="s">
        <v>834</v>
      </c>
      <c r="G513" s="222" t="s">
        <v>428</v>
      </c>
      <c r="H513" s="281"/>
      <c r="I513" s="224"/>
      <c r="J513" s="225">
        <f>ROUND(I513*H513,2)</f>
        <v>0</v>
      </c>
      <c r="K513" s="226"/>
      <c r="L513" s="44"/>
      <c r="M513" s="227" t="s">
        <v>1</v>
      </c>
      <c r="N513" s="228" t="s">
        <v>40</v>
      </c>
      <c r="O513" s="91"/>
      <c r="P513" s="229">
        <f>O513*H513</f>
        <v>0</v>
      </c>
      <c r="Q513" s="229">
        <v>0</v>
      </c>
      <c r="R513" s="229">
        <f>Q513*H513</f>
        <v>0</v>
      </c>
      <c r="S513" s="229">
        <v>0</v>
      </c>
      <c r="T513" s="230">
        <f>S513*H513</f>
        <v>0</v>
      </c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R513" s="231" t="s">
        <v>236</v>
      </c>
      <c r="AT513" s="231" t="s">
        <v>145</v>
      </c>
      <c r="AU513" s="231" t="s">
        <v>85</v>
      </c>
      <c r="AY513" s="17" t="s">
        <v>142</v>
      </c>
      <c r="BE513" s="232">
        <f>IF(N513="základní",J513,0)</f>
        <v>0</v>
      </c>
      <c r="BF513" s="232">
        <f>IF(N513="snížená",J513,0)</f>
        <v>0</v>
      </c>
      <c r="BG513" s="232">
        <f>IF(N513="zákl. přenesená",J513,0)</f>
        <v>0</v>
      </c>
      <c r="BH513" s="232">
        <f>IF(N513="sníž. přenesená",J513,0)</f>
        <v>0</v>
      </c>
      <c r="BI513" s="232">
        <f>IF(N513="nulová",J513,0)</f>
        <v>0</v>
      </c>
      <c r="BJ513" s="17" t="s">
        <v>83</v>
      </c>
      <c r="BK513" s="232">
        <f>ROUND(I513*H513,2)</f>
        <v>0</v>
      </c>
      <c r="BL513" s="17" t="s">
        <v>236</v>
      </c>
      <c r="BM513" s="231" t="s">
        <v>835</v>
      </c>
    </row>
    <row r="514" s="2" customFormat="1">
      <c r="A514" s="38"/>
      <c r="B514" s="39"/>
      <c r="C514" s="40"/>
      <c r="D514" s="233" t="s">
        <v>151</v>
      </c>
      <c r="E514" s="40"/>
      <c r="F514" s="234" t="s">
        <v>836</v>
      </c>
      <c r="G514" s="40"/>
      <c r="H514" s="40"/>
      <c r="I514" s="235"/>
      <c r="J514" s="40"/>
      <c r="K514" s="40"/>
      <c r="L514" s="44"/>
      <c r="M514" s="236"/>
      <c r="N514" s="237"/>
      <c r="O514" s="91"/>
      <c r="P514" s="91"/>
      <c r="Q514" s="91"/>
      <c r="R514" s="91"/>
      <c r="S514" s="91"/>
      <c r="T514" s="92"/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T514" s="17" t="s">
        <v>151</v>
      </c>
      <c r="AU514" s="17" t="s">
        <v>85</v>
      </c>
    </row>
    <row r="515" s="12" customFormat="1" ht="22.8" customHeight="1">
      <c r="A515" s="12"/>
      <c r="B515" s="203"/>
      <c r="C515" s="204"/>
      <c r="D515" s="205" t="s">
        <v>74</v>
      </c>
      <c r="E515" s="217" t="s">
        <v>837</v>
      </c>
      <c r="F515" s="217" t="s">
        <v>838</v>
      </c>
      <c r="G515" s="204"/>
      <c r="H515" s="204"/>
      <c r="I515" s="207"/>
      <c r="J515" s="218">
        <f>BK515</f>
        <v>0</v>
      </c>
      <c r="K515" s="204"/>
      <c r="L515" s="209"/>
      <c r="M515" s="210"/>
      <c r="N515" s="211"/>
      <c r="O515" s="211"/>
      <c r="P515" s="212">
        <f>SUM(P516:P520)</f>
        <v>0</v>
      </c>
      <c r="Q515" s="211"/>
      <c r="R515" s="212">
        <f>SUM(R516:R520)</f>
        <v>0</v>
      </c>
      <c r="S515" s="211"/>
      <c r="T515" s="213">
        <f>SUM(T516:T520)</f>
        <v>0.945896</v>
      </c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R515" s="214" t="s">
        <v>85</v>
      </c>
      <c r="AT515" s="215" t="s">
        <v>74</v>
      </c>
      <c r="AU515" s="215" t="s">
        <v>83</v>
      </c>
      <c r="AY515" s="214" t="s">
        <v>142</v>
      </c>
      <c r="BK515" s="216">
        <f>SUM(BK516:BK520)</f>
        <v>0</v>
      </c>
    </row>
    <row r="516" s="2" customFormat="1" ht="16.5" customHeight="1">
      <c r="A516" s="38"/>
      <c r="B516" s="39"/>
      <c r="C516" s="219" t="s">
        <v>839</v>
      </c>
      <c r="D516" s="219" t="s">
        <v>145</v>
      </c>
      <c r="E516" s="220" t="s">
        <v>840</v>
      </c>
      <c r="F516" s="221" t="s">
        <v>841</v>
      </c>
      <c r="G516" s="222" t="s">
        <v>158</v>
      </c>
      <c r="H516" s="223">
        <v>67.563999999999992</v>
      </c>
      <c r="I516" s="224"/>
      <c r="J516" s="225">
        <f>ROUND(I516*H516,2)</f>
        <v>0</v>
      </c>
      <c r="K516" s="226"/>
      <c r="L516" s="44"/>
      <c r="M516" s="227" t="s">
        <v>1</v>
      </c>
      <c r="N516" s="228" t="s">
        <v>40</v>
      </c>
      <c r="O516" s="91"/>
      <c r="P516" s="229">
        <f>O516*H516</f>
        <v>0</v>
      </c>
      <c r="Q516" s="229">
        <v>0</v>
      </c>
      <c r="R516" s="229">
        <f>Q516*H516</f>
        <v>0</v>
      </c>
      <c r="S516" s="229">
        <v>0.014</v>
      </c>
      <c r="T516" s="230">
        <f>S516*H516</f>
        <v>0.945896</v>
      </c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R516" s="231" t="s">
        <v>236</v>
      </c>
      <c r="AT516" s="231" t="s">
        <v>145</v>
      </c>
      <c r="AU516" s="231" t="s">
        <v>85</v>
      </c>
      <c r="AY516" s="17" t="s">
        <v>142</v>
      </c>
      <c r="BE516" s="232">
        <f>IF(N516="základní",J516,0)</f>
        <v>0</v>
      </c>
      <c r="BF516" s="232">
        <f>IF(N516="snížená",J516,0)</f>
        <v>0</v>
      </c>
      <c r="BG516" s="232">
        <f>IF(N516="zákl. přenesená",J516,0)</f>
        <v>0</v>
      </c>
      <c r="BH516" s="232">
        <f>IF(N516="sníž. přenesená",J516,0)</f>
        <v>0</v>
      </c>
      <c r="BI516" s="232">
        <f>IF(N516="nulová",J516,0)</f>
        <v>0</v>
      </c>
      <c r="BJ516" s="17" t="s">
        <v>83</v>
      </c>
      <c r="BK516" s="232">
        <f>ROUND(I516*H516,2)</f>
        <v>0</v>
      </c>
      <c r="BL516" s="17" t="s">
        <v>236</v>
      </c>
      <c r="BM516" s="231" t="s">
        <v>842</v>
      </c>
    </row>
    <row r="517" s="2" customFormat="1">
      <c r="A517" s="38"/>
      <c r="B517" s="39"/>
      <c r="C517" s="40"/>
      <c r="D517" s="233" t="s">
        <v>151</v>
      </c>
      <c r="E517" s="40"/>
      <c r="F517" s="234" t="s">
        <v>843</v>
      </c>
      <c r="G517" s="40"/>
      <c r="H517" s="40"/>
      <c r="I517" s="235"/>
      <c r="J517" s="40"/>
      <c r="K517" s="40"/>
      <c r="L517" s="44"/>
      <c r="M517" s="236"/>
      <c r="N517" s="237"/>
      <c r="O517" s="91"/>
      <c r="P517" s="91"/>
      <c r="Q517" s="91"/>
      <c r="R517" s="91"/>
      <c r="S517" s="91"/>
      <c r="T517" s="92"/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T517" s="17" t="s">
        <v>151</v>
      </c>
      <c r="AU517" s="17" t="s">
        <v>85</v>
      </c>
    </row>
    <row r="518" s="15" customFormat="1">
      <c r="A518" s="15"/>
      <c r="B518" s="260"/>
      <c r="C518" s="261"/>
      <c r="D518" s="233" t="s">
        <v>153</v>
      </c>
      <c r="E518" s="262" t="s">
        <v>1</v>
      </c>
      <c r="F518" s="263" t="s">
        <v>844</v>
      </c>
      <c r="G518" s="261"/>
      <c r="H518" s="262" t="s">
        <v>1</v>
      </c>
      <c r="I518" s="264"/>
      <c r="J518" s="261"/>
      <c r="K518" s="261"/>
      <c r="L518" s="265"/>
      <c r="M518" s="266"/>
      <c r="N518" s="267"/>
      <c r="O518" s="267"/>
      <c r="P518" s="267"/>
      <c r="Q518" s="267"/>
      <c r="R518" s="267"/>
      <c r="S518" s="267"/>
      <c r="T518" s="268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T518" s="269" t="s">
        <v>153</v>
      </c>
      <c r="AU518" s="269" t="s">
        <v>85</v>
      </c>
      <c r="AV518" s="15" t="s">
        <v>83</v>
      </c>
      <c r="AW518" s="15" t="s">
        <v>32</v>
      </c>
      <c r="AX518" s="15" t="s">
        <v>75</v>
      </c>
      <c r="AY518" s="269" t="s">
        <v>142</v>
      </c>
    </row>
    <row r="519" s="13" customFormat="1">
      <c r="A519" s="13"/>
      <c r="B519" s="238"/>
      <c r="C519" s="239"/>
      <c r="D519" s="233" t="s">
        <v>153</v>
      </c>
      <c r="E519" s="240" t="s">
        <v>1</v>
      </c>
      <c r="F519" s="241" t="s">
        <v>845</v>
      </c>
      <c r="G519" s="239"/>
      <c r="H519" s="242">
        <v>67.563999999999992</v>
      </c>
      <c r="I519" s="243"/>
      <c r="J519" s="239"/>
      <c r="K519" s="239"/>
      <c r="L519" s="244"/>
      <c r="M519" s="245"/>
      <c r="N519" s="246"/>
      <c r="O519" s="246"/>
      <c r="P519" s="246"/>
      <c r="Q519" s="246"/>
      <c r="R519" s="246"/>
      <c r="S519" s="246"/>
      <c r="T519" s="247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48" t="s">
        <v>153</v>
      </c>
      <c r="AU519" s="248" t="s">
        <v>85</v>
      </c>
      <c r="AV519" s="13" t="s">
        <v>85</v>
      </c>
      <c r="AW519" s="13" t="s">
        <v>32</v>
      </c>
      <c r="AX519" s="13" t="s">
        <v>75</v>
      </c>
      <c r="AY519" s="248" t="s">
        <v>142</v>
      </c>
    </row>
    <row r="520" s="14" customFormat="1">
      <c r="A520" s="14"/>
      <c r="B520" s="249"/>
      <c r="C520" s="250"/>
      <c r="D520" s="233" t="s">
        <v>153</v>
      </c>
      <c r="E520" s="251" t="s">
        <v>1</v>
      </c>
      <c r="F520" s="252" t="s">
        <v>155</v>
      </c>
      <c r="G520" s="250"/>
      <c r="H520" s="253">
        <v>67.563999999999992</v>
      </c>
      <c r="I520" s="254"/>
      <c r="J520" s="250"/>
      <c r="K520" s="250"/>
      <c r="L520" s="255"/>
      <c r="M520" s="256"/>
      <c r="N520" s="257"/>
      <c r="O520" s="257"/>
      <c r="P520" s="257"/>
      <c r="Q520" s="257"/>
      <c r="R520" s="257"/>
      <c r="S520" s="257"/>
      <c r="T520" s="258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9" t="s">
        <v>153</v>
      </c>
      <c r="AU520" s="259" t="s">
        <v>85</v>
      </c>
      <c r="AV520" s="14" t="s">
        <v>149</v>
      </c>
      <c r="AW520" s="14" t="s">
        <v>32</v>
      </c>
      <c r="AX520" s="14" t="s">
        <v>83</v>
      </c>
      <c r="AY520" s="259" t="s">
        <v>142</v>
      </c>
    </row>
    <row r="521" s="12" customFormat="1" ht="22.8" customHeight="1">
      <c r="A521" s="12"/>
      <c r="B521" s="203"/>
      <c r="C521" s="204"/>
      <c r="D521" s="205" t="s">
        <v>74</v>
      </c>
      <c r="E521" s="217" t="s">
        <v>846</v>
      </c>
      <c r="F521" s="217" t="s">
        <v>847</v>
      </c>
      <c r="G521" s="204"/>
      <c r="H521" s="204"/>
      <c r="I521" s="207"/>
      <c r="J521" s="218">
        <f>BK521</f>
        <v>0</v>
      </c>
      <c r="K521" s="204"/>
      <c r="L521" s="209"/>
      <c r="M521" s="210"/>
      <c r="N521" s="211"/>
      <c r="O521" s="211"/>
      <c r="P521" s="212">
        <f>SUM(P522:P618)</f>
        <v>0</v>
      </c>
      <c r="Q521" s="211"/>
      <c r="R521" s="212">
        <f>SUM(R522:R618)</f>
        <v>9.0996007600000016</v>
      </c>
      <c r="S521" s="211"/>
      <c r="T521" s="213">
        <f>SUM(T522:T618)</f>
        <v>6.21380858</v>
      </c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R521" s="214" t="s">
        <v>85</v>
      </c>
      <c r="AT521" s="215" t="s">
        <v>74</v>
      </c>
      <c r="AU521" s="215" t="s">
        <v>83</v>
      </c>
      <c r="AY521" s="214" t="s">
        <v>142</v>
      </c>
      <c r="BK521" s="216">
        <f>SUM(BK522:BK618)</f>
        <v>0</v>
      </c>
    </row>
    <row r="522" s="2" customFormat="1" ht="16.5" customHeight="1">
      <c r="A522" s="38"/>
      <c r="B522" s="39"/>
      <c r="C522" s="219" t="s">
        <v>848</v>
      </c>
      <c r="D522" s="219" t="s">
        <v>145</v>
      </c>
      <c r="E522" s="220" t="s">
        <v>849</v>
      </c>
      <c r="F522" s="221" t="s">
        <v>850</v>
      </c>
      <c r="G522" s="222" t="s">
        <v>158</v>
      </c>
      <c r="H522" s="223">
        <v>22.193</v>
      </c>
      <c r="I522" s="224"/>
      <c r="J522" s="225">
        <f>ROUND(I522*H522,2)</f>
        <v>0</v>
      </c>
      <c r="K522" s="226"/>
      <c r="L522" s="44"/>
      <c r="M522" s="227" t="s">
        <v>1</v>
      </c>
      <c r="N522" s="228" t="s">
        <v>40</v>
      </c>
      <c r="O522" s="91"/>
      <c r="P522" s="229">
        <f>O522*H522</f>
        <v>0</v>
      </c>
      <c r="Q522" s="229">
        <v>0.02551</v>
      </c>
      <c r="R522" s="229">
        <f>Q522*H522</f>
        <v>0.56614343000000016</v>
      </c>
      <c r="S522" s="229">
        <v>0</v>
      </c>
      <c r="T522" s="230">
        <f>S522*H522</f>
        <v>0</v>
      </c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R522" s="231" t="s">
        <v>236</v>
      </c>
      <c r="AT522" s="231" t="s">
        <v>145</v>
      </c>
      <c r="AU522" s="231" t="s">
        <v>85</v>
      </c>
      <c r="AY522" s="17" t="s">
        <v>142</v>
      </c>
      <c r="BE522" s="232">
        <f>IF(N522="základní",J522,0)</f>
        <v>0</v>
      </c>
      <c r="BF522" s="232">
        <f>IF(N522="snížená",J522,0)</f>
        <v>0</v>
      </c>
      <c r="BG522" s="232">
        <f>IF(N522="zákl. přenesená",J522,0)</f>
        <v>0</v>
      </c>
      <c r="BH522" s="232">
        <f>IF(N522="sníž. přenesená",J522,0)</f>
        <v>0</v>
      </c>
      <c r="BI522" s="232">
        <f>IF(N522="nulová",J522,0)</f>
        <v>0</v>
      </c>
      <c r="BJ522" s="17" t="s">
        <v>83</v>
      </c>
      <c r="BK522" s="232">
        <f>ROUND(I522*H522,2)</f>
        <v>0</v>
      </c>
      <c r="BL522" s="17" t="s">
        <v>236</v>
      </c>
      <c r="BM522" s="231" t="s">
        <v>851</v>
      </c>
    </row>
    <row r="523" s="2" customFormat="1">
      <c r="A523" s="38"/>
      <c r="B523" s="39"/>
      <c r="C523" s="40"/>
      <c r="D523" s="233" t="s">
        <v>151</v>
      </c>
      <c r="E523" s="40"/>
      <c r="F523" s="234" t="s">
        <v>852</v>
      </c>
      <c r="G523" s="40"/>
      <c r="H523" s="40"/>
      <c r="I523" s="235"/>
      <c r="J523" s="40"/>
      <c r="K523" s="40"/>
      <c r="L523" s="44"/>
      <c r="M523" s="236"/>
      <c r="N523" s="237"/>
      <c r="O523" s="91"/>
      <c r="P523" s="91"/>
      <c r="Q523" s="91"/>
      <c r="R523" s="91"/>
      <c r="S523" s="91"/>
      <c r="T523" s="92"/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T523" s="17" t="s">
        <v>151</v>
      </c>
      <c r="AU523" s="17" t="s">
        <v>85</v>
      </c>
    </row>
    <row r="524" s="13" customFormat="1">
      <c r="A524" s="13"/>
      <c r="B524" s="238"/>
      <c r="C524" s="239"/>
      <c r="D524" s="233" t="s">
        <v>153</v>
      </c>
      <c r="E524" s="240" t="s">
        <v>1</v>
      </c>
      <c r="F524" s="241" t="s">
        <v>853</v>
      </c>
      <c r="G524" s="239"/>
      <c r="H524" s="242">
        <v>22.193</v>
      </c>
      <c r="I524" s="243"/>
      <c r="J524" s="239"/>
      <c r="K524" s="239"/>
      <c r="L524" s="244"/>
      <c r="M524" s="245"/>
      <c r="N524" s="246"/>
      <c r="O524" s="246"/>
      <c r="P524" s="246"/>
      <c r="Q524" s="246"/>
      <c r="R524" s="246"/>
      <c r="S524" s="246"/>
      <c r="T524" s="247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8" t="s">
        <v>153</v>
      </c>
      <c r="AU524" s="248" t="s">
        <v>85</v>
      </c>
      <c r="AV524" s="13" t="s">
        <v>85</v>
      </c>
      <c r="AW524" s="13" t="s">
        <v>32</v>
      </c>
      <c r="AX524" s="13" t="s">
        <v>75</v>
      </c>
      <c r="AY524" s="248" t="s">
        <v>142</v>
      </c>
    </row>
    <row r="525" s="14" customFormat="1">
      <c r="A525" s="14"/>
      <c r="B525" s="249"/>
      <c r="C525" s="250"/>
      <c r="D525" s="233" t="s">
        <v>153</v>
      </c>
      <c r="E525" s="251" t="s">
        <v>1</v>
      </c>
      <c r="F525" s="252" t="s">
        <v>155</v>
      </c>
      <c r="G525" s="250"/>
      <c r="H525" s="253">
        <v>22.193</v>
      </c>
      <c r="I525" s="254"/>
      <c r="J525" s="250"/>
      <c r="K525" s="250"/>
      <c r="L525" s="255"/>
      <c r="M525" s="256"/>
      <c r="N525" s="257"/>
      <c r="O525" s="257"/>
      <c r="P525" s="257"/>
      <c r="Q525" s="257"/>
      <c r="R525" s="257"/>
      <c r="S525" s="257"/>
      <c r="T525" s="258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9" t="s">
        <v>153</v>
      </c>
      <c r="AU525" s="259" t="s">
        <v>85</v>
      </c>
      <c r="AV525" s="14" t="s">
        <v>149</v>
      </c>
      <c r="AW525" s="14" t="s">
        <v>32</v>
      </c>
      <c r="AX525" s="14" t="s">
        <v>83</v>
      </c>
      <c r="AY525" s="259" t="s">
        <v>142</v>
      </c>
    </row>
    <row r="526" s="2" customFormat="1" ht="16.5" customHeight="1">
      <c r="A526" s="38"/>
      <c r="B526" s="39"/>
      <c r="C526" s="219" t="s">
        <v>854</v>
      </c>
      <c r="D526" s="219" t="s">
        <v>145</v>
      </c>
      <c r="E526" s="220" t="s">
        <v>855</v>
      </c>
      <c r="F526" s="221" t="s">
        <v>856</v>
      </c>
      <c r="G526" s="222" t="s">
        <v>158</v>
      </c>
      <c r="H526" s="223">
        <v>7.838</v>
      </c>
      <c r="I526" s="224"/>
      <c r="J526" s="225">
        <f>ROUND(I526*H526,2)</f>
        <v>0</v>
      </c>
      <c r="K526" s="226"/>
      <c r="L526" s="44"/>
      <c r="M526" s="227" t="s">
        <v>1</v>
      </c>
      <c r="N526" s="228" t="s">
        <v>40</v>
      </c>
      <c r="O526" s="91"/>
      <c r="P526" s="229">
        <f>O526*H526</f>
        <v>0</v>
      </c>
      <c r="Q526" s="229">
        <v>0.026190000000000004</v>
      </c>
      <c r="R526" s="229">
        <f>Q526*H526</f>
        <v>0.20527722</v>
      </c>
      <c r="S526" s="229">
        <v>0</v>
      </c>
      <c r="T526" s="230">
        <f>S526*H526</f>
        <v>0</v>
      </c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R526" s="231" t="s">
        <v>236</v>
      </c>
      <c r="AT526" s="231" t="s">
        <v>145</v>
      </c>
      <c r="AU526" s="231" t="s">
        <v>85</v>
      </c>
      <c r="AY526" s="17" t="s">
        <v>142</v>
      </c>
      <c r="BE526" s="232">
        <f>IF(N526="základní",J526,0)</f>
        <v>0</v>
      </c>
      <c r="BF526" s="232">
        <f>IF(N526="snížená",J526,0)</f>
        <v>0</v>
      </c>
      <c r="BG526" s="232">
        <f>IF(N526="zákl. přenesená",J526,0)</f>
        <v>0</v>
      </c>
      <c r="BH526" s="232">
        <f>IF(N526="sníž. přenesená",J526,0)</f>
        <v>0</v>
      </c>
      <c r="BI526" s="232">
        <f>IF(N526="nulová",J526,0)</f>
        <v>0</v>
      </c>
      <c r="BJ526" s="17" t="s">
        <v>83</v>
      </c>
      <c r="BK526" s="232">
        <f>ROUND(I526*H526,2)</f>
        <v>0</v>
      </c>
      <c r="BL526" s="17" t="s">
        <v>236</v>
      </c>
      <c r="BM526" s="231" t="s">
        <v>857</v>
      </c>
    </row>
    <row r="527" s="2" customFormat="1">
      <c r="A527" s="38"/>
      <c r="B527" s="39"/>
      <c r="C527" s="40"/>
      <c r="D527" s="233" t="s">
        <v>151</v>
      </c>
      <c r="E527" s="40"/>
      <c r="F527" s="234" t="s">
        <v>856</v>
      </c>
      <c r="G527" s="40"/>
      <c r="H527" s="40"/>
      <c r="I527" s="235"/>
      <c r="J527" s="40"/>
      <c r="K527" s="40"/>
      <c r="L527" s="44"/>
      <c r="M527" s="236"/>
      <c r="N527" s="237"/>
      <c r="O527" s="91"/>
      <c r="P527" s="91"/>
      <c r="Q527" s="91"/>
      <c r="R527" s="91"/>
      <c r="S527" s="91"/>
      <c r="T527" s="92"/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T527" s="17" t="s">
        <v>151</v>
      </c>
      <c r="AU527" s="17" t="s">
        <v>85</v>
      </c>
    </row>
    <row r="528" s="13" customFormat="1">
      <c r="A528" s="13"/>
      <c r="B528" s="238"/>
      <c r="C528" s="239"/>
      <c r="D528" s="233" t="s">
        <v>153</v>
      </c>
      <c r="E528" s="240" t="s">
        <v>1</v>
      </c>
      <c r="F528" s="241" t="s">
        <v>858</v>
      </c>
      <c r="G528" s="239"/>
      <c r="H528" s="242">
        <v>7.838</v>
      </c>
      <c r="I528" s="243"/>
      <c r="J528" s="239"/>
      <c r="K528" s="239"/>
      <c r="L528" s="244"/>
      <c r="M528" s="245"/>
      <c r="N528" s="246"/>
      <c r="O528" s="246"/>
      <c r="P528" s="246"/>
      <c r="Q528" s="246"/>
      <c r="R528" s="246"/>
      <c r="S528" s="246"/>
      <c r="T528" s="247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8" t="s">
        <v>153</v>
      </c>
      <c r="AU528" s="248" t="s">
        <v>85</v>
      </c>
      <c r="AV528" s="13" t="s">
        <v>85</v>
      </c>
      <c r="AW528" s="13" t="s">
        <v>32</v>
      </c>
      <c r="AX528" s="13" t="s">
        <v>75</v>
      </c>
      <c r="AY528" s="248" t="s">
        <v>142</v>
      </c>
    </row>
    <row r="529" s="14" customFormat="1">
      <c r="A529" s="14"/>
      <c r="B529" s="249"/>
      <c r="C529" s="250"/>
      <c r="D529" s="233" t="s">
        <v>153</v>
      </c>
      <c r="E529" s="251" t="s">
        <v>1</v>
      </c>
      <c r="F529" s="252" t="s">
        <v>155</v>
      </c>
      <c r="G529" s="250"/>
      <c r="H529" s="253">
        <v>7.838</v>
      </c>
      <c r="I529" s="254"/>
      <c r="J529" s="250"/>
      <c r="K529" s="250"/>
      <c r="L529" s="255"/>
      <c r="M529" s="256"/>
      <c r="N529" s="257"/>
      <c r="O529" s="257"/>
      <c r="P529" s="257"/>
      <c r="Q529" s="257"/>
      <c r="R529" s="257"/>
      <c r="S529" s="257"/>
      <c r="T529" s="258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9" t="s">
        <v>153</v>
      </c>
      <c r="AU529" s="259" t="s">
        <v>85</v>
      </c>
      <c r="AV529" s="14" t="s">
        <v>149</v>
      </c>
      <c r="AW529" s="14" t="s">
        <v>32</v>
      </c>
      <c r="AX529" s="14" t="s">
        <v>83</v>
      </c>
      <c r="AY529" s="259" t="s">
        <v>142</v>
      </c>
    </row>
    <row r="530" s="2" customFormat="1" ht="16.5" customHeight="1">
      <c r="A530" s="38"/>
      <c r="B530" s="39"/>
      <c r="C530" s="219" t="s">
        <v>859</v>
      </c>
      <c r="D530" s="219" t="s">
        <v>145</v>
      </c>
      <c r="E530" s="220" t="s">
        <v>860</v>
      </c>
      <c r="F530" s="221" t="s">
        <v>861</v>
      </c>
      <c r="G530" s="222" t="s">
        <v>158</v>
      </c>
      <c r="H530" s="223">
        <v>28.215</v>
      </c>
      <c r="I530" s="224"/>
      <c r="J530" s="225">
        <f>ROUND(I530*H530,2)</f>
        <v>0</v>
      </c>
      <c r="K530" s="226"/>
      <c r="L530" s="44"/>
      <c r="M530" s="227" t="s">
        <v>1</v>
      </c>
      <c r="N530" s="228" t="s">
        <v>40</v>
      </c>
      <c r="O530" s="91"/>
      <c r="P530" s="229">
        <f>O530*H530</f>
        <v>0</v>
      </c>
      <c r="Q530" s="229">
        <v>0.02866</v>
      </c>
      <c r="R530" s="229">
        <f>Q530*H530</f>
        <v>0.8086419</v>
      </c>
      <c r="S530" s="229">
        <v>0</v>
      </c>
      <c r="T530" s="230">
        <f>S530*H530</f>
        <v>0</v>
      </c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R530" s="231" t="s">
        <v>236</v>
      </c>
      <c r="AT530" s="231" t="s">
        <v>145</v>
      </c>
      <c r="AU530" s="231" t="s">
        <v>85</v>
      </c>
      <c r="AY530" s="17" t="s">
        <v>142</v>
      </c>
      <c r="BE530" s="232">
        <f>IF(N530="základní",J530,0)</f>
        <v>0</v>
      </c>
      <c r="BF530" s="232">
        <f>IF(N530="snížená",J530,0)</f>
        <v>0</v>
      </c>
      <c r="BG530" s="232">
        <f>IF(N530="zákl. přenesená",J530,0)</f>
        <v>0</v>
      </c>
      <c r="BH530" s="232">
        <f>IF(N530="sníž. přenesená",J530,0)</f>
        <v>0</v>
      </c>
      <c r="BI530" s="232">
        <f>IF(N530="nulová",J530,0)</f>
        <v>0</v>
      </c>
      <c r="BJ530" s="17" t="s">
        <v>83</v>
      </c>
      <c r="BK530" s="232">
        <f>ROUND(I530*H530,2)</f>
        <v>0</v>
      </c>
      <c r="BL530" s="17" t="s">
        <v>236</v>
      </c>
      <c r="BM530" s="231" t="s">
        <v>862</v>
      </c>
    </row>
    <row r="531" s="2" customFormat="1">
      <c r="A531" s="38"/>
      <c r="B531" s="39"/>
      <c r="C531" s="40"/>
      <c r="D531" s="233" t="s">
        <v>151</v>
      </c>
      <c r="E531" s="40"/>
      <c r="F531" s="234" t="s">
        <v>863</v>
      </c>
      <c r="G531" s="40"/>
      <c r="H531" s="40"/>
      <c r="I531" s="235"/>
      <c r="J531" s="40"/>
      <c r="K531" s="40"/>
      <c r="L531" s="44"/>
      <c r="M531" s="236"/>
      <c r="N531" s="237"/>
      <c r="O531" s="91"/>
      <c r="P531" s="91"/>
      <c r="Q531" s="91"/>
      <c r="R531" s="91"/>
      <c r="S531" s="91"/>
      <c r="T531" s="92"/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T531" s="17" t="s">
        <v>151</v>
      </c>
      <c r="AU531" s="17" t="s">
        <v>85</v>
      </c>
    </row>
    <row r="532" s="13" customFormat="1">
      <c r="A532" s="13"/>
      <c r="B532" s="238"/>
      <c r="C532" s="239"/>
      <c r="D532" s="233" t="s">
        <v>153</v>
      </c>
      <c r="E532" s="240" t="s">
        <v>1</v>
      </c>
      <c r="F532" s="241" t="s">
        <v>864</v>
      </c>
      <c r="G532" s="239"/>
      <c r="H532" s="242">
        <v>28.215</v>
      </c>
      <c r="I532" s="243"/>
      <c r="J532" s="239"/>
      <c r="K532" s="239"/>
      <c r="L532" s="244"/>
      <c r="M532" s="245"/>
      <c r="N532" s="246"/>
      <c r="O532" s="246"/>
      <c r="P532" s="246"/>
      <c r="Q532" s="246"/>
      <c r="R532" s="246"/>
      <c r="S532" s="246"/>
      <c r="T532" s="247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48" t="s">
        <v>153</v>
      </c>
      <c r="AU532" s="248" t="s">
        <v>85</v>
      </c>
      <c r="AV532" s="13" t="s">
        <v>85</v>
      </c>
      <c r="AW532" s="13" t="s">
        <v>32</v>
      </c>
      <c r="AX532" s="13" t="s">
        <v>75</v>
      </c>
      <c r="AY532" s="248" t="s">
        <v>142</v>
      </c>
    </row>
    <row r="533" s="14" customFormat="1">
      <c r="A533" s="14"/>
      <c r="B533" s="249"/>
      <c r="C533" s="250"/>
      <c r="D533" s="233" t="s">
        <v>153</v>
      </c>
      <c r="E533" s="251" t="s">
        <v>1</v>
      </c>
      <c r="F533" s="252" t="s">
        <v>155</v>
      </c>
      <c r="G533" s="250"/>
      <c r="H533" s="253">
        <v>28.215</v>
      </c>
      <c r="I533" s="254"/>
      <c r="J533" s="250"/>
      <c r="K533" s="250"/>
      <c r="L533" s="255"/>
      <c r="M533" s="256"/>
      <c r="N533" s="257"/>
      <c r="O533" s="257"/>
      <c r="P533" s="257"/>
      <c r="Q533" s="257"/>
      <c r="R533" s="257"/>
      <c r="S533" s="257"/>
      <c r="T533" s="258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9" t="s">
        <v>153</v>
      </c>
      <c r="AU533" s="259" t="s">
        <v>85</v>
      </c>
      <c r="AV533" s="14" t="s">
        <v>149</v>
      </c>
      <c r="AW533" s="14" t="s">
        <v>32</v>
      </c>
      <c r="AX533" s="14" t="s">
        <v>83</v>
      </c>
      <c r="AY533" s="259" t="s">
        <v>142</v>
      </c>
    </row>
    <row r="534" s="2" customFormat="1" ht="16.5" customHeight="1">
      <c r="A534" s="38"/>
      <c r="B534" s="39"/>
      <c r="C534" s="219" t="s">
        <v>865</v>
      </c>
      <c r="D534" s="219" t="s">
        <v>145</v>
      </c>
      <c r="E534" s="220" t="s">
        <v>866</v>
      </c>
      <c r="F534" s="221" t="s">
        <v>867</v>
      </c>
      <c r="G534" s="222" t="s">
        <v>158</v>
      </c>
      <c r="H534" s="223">
        <v>25.658</v>
      </c>
      <c r="I534" s="224"/>
      <c r="J534" s="225">
        <f>ROUND(I534*H534,2)</f>
        <v>0</v>
      </c>
      <c r="K534" s="226"/>
      <c r="L534" s="44"/>
      <c r="M534" s="227" t="s">
        <v>1</v>
      </c>
      <c r="N534" s="228" t="s">
        <v>40</v>
      </c>
      <c r="O534" s="91"/>
      <c r="P534" s="229">
        <f>O534*H534</f>
        <v>0</v>
      </c>
      <c r="Q534" s="229">
        <v>0.02614</v>
      </c>
      <c r="R534" s="229">
        <f>Q534*H534</f>
        <v>0.67070012000000008</v>
      </c>
      <c r="S534" s="229">
        <v>0</v>
      </c>
      <c r="T534" s="230">
        <f>S534*H534</f>
        <v>0</v>
      </c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R534" s="231" t="s">
        <v>236</v>
      </c>
      <c r="AT534" s="231" t="s">
        <v>145</v>
      </c>
      <c r="AU534" s="231" t="s">
        <v>85</v>
      </c>
      <c r="AY534" s="17" t="s">
        <v>142</v>
      </c>
      <c r="BE534" s="232">
        <f>IF(N534="základní",J534,0)</f>
        <v>0</v>
      </c>
      <c r="BF534" s="232">
        <f>IF(N534="snížená",J534,0)</f>
        <v>0</v>
      </c>
      <c r="BG534" s="232">
        <f>IF(N534="zákl. přenesená",J534,0)</f>
        <v>0</v>
      </c>
      <c r="BH534" s="232">
        <f>IF(N534="sníž. přenesená",J534,0)</f>
        <v>0</v>
      </c>
      <c r="BI534" s="232">
        <f>IF(N534="nulová",J534,0)</f>
        <v>0</v>
      </c>
      <c r="BJ534" s="17" t="s">
        <v>83</v>
      </c>
      <c r="BK534" s="232">
        <f>ROUND(I534*H534,2)</f>
        <v>0</v>
      </c>
      <c r="BL534" s="17" t="s">
        <v>236</v>
      </c>
      <c r="BM534" s="231" t="s">
        <v>868</v>
      </c>
    </row>
    <row r="535" s="2" customFormat="1">
      <c r="A535" s="38"/>
      <c r="B535" s="39"/>
      <c r="C535" s="40"/>
      <c r="D535" s="233" t="s">
        <v>151</v>
      </c>
      <c r="E535" s="40"/>
      <c r="F535" s="234" t="s">
        <v>869</v>
      </c>
      <c r="G535" s="40"/>
      <c r="H535" s="40"/>
      <c r="I535" s="235"/>
      <c r="J535" s="40"/>
      <c r="K535" s="40"/>
      <c r="L535" s="44"/>
      <c r="M535" s="236"/>
      <c r="N535" s="237"/>
      <c r="O535" s="91"/>
      <c r="P535" s="91"/>
      <c r="Q535" s="91"/>
      <c r="R535" s="91"/>
      <c r="S535" s="91"/>
      <c r="T535" s="92"/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T535" s="17" t="s">
        <v>151</v>
      </c>
      <c r="AU535" s="17" t="s">
        <v>85</v>
      </c>
    </row>
    <row r="536" s="13" customFormat="1">
      <c r="A536" s="13"/>
      <c r="B536" s="238"/>
      <c r="C536" s="239"/>
      <c r="D536" s="233" t="s">
        <v>153</v>
      </c>
      <c r="E536" s="240" t="s">
        <v>1</v>
      </c>
      <c r="F536" s="241" t="s">
        <v>870</v>
      </c>
      <c r="G536" s="239"/>
      <c r="H536" s="242">
        <v>25.658</v>
      </c>
      <c r="I536" s="243"/>
      <c r="J536" s="239"/>
      <c r="K536" s="239"/>
      <c r="L536" s="244"/>
      <c r="M536" s="245"/>
      <c r="N536" s="246"/>
      <c r="O536" s="246"/>
      <c r="P536" s="246"/>
      <c r="Q536" s="246"/>
      <c r="R536" s="246"/>
      <c r="S536" s="246"/>
      <c r="T536" s="247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48" t="s">
        <v>153</v>
      </c>
      <c r="AU536" s="248" t="s">
        <v>85</v>
      </c>
      <c r="AV536" s="13" t="s">
        <v>85</v>
      </c>
      <c r="AW536" s="13" t="s">
        <v>32</v>
      </c>
      <c r="AX536" s="13" t="s">
        <v>75</v>
      </c>
      <c r="AY536" s="248" t="s">
        <v>142</v>
      </c>
    </row>
    <row r="537" s="14" customFormat="1">
      <c r="A537" s="14"/>
      <c r="B537" s="249"/>
      <c r="C537" s="250"/>
      <c r="D537" s="233" t="s">
        <v>153</v>
      </c>
      <c r="E537" s="251" t="s">
        <v>1</v>
      </c>
      <c r="F537" s="252" t="s">
        <v>155</v>
      </c>
      <c r="G537" s="250"/>
      <c r="H537" s="253">
        <v>25.658</v>
      </c>
      <c r="I537" s="254"/>
      <c r="J537" s="250"/>
      <c r="K537" s="250"/>
      <c r="L537" s="255"/>
      <c r="M537" s="256"/>
      <c r="N537" s="257"/>
      <c r="O537" s="257"/>
      <c r="P537" s="257"/>
      <c r="Q537" s="257"/>
      <c r="R537" s="257"/>
      <c r="S537" s="257"/>
      <c r="T537" s="258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59" t="s">
        <v>153</v>
      </c>
      <c r="AU537" s="259" t="s">
        <v>85</v>
      </c>
      <c r="AV537" s="14" t="s">
        <v>149</v>
      </c>
      <c r="AW537" s="14" t="s">
        <v>32</v>
      </c>
      <c r="AX537" s="14" t="s">
        <v>83</v>
      </c>
      <c r="AY537" s="259" t="s">
        <v>142</v>
      </c>
    </row>
    <row r="538" s="2" customFormat="1" ht="21.75" customHeight="1">
      <c r="A538" s="38"/>
      <c r="B538" s="39"/>
      <c r="C538" s="219" t="s">
        <v>871</v>
      </c>
      <c r="D538" s="219" t="s">
        <v>145</v>
      </c>
      <c r="E538" s="220" t="s">
        <v>872</v>
      </c>
      <c r="F538" s="221" t="s">
        <v>873</v>
      </c>
      <c r="G538" s="222" t="s">
        <v>158</v>
      </c>
      <c r="H538" s="223">
        <v>16.088</v>
      </c>
      <c r="I538" s="224"/>
      <c r="J538" s="225">
        <f>ROUND(I538*H538,2)</f>
        <v>0</v>
      </c>
      <c r="K538" s="226"/>
      <c r="L538" s="44"/>
      <c r="M538" s="227" t="s">
        <v>1</v>
      </c>
      <c r="N538" s="228" t="s">
        <v>40</v>
      </c>
      <c r="O538" s="91"/>
      <c r="P538" s="229">
        <f>O538*H538</f>
        <v>0</v>
      </c>
      <c r="Q538" s="229">
        <v>0.05984</v>
      </c>
      <c r="R538" s="229">
        <f>Q538*H538</f>
        <v>0.96270592</v>
      </c>
      <c r="S538" s="229">
        <v>0</v>
      </c>
      <c r="T538" s="230">
        <f>S538*H538</f>
        <v>0</v>
      </c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R538" s="231" t="s">
        <v>236</v>
      </c>
      <c r="AT538" s="231" t="s">
        <v>145</v>
      </c>
      <c r="AU538" s="231" t="s">
        <v>85</v>
      </c>
      <c r="AY538" s="17" t="s">
        <v>142</v>
      </c>
      <c r="BE538" s="232">
        <f>IF(N538="základní",J538,0)</f>
        <v>0</v>
      </c>
      <c r="BF538" s="232">
        <f>IF(N538="snížená",J538,0)</f>
        <v>0</v>
      </c>
      <c r="BG538" s="232">
        <f>IF(N538="zákl. přenesená",J538,0)</f>
        <v>0</v>
      </c>
      <c r="BH538" s="232">
        <f>IF(N538="sníž. přenesená",J538,0)</f>
        <v>0</v>
      </c>
      <c r="BI538" s="232">
        <f>IF(N538="nulová",J538,0)</f>
        <v>0</v>
      </c>
      <c r="BJ538" s="17" t="s">
        <v>83</v>
      </c>
      <c r="BK538" s="232">
        <f>ROUND(I538*H538,2)</f>
        <v>0</v>
      </c>
      <c r="BL538" s="17" t="s">
        <v>236</v>
      </c>
      <c r="BM538" s="231" t="s">
        <v>874</v>
      </c>
    </row>
    <row r="539" s="2" customFormat="1">
      <c r="A539" s="38"/>
      <c r="B539" s="39"/>
      <c r="C539" s="40"/>
      <c r="D539" s="233" t="s">
        <v>151</v>
      </c>
      <c r="E539" s="40"/>
      <c r="F539" s="234" t="s">
        <v>875</v>
      </c>
      <c r="G539" s="40"/>
      <c r="H539" s="40"/>
      <c r="I539" s="235"/>
      <c r="J539" s="40"/>
      <c r="K539" s="40"/>
      <c r="L539" s="44"/>
      <c r="M539" s="236"/>
      <c r="N539" s="237"/>
      <c r="O539" s="91"/>
      <c r="P539" s="91"/>
      <c r="Q539" s="91"/>
      <c r="R539" s="91"/>
      <c r="S539" s="91"/>
      <c r="T539" s="92"/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T539" s="17" t="s">
        <v>151</v>
      </c>
      <c r="AU539" s="17" t="s">
        <v>85</v>
      </c>
    </row>
    <row r="540" s="13" customFormat="1">
      <c r="A540" s="13"/>
      <c r="B540" s="238"/>
      <c r="C540" s="239"/>
      <c r="D540" s="233" t="s">
        <v>153</v>
      </c>
      <c r="E540" s="240" t="s">
        <v>1</v>
      </c>
      <c r="F540" s="241" t="s">
        <v>876</v>
      </c>
      <c r="G540" s="239"/>
      <c r="H540" s="242">
        <v>16.088</v>
      </c>
      <c r="I540" s="243"/>
      <c r="J540" s="239"/>
      <c r="K540" s="239"/>
      <c r="L540" s="244"/>
      <c r="M540" s="245"/>
      <c r="N540" s="246"/>
      <c r="O540" s="246"/>
      <c r="P540" s="246"/>
      <c r="Q540" s="246"/>
      <c r="R540" s="246"/>
      <c r="S540" s="246"/>
      <c r="T540" s="247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48" t="s">
        <v>153</v>
      </c>
      <c r="AU540" s="248" t="s">
        <v>85</v>
      </c>
      <c r="AV540" s="13" t="s">
        <v>85</v>
      </c>
      <c r="AW540" s="13" t="s">
        <v>32</v>
      </c>
      <c r="AX540" s="13" t="s">
        <v>75</v>
      </c>
      <c r="AY540" s="248" t="s">
        <v>142</v>
      </c>
    </row>
    <row r="541" s="14" customFormat="1">
      <c r="A541" s="14"/>
      <c r="B541" s="249"/>
      <c r="C541" s="250"/>
      <c r="D541" s="233" t="s">
        <v>153</v>
      </c>
      <c r="E541" s="251" t="s">
        <v>1</v>
      </c>
      <c r="F541" s="252" t="s">
        <v>155</v>
      </c>
      <c r="G541" s="250"/>
      <c r="H541" s="253">
        <v>16.088</v>
      </c>
      <c r="I541" s="254"/>
      <c r="J541" s="250"/>
      <c r="K541" s="250"/>
      <c r="L541" s="255"/>
      <c r="M541" s="256"/>
      <c r="N541" s="257"/>
      <c r="O541" s="257"/>
      <c r="P541" s="257"/>
      <c r="Q541" s="257"/>
      <c r="R541" s="257"/>
      <c r="S541" s="257"/>
      <c r="T541" s="258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9" t="s">
        <v>153</v>
      </c>
      <c r="AU541" s="259" t="s">
        <v>85</v>
      </c>
      <c r="AV541" s="14" t="s">
        <v>149</v>
      </c>
      <c r="AW541" s="14" t="s">
        <v>32</v>
      </c>
      <c r="AX541" s="14" t="s">
        <v>83</v>
      </c>
      <c r="AY541" s="259" t="s">
        <v>142</v>
      </c>
    </row>
    <row r="542" s="2" customFormat="1" ht="16.5" customHeight="1">
      <c r="A542" s="38"/>
      <c r="B542" s="39"/>
      <c r="C542" s="219" t="s">
        <v>877</v>
      </c>
      <c r="D542" s="219" t="s">
        <v>145</v>
      </c>
      <c r="E542" s="220" t="s">
        <v>878</v>
      </c>
      <c r="F542" s="221" t="s">
        <v>879</v>
      </c>
      <c r="G542" s="222" t="s">
        <v>158</v>
      </c>
      <c r="H542" s="223">
        <v>76.89</v>
      </c>
      <c r="I542" s="224"/>
      <c r="J542" s="225">
        <f>ROUND(I542*H542,2)</f>
        <v>0</v>
      </c>
      <c r="K542" s="226"/>
      <c r="L542" s="44"/>
      <c r="M542" s="227" t="s">
        <v>1</v>
      </c>
      <c r="N542" s="228" t="s">
        <v>40</v>
      </c>
      <c r="O542" s="91"/>
      <c r="P542" s="229">
        <f>O542*H542</f>
        <v>0</v>
      </c>
      <c r="Q542" s="229">
        <v>0</v>
      </c>
      <c r="R542" s="229">
        <f>Q542*H542</f>
        <v>0</v>
      </c>
      <c r="S542" s="229">
        <v>0.03175</v>
      </c>
      <c r="T542" s="230">
        <f>S542*H542</f>
        <v>2.4412575</v>
      </c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R542" s="231" t="s">
        <v>236</v>
      </c>
      <c r="AT542" s="231" t="s">
        <v>145</v>
      </c>
      <c r="AU542" s="231" t="s">
        <v>85</v>
      </c>
      <c r="AY542" s="17" t="s">
        <v>142</v>
      </c>
      <c r="BE542" s="232">
        <f>IF(N542="základní",J542,0)</f>
        <v>0</v>
      </c>
      <c r="BF542" s="232">
        <f>IF(N542="snížená",J542,0)</f>
        <v>0</v>
      </c>
      <c r="BG542" s="232">
        <f>IF(N542="zákl. přenesená",J542,0)</f>
        <v>0</v>
      </c>
      <c r="BH542" s="232">
        <f>IF(N542="sníž. přenesená",J542,0)</f>
        <v>0</v>
      </c>
      <c r="BI542" s="232">
        <f>IF(N542="nulová",J542,0)</f>
        <v>0</v>
      </c>
      <c r="BJ542" s="17" t="s">
        <v>83</v>
      </c>
      <c r="BK542" s="232">
        <f>ROUND(I542*H542,2)</f>
        <v>0</v>
      </c>
      <c r="BL542" s="17" t="s">
        <v>236</v>
      </c>
      <c r="BM542" s="231" t="s">
        <v>880</v>
      </c>
    </row>
    <row r="543" s="2" customFormat="1">
      <c r="A543" s="38"/>
      <c r="B543" s="39"/>
      <c r="C543" s="40"/>
      <c r="D543" s="233" t="s">
        <v>151</v>
      </c>
      <c r="E543" s="40"/>
      <c r="F543" s="234" t="s">
        <v>879</v>
      </c>
      <c r="G543" s="40"/>
      <c r="H543" s="40"/>
      <c r="I543" s="235"/>
      <c r="J543" s="40"/>
      <c r="K543" s="40"/>
      <c r="L543" s="44"/>
      <c r="M543" s="236"/>
      <c r="N543" s="237"/>
      <c r="O543" s="91"/>
      <c r="P543" s="91"/>
      <c r="Q543" s="91"/>
      <c r="R543" s="91"/>
      <c r="S543" s="91"/>
      <c r="T543" s="92"/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T543" s="17" t="s">
        <v>151</v>
      </c>
      <c r="AU543" s="17" t="s">
        <v>85</v>
      </c>
    </row>
    <row r="544" s="15" customFormat="1">
      <c r="A544" s="15"/>
      <c r="B544" s="260"/>
      <c r="C544" s="261"/>
      <c r="D544" s="233" t="s">
        <v>153</v>
      </c>
      <c r="E544" s="262" t="s">
        <v>1</v>
      </c>
      <c r="F544" s="263" t="s">
        <v>881</v>
      </c>
      <c r="G544" s="261"/>
      <c r="H544" s="262" t="s">
        <v>1</v>
      </c>
      <c r="I544" s="264"/>
      <c r="J544" s="261"/>
      <c r="K544" s="261"/>
      <c r="L544" s="265"/>
      <c r="M544" s="266"/>
      <c r="N544" s="267"/>
      <c r="O544" s="267"/>
      <c r="P544" s="267"/>
      <c r="Q544" s="267"/>
      <c r="R544" s="267"/>
      <c r="S544" s="267"/>
      <c r="T544" s="268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T544" s="269" t="s">
        <v>153</v>
      </c>
      <c r="AU544" s="269" t="s">
        <v>85</v>
      </c>
      <c r="AV544" s="15" t="s">
        <v>83</v>
      </c>
      <c r="AW544" s="15" t="s">
        <v>32</v>
      </c>
      <c r="AX544" s="15" t="s">
        <v>75</v>
      </c>
      <c r="AY544" s="269" t="s">
        <v>142</v>
      </c>
    </row>
    <row r="545" s="13" customFormat="1">
      <c r="A545" s="13"/>
      <c r="B545" s="238"/>
      <c r="C545" s="239"/>
      <c r="D545" s="233" t="s">
        <v>153</v>
      </c>
      <c r="E545" s="240" t="s">
        <v>1</v>
      </c>
      <c r="F545" s="241" t="s">
        <v>882</v>
      </c>
      <c r="G545" s="239"/>
      <c r="H545" s="242">
        <v>76.89</v>
      </c>
      <c r="I545" s="243"/>
      <c r="J545" s="239"/>
      <c r="K545" s="239"/>
      <c r="L545" s="244"/>
      <c r="M545" s="245"/>
      <c r="N545" s="246"/>
      <c r="O545" s="246"/>
      <c r="P545" s="246"/>
      <c r="Q545" s="246"/>
      <c r="R545" s="246"/>
      <c r="S545" s="246"/>
      <c r="T545" s="247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8" t="s">
        <v>153</v>
      </c>
      <c r="AU545" s="248" t="s">
        <v>85</v>
      </c>
      <c r="AV545" s="13" t="s">
        <v>85</v>
      </c>
      <c r="AW545" s="13" t="s">
        <v>32</v>
      </c>
      <c r="AX545" s="13" t="s">
        <v>83</v>
      </c>
      <c r="AY545" s="248" t="s">
        <v>142</v>
      </c>
    </row>
    <row r="546" s="2" customFormat="1" ht="16.5" customHeight="1">
      <c r="A546" s="38"/>
      <c r="B546" s="39"/>
      <c r="C546" s="219" t="s">
        <v>883</v>
      </c>
      <c r="D546" s="219" t="s">
        <v>145</v>
      </c>
      <c r="E546" s="220" t="s">
        <v>884</v>
      </c>
      <c r="F546" s="221" t="s">
        <v>885</v>
      </c>
      <c r="G546" s="222" t="s">
        <v>158</v>
      </c>
      <c r="H546" s="223">
        <v>25.74</v>
      </c>
      <c r="I546" s="224"/>
      <c r="J546" s="225">
        <f>ROUND(I546*H546,2)</f>
        <v>0</v>
      </c>
      <c r="K546" s="226"/>
      <c r="L546" s="44"/>
      <c r="M546" s="227" t="s">
        <v>1</v>
      </c>
      <c r="N546" s="228" t="s">
        <v>40</v>
      </c>
      <c r="O546" s="91"/>
      <c r="P546" s="229">
        <f>O546*H546</f>
        <v>0</v>
      </c>
      <c r="Q546" s="229">
        <v>0</v>
      </c>
      <c r="R546" s="229">
        <f>Q546*H546</f>
        <v>0</v>
      </c>
      <c r="S546" s="229">
        <v>0.0112</v>
      </c>
      <c r="T546" s="230">
        <f>S546*H546</f>
        <v>0.288288</v>
      </c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R546" s="231" t="s">
        <v>236</v>
      </c>
      <c r="AT546" s="231" t="s">
        <v>145</v>
      </c>
      <c r="AU546" s="231" t="s">
        <v>85</v>
      </c>
      <c r="AY546" s="17" t="s">
        <v>142</v>
      </c>
      <c r="BE546" s="232">
        <f>IF(N546="základní",J546,0)</f>
        <v>0</v>
      </c>
      <c r="BF546" s="232">
        <f>IF(N546="snížená",J546,0)</f>
        <v>0</v>
      </c>
      <c r="BG546" s="232">
        <f>IF(N546="zákl. přenesená",J546,0)</f>
        <v>0</v>
      </c>
      <c r="BH546" s="232">
        <f>IF(N546="sníž. přenesená",J546,0)</f>
        <v>0</v>
      </c>
      <c r="BI546" s="232">
        <f>IF(N546="nulová",J546,0)</f>
        <v>0</v>
      </c>
      <c r="BJ546" s="17" t="s">
        <v>83</v>
      </c>
      <c r="BK546" s="232">
        <f>ROUND(I546*H546,2)</f>
        <v>0</v>
      </c>
      <c r="BL546" s="17" t="s">
        <v>236</v>
      </c>
      <c r="BM546" s="231" t="s">
        <v>886</v>
      </c>
    </row>
    <row r="547" s="2" customFormat="1">
      <c r="A547" s="38"/>
      <c r="B547" s="39"/>
      <c r="C547" s="40"/>
      <c r="D547" s="233" t="s">
        <v>151</v>
      </c>
      <c r="E547" s="40"/>
      <c r="F547" s="234" t="s">
        <v>887</v>
      </c>
      <c r="G547" s="40"/>
      <c r="H547" s="40"/>
      <c r="I547" s="235"/>
      <c r="J547" s="40"/>
      <c r="K547" s="40"/>
      <c r="L547" s="44"/>
      <c r="M547" s="236"/>
      <c r="N547" s="237"/>
      <c r="O547" s="91"/>
      <c r="P547" s="91"/>
      <c r="Q547" s="91"/>
      <c r="R547" s="91"/>
      <c r="S547" s="91"/>
      <c r="T547" s="92"/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T547" s="17" t="s">
        <v>151</v>
      </c>
      <c r="AU547" s="17" t="s">
        <v>85</v>
      </c>
    </row>
    <row r="548" s="15" customFormat="1">
      <c r="A548" s="15"/>
      <c r="B548" s="260"/>
      <c r="C548" s="261"/>
      <c r="D548" s="233" t="s">
        <v>153</v>
      </c>
      <c r="E548" s="262" t="s">
        <v>1</v>
      </c>
      <c r="F548" s="263" t="s">
        <v>888</v>
      </c>
      <c r="G548" s="261"/>
      <c r="H548" s="262" t="s">
        <v>1</v>
      </c>
      <c r="I548" s="264"/>
      <c r="J548" s="261"/>
      <c r="K548" s="261"/>
      <c r="L548" s="265"/>
      <c r="M548" s="266"/>
      <c r="N548" s="267"/>
      <c r="O548" s="267"/>
      <c r="P548" s="267"/>
      <c r="Q548" s="267"/>
      <c r="R548" s="267"/>
      <c r="S548" s="267"/>
      <c r="T548" s="268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T548" s="269" t="s">
        <v>153</v>
      </c>
      <c r="AU548" s="269" t="s">
        <v>85</v>
      </c>
      <c r="AV548" s="15" t="s">
        <v>83</v>
      </c>
      <c r="AW548" s="15" t="s">
        <v>32</v>
      </c>
      <c r="AX548" s="15" t="s">
        <v>75</v>
      </c>
      <c r="AY548" s="269" t="s">
        <v>142</v>
      </c>
    </row>
    <row r="549" s="13" customFormat="1">
      <c r="A549" s="13"/>
      <c r="B549" s="238"/>
      <c r="C549" s="239"/>
      <c r="D549" s="233" t="s">
        <v>153</v>
      </c>
      <c r="E549" s="240" t="s">
        <v>1</v>
      </c>
      <c r="F549" s="241" t="s">
        <v>889</v>
      </c>
      <c r="G549" s="239"/>
      <c r="H549" s="242">
        <v>25.74</v>
      </c>
      <c r="I549" s="243"/>
      <c r="J549" s="239"/>
      <c r="K549" s="239"/>
      <c r="L549" s="244"/>
      <c r="M549" s="245"/>
      <c r="N549" s="246"/>
      <c r="O549" s="246"/>
      <c r="P549" s="246"/>
      <c r="Q549" s="246"/>
      <c r="R549" s="246"/>
      <c r="S549" s="246"/>
      <c r="T549" s="247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48" t="s">
        <v>153</v>
      </c>
      <c r="AU549" s="248" t="s">
        <v>85</v>
      </c>
      <c r="AV549" s="13" t="s">
        <v>85</v>
      </c>
      <c r="AW549" s="13" t="s">
        <v>32</v>
      </c>
      <c r="AX549" s="13" t="s">
        <v>75</v>
      </c>
      <c r="AY549" s="248" t="s">
        <v>142</v>
      </c>
    </row>
    <row r="550" s="14" customFormat="1">
      <c r="A550" s="14"/>
      <c r="B550" s="249"/>
      <c r="C550" s="250"/>
      <c r="D550" s="233" t="s">
        <v>153</v>
      </c>
      <c r="E550" s="251" t="s">
        <v>1</v>
      </c>
      <c r="F550" s="252" t="s">
        <v>155</v>
      </c>
      <c r="G550" s="250"/>
      <c r="H550" s="253">
        <v>25.74</v>
      </c>
      <c r="I550" s="254"/>
      <c r="J550" s="250"/>
      <c r="K550" s="250"/>
      <c r="L550" s="255"/>
      <c r="M550" s="256"/>
      <c r="N550" s="257"/>
      <c r="O550" s="257"/>
      <c r="P550" s="257"/>
      <c r="Q550" s="257"/>
      <c r="R550" s="257"/>
      <c r="S550" s="257"/>
      <c r="T550" s="258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9" t="s">
        <v>153</v>
      </c>
      <c r="AU550" s="259" t="s">
        <v>85</v>
      </c>
      <c r="AV550" s="14" t="s">
        <v>149</v>
      </c>
      <c r="AW550" s="14" t="s">
        <v>32</v>
      </c>
      <c r="AX550" s="14" t="s">
        <v>83</v>
      </c>
      <c r="AY550" s="259" t="s">
        <v>142</v>
      </c>
    </row>
    <row r="551" s="2" customFormat="1" ht="16.5" customHeight="1">
      <c r="A551" s="38"/>
      <c r="B551" s="39"/>
      <c r="C551" s="219" t="s">
        <v>890</v>
      </c>
      <c r="D551" s="219" t="s">
        <v>145</v>
      </c>
      <c r="E551" s="220" t="s">
        <v>891</v>
      </c>
      <c r="F551" s="221" t="s">
        <v>892</v>
      </c>
      <c r="G551" s="222" t="s">
        <v>158</v>
      </c>
      <c r="H551" s="223">
        <v>71.75</v>
      </c>
      <c r="I551" s="224"/>
      <c r="J551" s="225">
        <f>ROUND(I551*H551,2)</f>
        <v>0</v>
      </c>
      <c r="K551" s="226"/>
      <c r="L551" s="44"/>
      <c r="M551" s="227" t="s">
        <v>1</v>
      </c>
      <c r="N551" s="228" t="s">
        <v>40</v>
      </c>
      <c r="O551" s="91"/>
      <c r="P551" s="229">
        <f>O551*H551</f>
        <v>0</v>
      </c>
      <c r="Q551" s="229">
        <v>0.012200000000000002</v>
      </c>
      <c r="R551" s="229">
        <f>Q551*H551</f>
        <v>0.87535</v>
      </c>
      <c r="S551" s="229">
        <v>0</v>
      </c>
      <c r="T551" s="230">
        <f>S551*H551</f>
        <v>0</v>
      </c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R551" s="231" t="s">
        <v>236</v>
      </c>
      <c r="AT551" s="231" t="s">
        <v>145</v>
      </c>
      <c r="AU551" s="231" t="s">
        <v>85</v>
      </c>
      <c r="AY551" s="17" t="s">
        <v>142</v>
      </c>
      <c r="BE551" s="232">
        <f>IF(N551="základní",J551,0)</f>
        <v>0</v>
      </c>
      <c r="BF551" s="232">
        <f>IF(N551="snížená",J551,0)</f>
        <v>0</v>
      </c>
      <c r="BG551" s="232">
        <f>IF(N551="zákl. přenesená",J551,0)</f>
        <v>0</v>
      </c>
      <c r="BH551" s="232">
        <f>IF(N551="sníž. přenesená",J551,0)</f>
        <v>0</v>
      </c>
      <c r="BI551" s="232">
        <f>IF(N551="nulová",J551,0)</f>
        <v>0</v>
      </c>
      <c r="BJ551" s="17" t="s">
        <v>83</v>
      </c>
      <c r="BK551" s="232">
        <f>ROUND(I551*H551,2)</f>
        <v>0</v>
      </c>
      <c r="BL551" s="17" t="s">
        <v>236</v>
      </c>
      <c r="BM551" s="231" t="s">
        <v>893</v>
      </c>
    </row>
    <row r="552" s="2" customFormat="1">
      <c r="A552" s="38"/>
      <c r="B552" s="39"/>
      <c r="C552" s="40"/>
      <c r="D552" s="233" t="s">
        <v>151</v>
      </c>
      <c r="E552" s="40"/>
      <c r="F552" s="234" t="s">
        <v>894</v>
      </c>
      <c r="G552" s="40"/>
      <c r="H552" s="40"/>
      <c r="I552" s="235"/>
      <c r="J552" s="40"/>
      <c r="K552" s="40"/>
      <c r="L552" s="44"/>
      <c r="M552" s="236"/>
      <c r="N552" s="237"/>
      <c r="O552" s="91"/>
      <c r="P552" s="91"/>
      <c r="Q552" s="91"/>
      <c r="R552" s="91"/>
      <c r="S552" s="91"/>
      <c r="T552" s="92"/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T552" s="17" t="s">
        <v>151</v>
      </c>
      <c r="AU552" s="17" t="s">
        <v>85</v>
      </c>
    </row>
    <row r="553" s="13" customFormat="1">
      <c r="A553" s="13"/>
      <c r="B553" s="238"/>
      <c r="C553" s="239"/>
      <c r="D553" s="233" t="s">
        <v>153</v>
      </c>
      <c r="E553" s="240" t="s">
        <v>1</v>
      </c>
      <c r="F553" s="241" t="s">
        <v>895</v>
      </c>
      <c r="G553" s="239"/>
      <c r="H553" s="242">
        <v>51.75</v>
      </c>
      <c r="I553" s="243"/>
      <c r="J553" s="239"/>
      <c r="K553" s="239"/>
      <c r="L553" s="244"/>
      <c r="M553" s="245"/>
      <c r="N553" s="246"/>
      <c r="O553" s="246"/>
      <c r="P553" s="246"/>
      <c r="Q553" s="246"/>
      <c r="R553" s="246"/>
      <c r="S553" s="246"/>
      <c r="T553" s="247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48" t="s">
        <v>153</v>
      </c>
      <c r="AU553" s="248" t="s">
        <v>85</v>
      </c>
      <c r="AV553" s="13" t="s">
        <v>85</v>
      </c>
      <c r="AW553" s="13" t="s">
        <v>32</v>
      </c>
      <c r="AX553" s="13" t="s">
        <v>75</v>
      </c>
      <c r="AY553" s="248" t="s">
        <v>142</v>
      </c>
    </row>
    <row r="554" s="13" customFormat="1">
      <c r="A554" s="13"/>
      <c r="B554" s="238"/>
      <c r="C554" s="239"/>
      <c r="D554" s="233" t="s">
        <v>153</v>
      </c>
      <c r="E554" s="240" t="s">
        <v>1</v>
      </c>
      <c r="F554" s="241" t="s">
        <v>252</v>
      </c>
      <c r="G554" s="239"/>
      <c r="H554" s="242">
        <v>20</v>
      </c>
      <c r="I554" s="243"/>
      <c r="J554" s="239"/>
      <c r="K554" s="239"/>
      <c r="L554" s="244"/>
      <c r="M554" s="245"/>
      <c r="N554" s="246"/>
      <c r="O554" s="246"/>
      <c r="P554" s="246"/>
      <c r="Q554" s="246"/>
      <c r="R554" s="246"/>
      <c r="S554" s="246"/>
      <c r="T554" s="247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8" t="s">
        <v>153</v>
      </c>
      <c r="AU554" s="248" t="s">
        <v>85</v>
      </c>
      <c r="AV554" s="13" t="s">
        <v>85</v>
      </c>
      <c r="AW554" s="13" t="s">
        <v>32</v>
      </c>
      <c r="AX554" s="13" t="s">
        <v>75</v>
      </c>
      <c r="AY554" s="248" t="s">
        <v>142</v>
      </c>
    </row>
    <row r="555" s="14" customFormat="1">
      <c r="A555" s="14"/>
      <c r="B555" s="249"/>
      <c r="C555" s="250"/>
      <c r="D555" s="233" t="s">
        <v>153</v>
      </c>
      <c r="E555" s="251" t="s">
        <v>1</v>
      </c>
      <c r="F555" s="252" t="s">
        <v>155</v>
      </c>
      <c r="G555" s="250"/>
      <c r="H555" s="253">
        <v>71.75</v>
      </c>
      <c r="I555" s="254"/>
      <c r="J555" s="250"/>
      <c r="K555" s="250"/>
      <c r="L555" s="255"/>
      <c r="M555" s="256"/>
      <c r="N555" s="257"/>
      <c r="O555" s="257"/>
      <c r="P555" s="257"/>
      <c r="Q555" s="257"/>
      <c r="R555" s="257"/>
      <c r="S555" s="257"/>
      <c r="T555" s="258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9" t="s">
        <v>153</v>
      </c>
      <c r="AU555" s="259" t="s">
        <v>85</v>
      </c>
      <c r="AV555" s="14" t="s">
        <v>149</v>
      </c>
      <c r="AW555" s="14" t="s">
        <v>32</v>
      </c>
      <c r="AX555" s="14" t="s">
        <v>83</v>
      </c>
      <c r="AY555" s="259" t="s">
        <v>142</v>
      </c>
    </row>
    <row r="556" s="2" customFormat="1" ht="16.5" customHeight="1">
      <c r="A556" s="38"/>
      <c r="B556" s="39"/>
      <c r="C556" s="219" t="s">
        <v>896</v>
      </c>
      <c r="D556" s="219" t="s">
        <v>145</v>
      </c>
      <c r="E556" s="220" t="s">
        <v>897</v>
      </c>
      <c r="F556" s="221" t="s">
        <v>898</v>
      </c>
      <c r="G556" s="222" t="s">
        <v>158</v>
      </c>
      <c r="H556" s="223">
        <v>61.502</v>
      </c>
      <c r="I556" s="224"/>
      <c r="J556" s="225">
        <f>ROUND(I556*H556,2)</f>
        <v>0</v>
      </c>
      <c r="K556" s="226"/>
      <c r="L556" s="44"/>
      <c r="M556" s="227" t="s">
        <v>1</v>
      </c>
      <c r="N556" s="228" t="s">
        <v>40</v>
      </c>
      <c r="O556" s="91"/>
      <c r="P556" s="229">
        <f>O556*H556</f>
        <v>0</v>
      </c>
      <c r="Q556" s="229">
        <v>0.013860000000000002</v>
      </c>
      <c r="R556" s="229">
        <f>Q556*H556</f>
        <v>0.85241772</v>
      </c>
      <c r="S556" s="229">
        <v>0</v>
      </c>
      <c r="T556" s="230">
        <f>S556*H556</f>
        <v>0</v>
      </c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R556" s="231" t="s">
        <v>236</v>
      </c>
      <c r="AT556" s="231" t="s">
        <v>145</v>
      </c>
      <c r="AU556" s="231" t="s">
        <v>85</v>
      </c>
      <c r="AY556" s="17" t="s">
        <v>142</v>
      </c>
      <c r="BE556" s="232">
        <f>IF(N556="základní",J556,0)</f>
        <v>0</v>
      </c>
      <c r="BF556" s="232">
        <f>IF(N556="snížená",J556,0)</f>
        <v>0</v>
      </c>
      <c r="BG556" s="232">
        <f>IF(N556="zákl. přenesená",J556,0)</f>
        <v>0</v>
      </c>
      <c r="BH556" s="232">
        <f>IF(N556="sníž. přenesená",J556,0)</f>
        <v>0</v>
      </c>
      <c r="BI556" s="232">
        <f>IF(N556="nulová",J556,0)</f>
        <v>0</v>
      </c>
      <c r="BJ556" s="17" t="s">
        <v>83</v>
      </c>
      <c r="BK556" s="232">
        <f>ROUND(I556*H556,2)</f>
        <v>0</v>
      </c>
      <c r="BL556" s="17" t="s">
        <v>236</v>
      </c>
      <c r="BM556" s="231" t="s">
        <v>899</v>
      </c>
    </row>
    <row r="557" s="2" customFormat="1">
      <c r="A557" s="38"/>
      <c r="B557" s="39"/>
      <c r="C557" s="40"/>
      <c r="D557" s="233" t="s">
        <v>151</v>
      </c>
      <c r="E557" s="40"/>
      <c r="F557" s="234" t="s">
        <v>900</v>
      </c>
      <c r="G557" s="40"/>
      <c r="H557" s="40"/>
      <c r="I557" s="235"/>
      <c r="J557" s="40"/>
      <c r="K557" s="40"/>
      <c r="L557" s="44"/>
      <c r="M557" s="236"/>
      <c r="N557" s="237"/>
      <c r="O557" s="91"/>
      <c r="P557" s="91"/>
      <c r="Q557" s="91"/>
      <c r="R557" s="91"/>
      <c r="S557" s="91"/>
      <c r="T557" s="92"/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T557" s="17" t="s">
        <v>151</v>
      </c>
      <c r="AU557" s="17" t="s">
        <v>85</v>
      </c>
    </row>
    <row r="558" s="13" customFormat="1">
      <c r="A558" s="13"/>
      <c r="B558" s="238"/>
      <c r="C558" s="239"/>
      <c r="D558" s="233" t="s">
        <v>153</v>
      </c>
      <c r="E558" s="240" t="s">
        <v>1</v>
      </c>
      <c r="F558" s="241" t="s">
        <v>901</v>
      </c>
      <c r="G558" s="239"/>
      <c r="H558" s="242">
        <v>61.502</v>
      </c>
      <c r="I558" s="243"/>
      <c r="J558" s="239"/>
      <c r="K558" s="239"/>
      <c r="L558" s="244"/>
      <c r="M558" s="245"/>
      <c r="N558" s="246"/>
      <c r="O558" s="246"/>
      <c r="P558" s="246"/>
      <c r="Q558" s="246"/>
      <c r="R558" s="246"/>
      <c r="S558" s="246"/>
      <c r="T558" s="247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48" t="s">
        <v>153</v>
      </c>
      <c r="AU558" s="248" t="s">
        <v>85</v>
      </c>
      <c r="AV558" s="13" t="s">
        <v>85</v>
      </c>
      <c r="AW558" s="13" t="s">
        <v>32</v>
      </c>
      <c r="AX558" s="13" t="s">
        <v>75</v>
      </c>
      <c r="AY558" s="248" t="s">
        <v>142</v>
      </c>
    </row>
    <row r="559" s="14" customFormat="1">
      <c r="A559" s="14"/>
      <c r="B559" s="249"/>
      <c r="C559" s="250"/>
      <c r="D559" s="233" t="s">
        <v>153</v>
      </c>
      <c r="E559" s="251" t="s">
        <v>1</v>
      </c>
      <c r="F559" s="252" t="s">
        <v>155</v>
      </c>
      <c r="G559" s="250"/>
      <c r="H559" s="253">
        <v>61.502</v>
      </c>
      <c r="I559" s="254"/>
      <c r="J559" s="250"/>
      <c r="K559" s="250"/>
      <c r="L559" s="255"/>
      <c r="M559" s="256"/>
      <c r="N559" s="257"/>
      <c r="O559" s="257"/>
      <c r="P559" s="257"/>
      <c r="Q559" s="257"/>
      <c r="R559" s="257"/>
      <c r="S559" s="257"/>
      <c r="T559" s="258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9" t="s">
        <v>153</v>
      </c>
      <c r="AU559" s="259" t="s">
        <v>85</v>
      </c>
      <c r="AV559" s="14" t="s">
        <v>149</v>
      </c>
      <c r="AW559" s="14" t="s">
        <v>32</v>
      </c>
      <c r="AX559" s="14" t="s">
        <v>83</v>
      </c>
      <c r="AY559" s="259" t="s">
        <v>142</v>
      </c>
    </row>
    <row r="560" s="2" customFormat="1" ht="16.5" customHeight="1">
      <c r="A560" s="38"/>
      <c r="B560" s="39"/>
      <c r="C560" s="219" t="s">
        <v>902</v>
      </c>
      <c r="D560" s="219" t="s">
        <v>145</v>
      </c>
      <c r="E560" s="220" t="s">
        <v>903</v>
      </c>
      <c r="F560" s="221" t="s">
        <v>904</v>
      </c>
      <c r="G560" s="222" t="s">
        <v>158</v>
      </c>
      <c r="H560" s="223">
        <v>11.460000000000002</v>
      </c>
      <c r="I560" s="224"/>
      <c r="J560" s="225">
        <f>ROUND(I560*H560,2)</f>
        <v>0</v>
      </c>
      <c r="K560" s="226"/>
      <c r="L560" s="44"/>
      <c r="M560" s="227" t="s">
        <v>1</v>
      </c>
      <c r="N560" s="228" t="s">
        <v>40</v>
      </c>
      <c r="O560" s="91"/>
      <c r="P560" s="229">
        <f>O560*H560</f>
        <v>0</v>
      </c>
      <c r="Q560" s="229">
        <v>0.0126</v>
      </c>
      <c r="R560" s="229">
        <f>Q560*H560</f>
        <v>0.14439600000000003</v>
      </c>
      <c r="S560" s="229">
        <v>0</v>
      </c>
      <c r="T560" s="230">
        <f>S560*H560</f>
        <v>0</v>
      </c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R560" s="231" t="s">
        <v>236</v>
      </c>
      <c r="AT560" s="231" t="s">
        <v>145</v>
      </c>
      <c r="AU560" s="231" t="s">
        <v>85</v>
      </c>
      <c r="AY560" s="17" t="s">
        <v>142</v>
      </c>
      <c r="BE560" s="232">
        <f>IF(N560="základní",J560,0)</f>
        <v>0</v>
      </c>
      <c r="BF560" s="232">
        <f>IF(N560="snížená",J560,0)</f>
        <v>0</v>
      </c>
      <c r="BG560" s="232">
        <f>IF(N560="zákl. přenesená",J560,0)</f>
        <v>0</v>
      </c>
      <c r="BH560" s="232">
        <f>IF(N560="sníž. přenesená",J560,0)</f>
        <v>0</v>
      </c>
      <c r="BI560" s="232">
        <f>IF(N560="nulová",J560,0)</f>
        <v>0</v>
      </c>
      <c r="BJ560" s="17" t="s">
        <v>83</v>
      </c>
      <c r="BK560" s="232">
        <f>ROUND(I560*H560,2)</f>
        <v>0</v>
      </c>
      <c r="BL560" s="17" t="s">
        <v>236</v>
      </c>
      <c r="BM560" s="231" t="s">
        <v>905</v>
      </c>
    </row>
    <row r="561" s="2" customFormat="1">
      <c r="A561" s="38"/>
      <c r="B561" s="39"/>
      <c r="C561" s="40"/>
      <c r="D561" s="233" t="s">
        <v>151</v>
      </c>
      <c r="E561" s="40"/>
      <c r="F561" s="234" t="s">
        <v>906</v>
      </c>
      <c r="G561" s="40"/>
      <c r="H561" s="40"/>
      <c r="I561" s="235"/>
      <c r="J561" s="40"/>
      <c r="K561" s="40"/>
      <c r="L561" s="44"/>
      <c r="M561" s="236"/>
      <c r="N561" s="237"/>
      <c r="O561" s="91"/>
      <c r="P561" s="91"/>
      <c r="Q561" s="91"/>
      <c r="R561" s="91"/>
      <c r="S561" s="91"/>
      <c r="T561" s="92"/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T561" s="17" t="s">
        <v>151</v>
      </c>
      <c r="AU561" s="17" t="s">
        <v>85</v>
      </c>
    </row>
    <row r="562" s="13" customFormat="1">
      <c r="A562" s="13"/>
      <c r="B562" s="238"/>
      <c r="C562" s="239"/>
      <c r="D562" s="233" t="s">
        <v>153</v>
      </c>
      <c r="E562" s="240" t="s">
        <v>1</v>
      </c>
      <c r="F562" s="241" t="s">
        <v>907</v>
      </c>
      <c r="G562" s="239"/>
      <c r="H562" s="242">
        <v>11.460000000000002</v>
      </c>
      <c r="I562" s="243"/>
      <c r="J562" s="239"/>
      <c r="K562" s="239"/>
      <c r="L562" s="244"/>
      <c r="M562" s="245"/>
      <c r="N562" s="246"/>
      <c r="O562" s="246"/>
      <c r="P562" s="246"/>
      <c r="Q562" s="246"/>
      <c r="R562" s="246"/>
      <c r="S562" s="246"/>
      <c r="T562" s="247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48" t="s">
        <v>153</v>
      </c>
      <c r="AU562" s="248" t="s">
        <v>85</v>
      </c>
      <c r="AV562" s="13" t="s">
        <v>85</v>
      </c>
      <c r="AW562" s="13" t="s">
        <v>32</v>
      </c>
      <c r="AX562" s="13" t="s">
        <v>75</v>
      </c>
      <c r="AY562" s="248" t="s">
        <v>142</v>
      </c>
    </row>
    <row r="563" s="14" customFormat="1">
      <c r="A563" s="14"/>
      <c r="B563" s="249"/>
      <c r="C563" s="250"/>
      <c r="D563" s="233" t="s">
        <v>153</v>
      </c>
      <c r="E563" s="251" t="s">
        <v>1</v>
      </c>
      <c r="F563" s="252" t="s">
        <v>155</v>
      </c>
      <c r="G563" s="250"/>
      <c r="H563" s="253">
        <v>11.460000000000002</v>
      </c>
      <c r="I563" s="254"/>
      <c r="J563" s="250"/>
      <c r="K563" s="250"/>
      <c r="L563" s="255"/>
      <c r="M563" s="256"/>
      <c r="N563" s="257"/>
      <c r="O563" s="257"/>
      <c r="P563" s="257"/>
      <c r="Q563" s="257"/>
      <c r="R563" s="257"/>
      <c r="S563" s="257"/>
      <c r="T563" s="258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9" t="s">
        <v>153</v>
      </c>
      <c r="AU563" s="259" t="s">
        <v>85</v>
      </c>
      <c r="AV563" s="14" t="s">
        <v>149</v>
      </c>
      <c r="AW563" s="14" t="s">
        <v>32</v>
      </c>
      <c r="AX563" s="14" t="s">
        <v>83</v>
      </c>
      <c r="AY563" s="259" t="s">
        <v>142</v>
      </c>
    </row>
    <row r="564" s="2" customFormat="1" ht="16.5" customHeight="1">
      <c r="A564" s="38"/>
      <c r="B564" s="39"/>
      <c r="C564" s="219" t="s">
        <v>908</v>
      </c>
      <c r="D564" s="219" t="s">
        <v>145</v>
      </c>
      <c r="E564" s="220" t="s">
        <v>909</v>
      </c>
      <c r="F564" s="221" t="s">
        <v>910</v>
      </c>
      <c r="G564" s="222" t="s">
        <v>158</v>
      </c>
      <c r="H564" s="223">
        <v>124.712</v>
      </c>
      <c r="I564" s="224"/>
      <c r="J564" s="225">
        <f>ROUND(I564*H564,2)</f>
        <v>0</v>
      </c>
      <c r="K564" s="226"/>
      <c r="L564" s="44"/>
      <c r="M564" s="227" t="s">
        <v>1</v>
      </c>
      <c r="N564" s="228" t="s">
        <v>40</v>
      </c>
      <c r="O564" s="91"/>
      <c r="P564" s="229">
        <f>O564*H564</f>
        <v>0</v>
      </c>
      <c r="Q564" s="229">
        <v>0</v>
      </c>
      <c r="R564" s="229">
        <f>Q564*H564</f>
        <v>0</v>
      </c>
      <c r="S564" s="229">
        <v>0</v>
      </c>
      <c r="T564" s="230">
        <f>S564*H564</f>
        <v>0</v>
      </c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R564" s="231" t="s">
        <v>236</v>
      </c>
      <c r="AT564" s="231" t="s">
        <v>145</v>
      </c>
      <c r="AU564" s="231" t="s">
        <v>85</v>
      </c>
      <c r="AY564" s="17" t="s">
        <v>142</v>
      </c>
      <c r="BE564" s="232">
        <f>IF(N564="základní",J564,0)</f>
        <v>0</v>
      </c>
      <c r="BF564" s="232">
        <f>IF(N564="snížená",J564,0)</f>
        <v>0</v>
      </c>
      <c r="BG564" s="232">
        <f>IF(N564="zákl. přenesená",J564,0)</f>
        <v>0</v>
      </c>
      <c r="BH564" s="232">
        <f>IF(N564="sníž. přenesená",J564,0)</f>
        <v>0</v>
      </c>
      <c r="BI564" s="232">
        <f>IF(N564="nulová",J564,0)</f>
        <v>0</v>
      </c>
      <c r="BJ564" s="17" t="s">
        <v>83</v>
      </c>
      <c r="BK564" s="232">
        <f>ROUND(I564*H564,2)</f>
        <v>0</v>
      </c>
      <c r="BL564" s="17" t="s">
        <v>236</v>
      </c>
      <c r="BM564" s="231" t="s">
        <v>911</v>
      </c>
    </row>
    <row r="565" s="2" customFormat="1">
      <c r="A565" s="38"/>
      <c r="B565" s="39"/>
      <c r="C565" s="40"/>
      <c r="D565" s="233" t="s">
        <v>151</v>
      </c>
      <c r="E565" s="40"/>
      <c r="F565" s="234" t="s">
        <v>912</v>
      </c>
      <c r="G565" s="40"/>
      <c r="H565" s="40"/>
      <c r="I565" s="235"/>
      <c r="J565" s="40"/>
      <c r="K565" s="40"/>
      <c r="L565" s="44"/>
      <c r="M565" s="236"/>
      <c r="N565" s="237"/>
      <c r="O565" s="91"/>
      <c r="P565" s="91"/>
      <c r="Q565" s="91"/>
      <c r="R565" s="91"/>
      <c r="S565" s="91"/>
      <c r="T565" s="92"/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T565" s="17" t="s">
        <v>151</v>
      </c>
      <c r="AU565" s="17" t="s">
        <v>85</v>
      </c>
    </row>
    <row r="566" s="13" customFormat="1">
      <c r="A566" s="13"/>
      <c r="B566" s="238"/>
      <c r="C566" s="239"/>
      <c r="D566" s="233" t="s">
        <v>153</v>
      </c>
      <c r="E566" s="240" t="s">
        <v>1</v>
      </c>
      <c r="F566" s="241" t="s">
        <v>913</v>
      </c>
      <c r="G566" s="239"/>
      <c r="H566" s="242">
        <v>124.712</v>
      </c>
      <c r="I566" s="243"/>
      <c r="J566" s="239"/>
      <c r="K566" s="239"/>
      <c r="L566" s="244"/>
      <c r="M566" s="245"/>
      <c r="N566" s="246"/>
      <c r="O566" s="246"/>
      <c r="P566" s="246"/>
      <c r="Q566" s="246"/>
      <c r="R566" s="246"/>
      <c r="S566" s="246"/>
      <c r="T566" s="247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8" t="s">
        <v>153</v>
      </c>
      <c r="AU566" s="248" t="s">
        <v>85</v>
      </c>
      <c r="AV566" s="13" t="s">
        <v>85</v>
      </c>
      <c r="AW566" s="13" t="s">
        <v>32</v>
      </c>
      <c r="AX566" s="13" t="s">
        <v>75</v>
      </c>
      <c r="AY566" s="248" t="s">
        <v>142</v>
      </c>
    </row>
    <row r="567" s="14" customFormat="1">
      <c r="A567" s="14"/>
      <c r="B567" s="249"/>
      <c r="C567" s="250"/>
      <c r="D567" s="233" t="s">
        <v>153</v>
      </c>
      <c r="E567" s="251" t="s">
        <v>1</v>
      </c>
      <c r="F567" s="252" t="s">
        <v>155</v>
      </c>
      <c r="G567" s="250"/>
      <c r="H567" s="253">
        <v>124.712</v>
      </c>
      <c r="I567" s="254"/>
      <c r="J567" s="250"/>
      <c r="K567" s="250"/>
      <c r="L567" s="255"/>
      <c r="M567" s="256"/>
      <c r="N567" s="257"/>
      <c r="O567" s="257"/>
      <c r="P567" s="257"/>
      <c r="Q567" s="257"/>
      <c r="R567" s="257"/>
      <c r="S567" s="257"/>
      <c r="T567" s="258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59" t="s">
        <v>153</v>
      </c>
      <c r="AU567" s="259" t="s">
        <v>85</v>
      </c>
      <c r="AV567" s="14" t="s">
        <v>149</v>
      </c>
      <c r="AW567" s="14" t="s">
        <v>32</v>
      </c>
      <c r="AX567" s="14" t="s">
        <v>83</v>
      </c>
      <c r="AY567" s="259" t="s">
        <v>142</v>
      </c>
    </row>
    <row r="568" s="2" customFormat="1" ht="16.5" customHeight="1">
      <c r="A568" s="38"/>
      <c r="B568" s="39"/>
      <c r="C568" s="270" t="s">
        <v>914</v>
      </c>
      <c r="D568" s="270" t="s">
        <v>228</v>
      </c>
      <c r="E568" s="271" t="s">
        <v>915</v>
      </c>
      <c r="F568" s="272" t="s">
        <v>916</v>
      </c>
      <c r="G568" s="273" t="s">
        <v>158</v>
      </c>
      <c r="H568" s="274">
        <v>127.206</v>
      </c>
      <c r="I568" s="275"/>
      <c r="J568" s="276">
        <f>ROUND(I568*H568,2)</f>
        <v>0</v>
      </c>
      <c r="K568" s="277"/>
      <c r="L568" s="278"/>
      <c r="M568" s="279" t="s">
        <v>1</v>
      </c>
      <c r="N568" s="280" t="s">
        <v>40</v>
      </c>
      <c r="O568" s="91"/>
      <c r="P568" s="229">
        <f>O568*H568</f>
        <v>0</v>
      </c>
      <c r="Q568" s="229">
        <v>0.0048</v>
      </c>
      <c r="R568" s="229">
        <f>Q568*H568</f>
        <v>0.61058879999999992</v>
      </c>
      <c r="S568" s="229">
        <v>0</v>
      </c>
      <c r="T568" s="230">
        <f>S568*H568</f>
        <v>0</v>
      </c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R568" s="231" t="s">
        <v>303</v>
      </c>
      <c r="AT568" s="231" t="s">
        <v>228</v>
      </c>
      <c r="AU568" s="231" t="s">
        <v>85</v>
      </c>
      <c r="AY568" s="17" t="s">
        <v>142</v>
      </c>
      <c r="BE568" s="232">
        <f>IF(N568="základní",J568,0)</f>
        <v>0</v>
      </c>
      <c r="BF568" s="232">
        <f>IF(N568="snížená",J568,0)</f>
        <v>0</v>
      </c>
      <c r="BG568" s="232">
        <f>IF(N568="zákl. přenesená",J568,0)</f>
        <v>0</v>
      </c>
      <c r="BH568" s="232">
        <f>IF(N568="sníž. přenesená",J568,0)</f>
        <v>0</v>
      </c>
      <c r="BI568" s="232">
        <f>IF(N568="nulová",J568,0)</f>
        <v>0</v>
      </c>
      <c r="BJ568" s="17" t="s">
        <v>83</v>
      </c>
      <c r="BK568" s="232">
        <f>ROUND(I568*H568,2)</f>
        <v>0</v>
      </c>
      <c r="BL568" s="17" t="s">
        <v>236</v>
      </c>
      <c r="BM568" s="231" t="s">
        <v>917</v>
      </c>
    </row>
    <row r="569" s="2" customFormat="1">
      <c r="A569" s="38"/>
      <c r="B569" s="39"/>
      <c r="C569" s="40"/>
      <c r="D569" s="233" t="s">
        <v>151</v>
      </c>
      <c r="E569" s="40"/>
      <c r="F569" s="234" t="s">
        <v>916</v>
      </c>
      <c r="G569" s="40"/>
      <c r="H569" s="40"/>
      <c r="I569" s="235"/>
      <c r="J569" s="40"/>
      <c r="K569" s="40"/>
      <c r="L569" s="44"/>
      <c r="M569" s="236"/>
      <c r="N569" s="237"/>
      <c r="O569" s="91"/>
      <c r="P569" s="91"/>
      <c r="Q569" s="91"/>
      <c r="R569" s="91"/>
      <c r="S569" s="91"/>
      <c r="T569" s="92"/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T569" s="17" t="s">
        <v>151</v>
      </c>
      <c r="AU569" s="17" t="s">
        <v>85</v>
      </c>
    </row>
    <row r="570" s="13" customFormat="1">
      <c r="A570" s="13"/>
      <c r="B570" s="238"/>
      <c r="C570" s="239"/>
      <c r="D570" s="233" t="s">
        <v>153</v>
      </c>
      <c r="E570" s="239"/>
      <c r="F570" s="241" t="s">
        <v>918</v>
      </c>
      <c r="G570" s="239"/>
      <c r="H570" s="242">
        <v>127.206</v>
      </c>
      <c r="I570" s="243"/>
      <c r="J570" s="239"/>
      <c r="K570" s="239"/>
      <c r="L570" s="244"/>
      <c r="M570" s="245"/>
      <c r="N570" s="246"/>
      <c r="O570" s="246"/>
      <c r="P570" s="246"/>
      <c r="Q570" s="246"/>
      <c r="R570" s="246"/>
      <c r="S570" s="246"/>
      <c r="T570" s="247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48" t="s">
        <v>153</v>
      </c>
      <c r="AU570" s="248" t="s">
        <v>85</v>
      </c>
      <c r="AV570" s="13" t="s">
        <v>85</v>
      </c>
      <c r="AW570" s="13" t="s">
        <v>4</v>
      </c>
      <c r="AX570" s="13" t="s">
        <v>83</v>
      </c>
      <c r="AY570" s="248" t="s">
        <v>142</v>
      </c>
    </row>
    <row r="571" s="2" customFormat="1" ht="21.75" customHeight="1">
      <c r="A571" s="38"/>
      <c r="B571" s="39"/>
      <c r="C571" s="219" t="s">
        <v>919</v>
      </c>
      <c r="D571" s="219" t="s">
        <v>145</v>
      </c>
      <c r="E571" s="220" t="s">
        <v>920</v>
      </c>
      <c r="F571" s="221" t="s">
        <v>921</v>
      </c>
      <c r="G571" s="222" t="s">
        <v>158</v>
      </c>
      <c r="H571" s="223">
        <v>255.292</v>
      </c>
      <c r="I571" s="224"/>
      <c r="J571" s="225">
        <f>ROUND(I571*H571,2)</f>
        <v>0</v>
      </c>
      <c r="K571" s="226"/>
      <c r="L571" s="44"/>
      <c r="M571" s="227" t="s">
        <v>1</v>
      </c>
      <c r="N571" s="228" t="s">
        <v>40</v>
      </c>
      <c r="O571" s="91"/>
      <c r="P571" s="229">
        <f>O571*H571</f>
        <v>0</v>
      </c>
      <c r="Q571" s="229">
        <v>0.00125</v>
      </c>
      <c r="R571" s="229">
        <f>Q571*H571</f>
        <v>0.319115</v>
      </c>
      <c r="S571" s="229">
        <v>0</v>
      </c>
      <c r="T571" s="230">
        <f>S571*H571</f>
        <v>0</v>
      </c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R571" s="231" t="s">
        <v>236</v>
      </c>
      <c r="AT571" s="231" t="s">
        <v>145</v>
      </c>
      <c r="AU571" s="231" t="s">
        <v>85</v>
      </c>
      <c r="AY571" s="17" t="s">
        <v>142</v>
      </c>
      <c r="BE571" s="232">
        <f>IF(N571="základní",J571,0)</f>
        <v>0</v>
      </c>
      <c r="BF571" s="232">
        <f>IF(N571="snížená",J571,0)</f>
        <v>0</v>
      </c>
      <c r="BG571" s="232">
        <f>IF(N571="zákl. přenesená",J571,0)</f>
        <v>0</v>
      </c>
      <c r="BH571" s="232">
        <f>IF(N571="sníž. přenesená",J571,0)</f>
        <v>0</v>
      </c>
      <c r="BI571" s="232">
        <f>IF(N571="nulová",J571,0)</f>
        <v>0</v>
      </c>
      <c r="BJ571" s="17" t="s">
        <v>83</v>
      </c>
      <c r="BK571" s="232">
        <f>ROUND(I571*H571,2)</f>
        <v>0</v>
      </c>
      <c r="BL571" s="17" t="s">
        <v>236</v>
      </c>
      <c r="BM571" s="231" t="s">
        <v>922</v>
      </c>
    </row>
    <row r="572" s="2" customFormat="1">
      <c r="A572" s="38"/>
      <c r="B572" s="39"/>
      <c r="C572" s="40"/>
      <c r="D572" s="233" t="s">
        <v>151</v>
      </c>
      <c r="E572" s="40"/>
      <c r="F572" s="234" t="s">
        <v>923</v>
      </c>
      <c r="G572" s="40"/>
      <c r="H572" s="40"/>
      <c r="I572" s="235"/>
      <c r="J572" s="40"/>
      <c r="K572" s="40"/>
      <c r="L572" s="44"/>
      <c r="M572" s="236"/>
      <c r="N572" s="237"/>
      <c r="O572" s="91"/>
      <c r="P572" s="91"/>
      <c r="Q572" s="91"/>
      <c r="R572" s="91"/>
      <c r="S572" s="91"/>
      <c r="T572" s="92"/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T572" s="17" t="s">
        <v>151</v>
      </c>
      <c r="AU572" s="17" t="s">
        <v>85</v>
      </c>
    </row>
    <row r="573" s="15" customFormat="1">
      <c r="A573" s="15"/>
      <c r="B573" s="260"/>
      <c r="C573" s="261"/>
      <c r="D573" s="233" t="s">
        <v>153</v>
      </c>
      <c r="E573" s="262" t="s">
        <v>1</v>
      </c>
      <c r="F573" s="263" t="s">
        <v>924</v>
      </c>
      <c r="G573" s="261"/>
      <c r="H573" s="262" t="s">
        <v>1</v>
      </c>
      <c r="I573" s="264"/>
      <c r="J573" s="261"/>
      <c r="K573" s="261"/>
      <c r="L573" s="265"/>
      <c r="M573" s="266"/>
      <c r="N573" s="267"/>
      <c r="O573" s="267"/>
      <c r="P573" s="267"/>
      <c r="Q573" s="267"/>
      <c r="R573" s="267"/>
      <c r="S573" s="267"/>
      <c r="T573" s="268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T573" s="269" t="s">
        <v>153</v>
      </c>
      <c r="AU573" s="269" t="s">
        <v>85</v>
      </c>
      <c r="AV573" s="15" t="s">
        <v>83</v>
      </c>
      <c r="AW573" s="15" t="s">
        <v>32</v>
      </c>
      <c r="AX573" s="15" t="s">
        <v>75</v>
      </c>
      <c r="AY573" s="269" t="s">
        <v>142</v>
      </c>
    </row>
    <row r="574" s="13" customFormat="1">
      <c r="A574" s="13"/>
      <c r="B574" s="238"/>
      <c r="C574" s="239"/>
      <c r="D574" s="233" t="s">
        <v>153</v>
      </c>
      <c r="E574" s="240" t="s">
        <v>1</v>
      </c>
      <c r="F574" s="241" t="s">
        <v>925</v>
      </c>
      <c r="G574" s="239"/>
      <c r="H574" s="242">
        <v>43.65</v>
      </c>
      <c r="I574" s="243"/>
      <c r="J574" s="239"/>
      <c r="K574" s="239"/>
      <c r="L574" s="244"/>
      <c r="M574" s="245"/>
      <c r="N574" s="246"/>
      <c r="O574" s="246"/>
      <c r="P574" s="246"/>
      <c r="Q574" s="246"/>
      <c r="R574" s="246"/>
      <c r="S574" s="246"/>
      <c r="T574" s="247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8" t="s">
        <v>153</v>
      </c>
      <c r="AU574" s="248" t="s">
        <v>85</v>
      </c>
      <c r="AV574" s="13" t="s">
        <v>85</v>
      </c>
      <c r="AW574" s="13" t="s">
        <v>32</v>
      </c>
      <c r="AX574" s="13" t="s">
        <v>75</v>
      </c>
      <c r="AY574" s="248" t="s">
        <v>142</v>
      </c>
    </row>
    <row r="575" s="15" customFormat="1">
      <c r="A575" s="15"/>
      <c r="B575" s="260"/>
      <c r="C575" s="261"/>
      <c r="D575" s="233" t="s">
        <v>153</v>
      </c>
      <c r="E575" s="262" t="s">
        <v>1</v>
      </c>
      <c r="F575" s="263" t="s">
        <v>926</v>
      </c>
      <c r="G575" s="261"/>
      <c r="H575" s="262" t="s">
        <v>1</v>
      </c>
      <c r="I575" s="264"/>
      <c r="J575" s="261"/>
      <c r="K575" s="261"/>
      <c r="L575" s="265"/>
      <c r="M575" s="266"/>
      <c r="N575" s="267"/>
      <c r="O575" s="267"/>
      <c r="P575" s="267"/>
      <c r="Q575" s="267"/>
      <c r="R575" s="267"/>
      <c r="S575" s="267"/>
      <c r="T575" s="268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T575" s="269" t="s">
        <v>153</v>
      </c>
      <c r="AU575" s="269" t="s">
        <v>85</v>
      </c>
      <c r="AV575" s="15" t="s">
        <v>83</v>
      </c>
      <c r="AW575" s="15" t="s">
        <v>32</v>
      </c>
      <c r="AX575" s="15" t="s">
        <v>75</v>
      </c>
      <c r="AY575" s="269" t="s">
        <v>142</v>
      </c>
    </row>
    <row r="576" s="13" customFormat="1">
      <c r="A576" s="13"/>
      <c r="B576" s="238"/>
      <c r="C576" s="239"/>
      <c r="D576" s="233" t="s">
        <v>153</v>
      </c>
      <c r="E576" s="240" t="s">
        <v>1</v>
      </c>
      <c r="F576" s="241" t="s">
        <v>927</v>
      </c>
      <c r="G576" s="239"/>
      <c r="H576" s="242">
        <v>211.642</v>
      </c>
      <c r="I576" s="243"/>
      <c r="J576" s="239"/>
      <c r="K576" s="239"/>
      <c r="L576" s="244"/>
      <c r="M576" s="245"/>
      <c r="N576" s="246"/>
      <c r="O576" s="246"/>
      <c r="P576" s="246"/>
      <c r="Q576" s="246"/>
      <c r="R576" s="246"/>
      <c r="S576" s="246"/>
      <c r="T576" s="247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8" t="s">
        <v>153</v>
      </c>
      <c r="AU576" s="248" t="s">
        <v>85</v>
      </c>
      <c r="AV576" s="13" t="s">
        <v>85</v>
      </c>
      <c r="AW576" s="13" t="s">
        <v>32</v>
      </c>
      <c r="AX576" s="13" t="s">
        <v>75</v>
      </c>
      <c r="AY576" s="248" t="s">
        <v>142</v>
      </c>
    </row>
    <row r="577" s="14" customFormat="1">
      <c r="A577" s="14"/>
      <c r="B577" s="249"/>
      <c r="C577" s="250"/>
      <c r="D577" s="233" t="s">
        <v>153</v>
      </c>
      <c r="E577" s="251" t="s">
        <v>1</v>
      </c>
      <c r="F577" s="252" t="s">
        <v>155</v>
      </c>
      <c r="G577" s="250"/>
      <c r="H577" s="253">
        <v>255.292</v>
      </c>
      <c r="I577" s="254"/>
      <c r="J577" s="250"/>
      <c r="K577" s="250"/>
      <c r="L577" s="255"/>
      <c r="M577" s="256"/>
      <c r="N577" s="257"/>
      <c r="O577" s="257"/>
      <c r="P577" s="257"/>
      <c r="Q577" s="257"/>
      <c r="R577" s="257"/>
      <c r="S577" s="257"/>
      <c r="T577" s="258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9" t="s">
        <v>153</v>
      </c>
      <c r="AU577" s="259" t="s">
        <v>85</v>
      </c>
      <c r="AV577" s="14" t="s">
        <v>149</v>
      </c>
      <c r="AW577" s="14" t="s">
        <v>32</v>
      </c>
      <c r="AX577" s="14" t="s">
        <v>83</v>
      </c>
      <c r="AY577" s="259" t="s">
        <v>142</v>
      </c>
    </row>
    <row r="578" s="2" customFormat="1" ht="16.5" customHeight="1">
      <c r="A578" s="38"/>
      <c r="B578" s="39"/>
      <c r="C578" s="270" t="s">
        <v>928</v>
      </c>
      <c r="D578" s="270" t="s">
        <v>228</v>
      </c>
      <c r="E578" s="271" t="s">
        <v>929</v>
      </c>
      <c r="F578" s="272" t="s">
        <v>930</v>
      </c>
      <c r="G578" s="273" t="s">
        <v>158</v>
      </c>
      <c r="H578" s="274">
        <v>221.72</v>
      </c>
      <c r="I578" s="275"/>
      <c r="J578" s="276">
        <f>ROUND(I578*H578,2)</f>
        <v>0</v>
      </c>
      <c r="K578" s="277"/>
      <c r="L578" s="278"/>
      <c r="M578" s="279" t="s">
        <v>1</v>
      </c>
      <c r="N578" s="280" t="s">
        <v>40</v>
      </c>
      <c r="O578" s="91"/>
      <c r="P578" s="229">
        <f>O578*H578</f>
        <v>0</v>
      </c>
      <c r="Q578" s="229">
        <v>0.007</v>
      </c>
      <c r="R578" s="229">
        <f>Q578*H578</f>
        <v>1.55204</v>
      </c>
      <c r="S578" s="229">
        <v>0</v>
      </c>
      <c r="T578" s="230">
        <f>S578*H578</f>
        <v>0</v>
      </c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R578" s="231" t="s">
        <v>303</v>
      </c>
      <c r="AT578" s="231" t="s">
        <v>228</v>
      </c>
      <c r="AU578" s="231" t="s">
        <v>85</v>
      </c>
      <c r="AY578" s="17" t="s">
        <v>142</v>
      </c>
      <c r="BE578" s="232">
        <f>IF(N578="základní",J578,0)</f>
        <v>0</v>
      </c>
      <c r="BF578" s="232">
        <f>IF(N578="snížená",J578,0)</f>
        <v>0</v>
      </c>
      <c r="BG578" s="232">
        <f>IF(N578="zákl. přenesená",J578,0)</f>
        <v>0</v>
      </c>
      <c r="BH578" s="232">
        <f>IF(N578="sníž. přenesená",J578,0)</f>
        <v>0</v>
      </c>
      <c r="BI578" s="232">
        <f>IF(N578="nulová",J578,0)</f>
        <v>0</v>
      </c>
      <c r="BJ578" s="17" t="s">
        <v>83</v>
      </c>
      <c r="BK578" s="232">
        <f>ROUND(I578*H578,2)</f>
        <v>0</v>
      </c>
      <c r="BL578" s="17" t="s">
        <v>236</v>
      </c>
      <c r="BM578" s="231" t="s">
        <v>931</v>
      </c>
    </row>
    <row r="579" s="2" customFormat="1">
      <c r="A579" s="38"/>
      <c r="B579" s="39"/>
      <c r="C579" s="40"/>
      <c r="D579" s="233" t="s">
        <v>151</v>
      </c>
      <c r="E579" s="40"/>
      <c r="F579" s="234" t="s">
        <v>930</v>
      </c>
      <c r="G579" s="40"/>
      <c r="H579" s="40"/>
      <c r="I579" s="235"/>
      <c r="J579" s="40"/>
      <c r="K579" s="40"/>
      <c r="L579" s="44"/>
      <c r="M579" s="236"/>
      <c r="N579" s="237"/>
      <c r="O579" s="91"/>
      <c r="P579" s="91"/>
      <c r="Q579" s="91"/>
      <c r="R579" s="91"/>
      <c r="S579" s="91"/>
      <c r="T579" s="92"/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T579" s="17" t="s">
        <v>151</v>
      </c>
      <c r="AU579" s="17" t="s">
        <v>85</v>
      </c>
    </row>
    <row r="580" s="13" customFormat="1">
      <c r="A580" s="13"/>
      <c r="B580" s="238"/>
      <c r="C580" s="239"/>
      <c r="D580" s="233" t="s">
        <v>153</v>
      </c>
      <c r="E580" s="239"/>
      <c r="F580" s="241" t="s">
        <v>932</v>
      </c>
      <c r="G580" s="239"/>
      <c r="H580" s="242">
        <v>221.72</v>
      </c>
      <c r="I580" s="243"/>
      <c r="J580" s="239"/>
      <c r="K580" s="239"/>
      <c r="L580" s="244"/>
      <c r="M580" s="245"/>
      <c r="N580" s="246"/>
      <c r="O580" s="246"/>
      <c r="P580" s="246"/>
      <c r="Q580" s="246"/>
      <c r="R580" s="246"/>
      <c r="S580" s="246"/>
      <c r="T580" s="247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48" t="s">
        <v>153</v>
      </c>
      <c r="AU580" s="248" t="s">
        <v>85</v>
      </c>
      <c r="AV580" s="13" t="s">
        <v>85</v>
      </c>
      <c r="AW580" s="13" t="s">
        <v>4</v>
      </c>
      <c r="AX580" s="13" t="s">
        <v>83</v>
      </c>
      <c r="AY580" s="248" t="s">
        <v>142</v>
      </c>
    </row>
    <row r="581" s="2" customFormat="1" ht="16.5" customHeight="1">
      <c r="A581" s="38"/>
      <c r="B581" s="39"/>
      <c r="C581" s="270" t="s">
        <v>933</v>
      </c>
      <c r="D581" s="270" t="s">
        <v>228</v>
      </c>
      <c r="E581" s="271" t="s">
        <v>934</v>
      </c>
      <c r="F581" s="272" t="s">
        <v>935</v>
      </c>
      <c r="G581" s="273" t="s">
        <v>158</v>
      </c>
      <c r="H581" s="274">
        <v>45.728</v>
      </c>
      <c r="I581" s="275"/>
      <c r="J581" s="276">
        <f>ROUND(I581*H581,2)</f>
        <v>0</v>
      </c>
      <c r="K581" s="277"/>
      <c r="L581" s="278"/>
      <c r="M581" s="279" t="s">
        <v>1</v>
      </c>
      <c r="N581" s="280" t="s">
        <v>40</v>
      </c>
      <c r="O581" s="91"/>
      <c r="P581" s="229">
        <f>O581*H581</f>
        <v>0</v>
      </c>
      <c r="Q581" s="229">
        <v>0</v>
      </c>
      <c r="R581" s="229">
        <f>Q581*H581</f>
        <v>0</v>
      </c>
      <c r="S581" s="229">
        <v>0</v>
      </c>
      <c r="T581" s="230">
        <f>S581*H581</f>
        <v>0</v>
      </c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R581" s="231" t="s">
        <v>303</v>
      </c>
      <c r="AT581" s="231" t="s">
        <v>228</v>
      </c>
      <c r="AU581" s="231" t="s">
        <v>85</v>
      </c>
      <c r="AY581" s="17" t="s">
        <v>142</v>
      </c>
      <c r="BE581" s="232">
        <f>IF(N581="základní",J581,0)</f>
        <v>0</v>
      </c>
      <c r="BF581" s="232">
        <f>IF(N581="snížená",J581,0)</f>
        <v>0</v>
      </c>
      <c r="BG581" s="232">
        <f>IF(N581="zákl. přenesená",J581,0)</f>
        <v>0</v>
      </c>
      <c r="BH581" s="232">
        <f>IF(N581="sníž. přenesená",J581,0)</f>
        <v>0</v>
      </c>
      <c r="BI581" s="232">
        <f>IF(N581="nulová",J581,0)</f>
        <v>0</v>
      </c>
      <c r="BJ581" s="17" t="s">
        <v>83</v>
      </c>
      <c r="BK581" s="232">
        <f>ROUND(I581*H581,2)</f>
        <v>0</v>
      </c>
      <c r="BL581" s="17" t="s">
        <v>236</v>
      </c>
      <c r="BM581" s="231" t="s">
        <v>936</v>
      </c>
    </row>
    <row r="582" s="2" customFormat="1">
      <c r="A582" s="38"/>
      <c r="B582" s="39"/>
      <c r="C582" s="40"/>
      <c r="D582" s="233" t="s">
        <v>151</v>
      </c>
      <c r="E582" s="40"/>
      <c r="F582" s="234" t="s">
        <v>935</v>
      </c>
      <c r="G582" s="40"/>
      <c r="H582" s="40"/>
      <c r="I582" s="235"/>
      <c r="J582" s="40"/>
      <c r="K582" s="40"/>
      <c r="L582" s="44"/>
      <c r="M582" s="236"/>
      <c r="N582" s="237"/>
      <c r="O582" s="91"/>
      <c r="P582" s="91"/>
      <c r="Q582" s="91"/>
      <c r="R582" s="91"/>
      <c r="S582" s="91"/>
      <c r="T582" s="92"/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T582" s="17" t="s">
        <v>151</v>
      </c>
      <c r="AU582" s="17" t="s">
        <v>85</v>
      </c>
    </row>
    <row r="583" s="13" customFormat="1">
      <c r="A583" s="13"/>
      <c r="B583" s="238"/>
      <c r="C583" s="239"/>
      <c r="D583" s="233" t="s">
        <v>153</v>
      </c>
      <c r="E583" s="239"/>
      <c r="F583" s="241" t="s">
        <v>937</v>
      </c>
      <c r="G583" s="239"/>
      <c r="H583" s="242">
        <v>45.728</v>
      </c>
      <c r="I583" s="243"/>
      <c r="J583" s="239"/>
      <c r="K583" s="239"/>
      <c r="L583" s="244"/>
      <c r="M583" s="245"/>
      <c r="N583" s="246"/>
      <c r="O583" s="246"/>
      <c r="P583" s="246"/>
      <c r="Q583" s="246"/>
      <c r="R583" s="246"/>
      <c r="S583" s="246"/>
      <c r="T583" s="247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48" t="s">
        <v>153</v>
      </c>
      <c r="AU583" s="248" t="s">
        <v>85</v>
      </c>
      <c r="AV583" s="13" t="s">
        <v>85</v>
      </c>
      <c r="AW583" s="13" t="s">
        <v>4</v>
      </c>
      <c r="AX583" s="13" t="s">
        <v>83</v>
      </c>
      <c r="AY583" s="248" t="s">
        <v>142</v>
      </c>
    </row>
    <row r="584" s="2" customFormat="1" ht="16.5" customHeight="1">
      <c r="A584" s="38"/>
      <c r="B584" s="39"/>
      <c r="C584" s="219" t="s">
        <v>938</v>
      </c>
      <c r="D584" s="219" t="s">
        <v>145</v>
      </c>
      <c r="E584" s="220" t="s">
        <v>939</v>
      </c>
      <c r="F584" s="221" t="s">
        <v>940</v>
      </c>
      <c r="G584" s="222" t="s">
        <v>158</v>
      </c>
      <c r="H584" s="223">
        <v>53.75</v>
      </c>
      <c r="I584" s="224"/>
      <c r="J584" s="225">
        <f>ROUND(I584*H584,2)</f>
        <v>0</v>
      </c>
      <c r="K584" s="226"/>
      <c r="L584" s="44"/>
      <c r="M584" s="227" t="s">
        <v>1</v>
      </c>
      <c r="N584" s="228" t="s">
        <v>40</v>
      </c>
      <c r="O584" s="91"/>
      <c r="P584" s="229">
        <f>O584*H584</f>
        <v>0</v>
      </c>
      <c r="Q584" s="229">
        <v>0</v>
      </c>
      <c r="R584" s="229">
        <f>Q584*H584</f>
        <v>0</v>
      </c>
      <c r="S584" s="229">
        <v>0.015</v>
      </c>
      <c r="T584" s="230">
        <f>S584*H584</f>
        <v>0.80625</v>
      </c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R584" s="231" t="s">
        <v>236</v>
      </c>
      <c r="AT584" s="231" t="s">
        <v>145</v>
      </c>
      <c r="AU584" s="231" t="s">
        <v>85</v>
      </c>
      <c r="AY584" s="17" t="s">
        <v>142</v>
      </c>
      <c r="BE584" s="232">
        <f>IF(N584="základní",J584,0)</f>
        <v>0</v>
      </c>
      <c r="BF584" s="232">
        <f>IF(N584="snížená",J584,0)</f>
        <v>0</v>
      </c>
      <c r="BG584" s="232">
        <f>IF(N584="zákl. přenesená",J584,0)</f>
        <v>0</v>
      </c>
      <c r="BH584" s="232">
        <f>IF(N584="sníž. přenesená",J584,0)</f>
        <v>0</v>
      </c>
      <c r="BI584" s="232">
        <f>IF(N584="nulová",J584,0)</f>
        <v>0</v>
      </c>
      <c r="BJ584" s="17" t="s">
        <v>83</v>
      </c>
      <c r="BK584" s="232">
        <f>ROUND(I584*H584,2)</f>
        <v>0</v>
      </c>
      <c r="BL584" s="17" t="s">
        <v>236</v>
      </c>
      <c r="BM584" s="231" t="s">
        <v>941</v>
      </c>
    </row>
    <row r="585" s="2" customFormat="1">
      <c r="A585" s="38"/>
      <c r="B585" s="39"/>
      <c r="C585" s="40"/>
      <c r="D585" s="233" t="s">
        <v>151</v>
      </c>
      <c r="E585" s="40"/>
      <c r="F585" s="234" t="s">
        <v>940</v>
      </c>
      <c r="G585" s="40"/>
      <c r="H585" s="40"/>
      <c r="I585" s="235"/>
      <c r="J585" s="40"/>
      <c r="K585" s="40"/>
      <c r="L585" s="44"/>
      <c r="M585" s="236"/>
      <c r="N585" s="237"/>
      <c r="O585" s="91"/>
      <c r="P585" s="91"/>
      <c r="Q585" s="91"/>
      <c r="R585" s="91"/>
      <c r="S585" s="91"/>
      <c r="T585" s="92"/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T585" s="17" t="s">
        <v>151</v>
      </c>
      <c r="AU585" s="17" t="s">
        <v>85</v>
      </c>
    </row>
    <row r="586" s="13" customFormat="1">
      <c r="A586" s="13"/>
      <c r="B586" s="238"/>
      <c r="C586" s="239"/>
      <c r="D586" s="233" t="s">
        <v>153</v>
      </c>
      <c r="E586" s="240" t="s">
        <v>1</v>
      </c>
      <c r="F586" s="241" t="s">
        <v>942</v>
      </c>
      <c r="G586" s="239"/>
      <c r="H586" s="242">
        <v>53.75</v>
      </c>
      <c r="I586" s="243"/>
      <c r="J586" s="239"/>
      <c r="K586" s="239"/>
      <c r="L586" s="244"/>
      <c r="M586" s="245"/>
      <c r="N586" s="246"/>
      <c r="O586" s="246"/>
      <c r="P586" s="246"/>
      <c r="Q586" s="246"/>
      <c r="R586" s="246"/>
      <c r="S586" s="246"/>
      <c r="T586" s="247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8" t="s">
        <v>153</v>
      </c>
      <c r="AU586" s="248" t="s">
        <v>85</v>
      </c>
      <c r="AV586" s="13" t="s">
        <v>85</v>
      </c>
      <c r="AW586" s="13" t="s">
        <v>32</v>
      </c>
      <c r="AX586" s="13" t="s">
        <v>75</v>
      </c>
      <c r="AY586" s="248" t="s">
        <v>142</v>
      </c>
    </row>
    <row r="587" s="14" customFormat="1">
      <c r="A587" s="14"/>
      <c r="B587" s="249"/>
      <c r="C587" s="250"/>
      <c r="D587" s="233" t="s">
        <v>153</v>
      </c>
      <c r="E587" s="251" t="s">
        <v>1</v>
      </c>
      <c r="F587" s="252" t="s">
        <v>155</v>
      </c>
      <c r="G587" s="250"/>
      <c r="H587" s="253">
        <v>53.75</v>
      </c>
      <c r="I587" s="254"/>
      <c r="J587" s="250"/>
      <c r="K587" s="250"/>
      <c r="L587" s="255"/>
      <c r="M587" s="256"/>
      <c r="N587" s="257"/>
      <c r="O587" s="257"/>
      <c r="P587" s="257"/>
      <c r="Q587" s="257"/>
      <c r="R587" s="257"/>
      <c r="S587" s="257"/>
      <c r="T587" s="258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59" t="s">
        <v>153</v>
      </c>
      <c r="AU587" s="259" t="s">
        <v>85</v>
      </c>
      <c r="AV587" s="14" t="s">
        <v>149</v>
      </c>
      <c r="AW587" s="14" t="s">
        <v>32</v>
      </c>
      <c r="AX587" s="14" t="s">
        <v>83</v>
      </c>
      <c r="AY587" s="259" t="s">
        <v>142</v>
      </c>
    </row>
    <row r="588" s="2" customFormat="1" ht="16.5" customHeight="1">
      <c r="A588" s="38"/>
      <c r="B588" s="39"/>
      <c r="C588" s="219" t="s">
        <v>943</v>
      </c>
      <c r="D588" s="219" t="s">
        <v>145</v>
      </c>
      <c r="E588" s="220" t="s">
        <v>944</v>
      </c>
      <c r="F588" s="221" t="s">
        <v>945</v>
      </c>
      <c r="G588" s="222" t="s">
        <v>158</v>
      </c>
      <c r="H588" s="223">
        <v>255.292</v>
      </c>
      <c r="I588" s="224"/>
      <c r="J588" s="225">
        <f>ROUND(I588*H588,2)</f>
        <v>0</v>
      </c>
      <c r="K588" s="226"/>
      <c r="L588" s="44"/>
      <c r="M588" s="227" t="s">
        <v>1</v>
      </c>
      <c r="N588" s="228" t="s">
        <v>40</v>
      </c>
      <c r="O588" s="91"/>
      <c r="P588" s="229">
        <f>O588*H588</f>
        <v>0</v>
      </c>
      <c r="Q588" s="229">
        <v>0</v>
      </c>
      <c r="R588" s="229">
        <f>Q588*H588</f>
        <v>0</v>
      </c>
      <c r="S588" s="229">
        <v>0.010489999999999998</v>
      </c>
      <c r="T588" s="230">
        <f>S588*H588</f>
        <v>2.67801308</v>
      </c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R588" s="231" t="s">
        <v>236</v>
      </c>
      <c r="AT588" s="231" t="s">
        <v>145</v>
      </c>
      <c r="AU588" s="231" t="s">
        <v>85</v>
      </c>
      <c r="AY588" s="17" t="s">
        <v>142</v>
      </c>
      <c r="BE588" s="232">
        <f>IF(N588="základní",J588,0)</f>
        <v>0</v>
      </c>
      <c r="BF588" s="232">
        <f>IF(N588="snížená",J588,0)</f>
        <v>0</v>
      </c>
      <c r="BG588" s="232">
        <f>IF(N588="zákl. přenesená",J588,0)</f>
        <v>0</v>
      </c>
      <c r="BH588" s="232">
        <f>IF(N588="sníž. přenesená",J588,0)</f>
        <v>0</v>
      </c>
      <c r="BI588" s="232">
        <f>IF(N588="nulová",J588,0)</f>
        <v>0</v>
      </c>
      <c r="BJ588" s="17" t="s">
        <v>83</v>
      </c>
      <c r="BK588" s="232">
        <f>ROUND(I588*H588,2)</f>
        <v>0</v>
      </c>
      <c r="BL588" s="17" t="s">
        <v>236</v>
      </c>
      <c r="BM588" s="231" t="s">
        <v>946</v>
      </c>
    </row>
    <row r="589" s="2" customFormat="1">
      <c r="A589" s="38"/>
      <c r="B589" s="39"/>
      <c r="C589" s="40"/>
      <c r="D589" s="233" t="s">
        <v>151</v>
      </c>
      <c r="E589" s="40"/>
      <c r="F589" s="234" t="s">
        <v>947</v>
      </c>
      <c r="G589" s="40"/>
      <c r="H589" s="40"/>
      <c r="I589" s="235"/>
      <c r="J589" s="40"/>
      <c r="K589" s="40"/>
      <c r="L589" s="44"/>
      <c r="M589" s="236"/>
      <c r="N589" s="237"/>
      <c r="O589" s="91"/>
      <c r="P589" s="91"/>
      <c r="Q589" s="91"/>
      <c r="R589" s="91"/>
      <c r="S589" s="91"/>
      <c r="T589" s="92"/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  <c r="AT589" s="17" t="s">
        <v>151</v>
      </c>
      <c r="AU589" s="17" t="s">
        <v>85</v>
      </c>
    </row>
    <row r="590" s="13" customFormat="1">
      <c r="A590" s="13"/>
      <c r="B590" s="238"/>
      <c r="C590" s="239"/>
      <c r="D590" s="233" t="s">
        <v>153</v>
      </c>
      <c r="E590" s="240" t="s">
        <v>1</v>
      </c>
      <c r="F590" s="241" t="s">
        <v>948</v>
      </c>
      <c r="G590" s="239"/>
      <c r="H590" s="242">
        <v>255.292</v>
      </c>
      <c r="I590" s="243"/>
      <c r="J590" s="239"/>
      <c r="K590" s="239"/>
      <c r="L590" s="244"/>
      <c r="M590" s="245"/>
      <c r="N590" s="246"/>
      <c r="O590" s="246"/>
      <c r="P590" s="246"/>
      <c r="Q590" s="246"/>
      <c r="R590" s="246"/>
      <c r="S590" s="246"/>
      <c r="T590" s="247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8" t="s">
        <v>153</v>
      </c>
      <c r="AU590" s="248" t="s">
        <v>85</v>
      </c>
      <c r="AV590" s="13" t="s">
        <v>85</v>
      </c>
      <c r="AW590" s="13" t="s">
        <v>32</v>
      </c>
      <c r="AX590" s="13" t="s">
        <v>75</v>
      </c>
      <c r="AY590" s="248" t="s">
        <v>142</v>
      </c>
    </row>
    <row r="591" s="14" customFormat="1">
      <c r="A591" s="14"/>
      <c r="B591" s="249"/>
      <c r="C591" s="250"/>
      <c r="D591" s="233" t="s">
        <v>153</v>
      </c>
      <c r="E591" s="251" t="s">
        <v>1</v>
      </c>
      <c r="F591" s="252" t="s">
        <v>155</v>
      </c>
      <c r="G591" s="250"/>
      <c r="H591" s="253">
        <v>255.292</v>
      </c>
      <c r="I591" s="254"/>
      <c r="J591" s="250"/>
      <c r="K591" s="250"/>
      <c r="L591" s="255"/>
      <c r="M591" s="256"/>
      <c r="N591" s="257"/>
      <c r="O591" s="257"/>
      <c r="P591" s="257"/>
      <c r="Q591" s="257"/>
      <c r="R591" s="257"/>
      <c r="S591" s="257"/>
      <c r="T591" s="258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59" t="s">
        <v>153</v>
      </c>
      <c r="AU591" s="259" t="s">
        <v>85</v>
      </c>
      <c r="AV591" s="14" t="s">
        <v>149</v>
      </c>
      <c r="AW591" s="14" t="s">
        <v>32</v>
      </c>
      <c r="AX591" s="14" t="s">
        <v>83</v>
      </c>
      <c r="AY591" s="259" t="s">
        <v>142</v>
      </c>
    </row>
    <row r="592" s="2" customFormat="1" ht="16.5" customHeight="1">
      <c r="A592" s="38"/>
      <c r="B592" s="39"/>
      <c r="C592" s="219" t="s">
        <v>949</v>
      </c>
      <c r="D592" s="219" t="s">
        <v>145</v>
      </c>
      <c r="E592" s="220" t="s">
        <v>950</v>
      </c>
      <c r="F592" s="221" t="s">
        <v>951</v>
      </c>
      <c r="G592" s="222" t="s">
        <v>158</v>
      </c>
      <c r="H592" s="223">
        <v>25.74</v>
      </c>
      <c r="I592" s="224"/>
      <c r="J592" s="225">
        <f>ROUND(I592*H592,2)</f>
        <v>0</v>
      </c>
      <c r="K592" s="226"/>
      <c r="L592" s="44"/>
      <c r="M592" s="227" t="s">
        <v>1</v>
      </c>
      <c r="N592" s="228" t="s">
        <v>40</v>
      </c>
      <c r="O592" s="91"/>
      <c r="P592" s="229">
        <f>O592*H592</f>
        <v>0</v>
      </c>
      <c r="Q592" s="229">
        <v>0.012210000000000002</v>
      </c>
      <c r="R592" s="229">
        <f>Q592*H592</f>
        <v>0.3142854</v>
      </c>
      <c r="S592" s="229">
        <v>0</v>
      </c>
      <c r="T592" s="230">
        <f>S592*H592</f>
        <v>0</v>
      </c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  <c r="AR592" s="231" t="s">
        <v>236</v>
      </c>
      <c r="AT592" s="231" t="s">
        <v>145</v>
      </c>
      <c r="AU592" s="231" t="s">
        <v>85</v>
      </c>
      <c r="AY592" s="17" t="s">
        <v>142</v>
      </c>
      <c r="BE592" s="232">
        <f>IF(N592="základní",J592,0)</f>
        <v>0</v>
      </c>
      <c r="BF592" s="232">
        <f>IF(N592="snížená",J592,0)</f>
        <v>0</v>
      </c>
      <c r="BG592" s="232">
        <f>IF(N592="zákl. přenesená",J592,0)</f>
        <v>0</v>
      </c>
      <c r="BH592" s="232">
        <f>IF(N592="sníž. přenesená",J592,0)</f>
        <v>0</v>
      </c>
      <c r="BI592" s="232">
        <f>IF(N592="nulová",J592,0)</f>
        <v>0</v>
      </c>
      <c r="BJ592" s="17" t="s">
        <v>83</v>
      </c>
      <c r="BK592" s="232">
        <f>ROUND(I592*H592,2)</f>
        <v>0</v>
      </c>
      <c r="BL592" s="17" t="s">
        <v>236</v>
      </c>
      <c r="BM592" s="231" t="s">
        <v>952</v>
      </c>
    </row>
    <row r="593" s="2" customFormat="1">
      <c r="A593" s="38"/>
      <c r="B593" s="39"/>
      <c r="C593" s="40"/>
      <c r="D593" s="233" t="s">
        <v>151</v>
      </c>
      <c r="E593" s="40"/>
      <c r="F593" s="234" t="s">
        <v>953</v>
      </c>
      <c r="G593" s="40"/>
      <c r="H593" s="40"/>
      <c r="I593" s="235"/>
      <c r="J593" s="40"/>
      <c r="K593" s="40"/>
      <c r="L593" s="44"/>
      <c r="M593" s="236"/>
      <c r="N593" s="237"/>
      <c r="O593" s="91"/>
      <c r="P593" s="91"/>
      <c r="Q593" s="91"/>
      <c r="R593" s="91"/>
      <c r="S593" s="91"/>
      <c r="T593" s="92"/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  <c r="AT593" s="17" t="s">
        <v>151</v>
      </c>
      <c r="AU593" s="17" t="s">
        <v>85</v>
      </c>
    </row>
    <row r="594" s="15" customFormat="1">
      <c r="A594" s="15"/>
      <c r="B594" s="260"/>
      <c r="C594" s="261"/>
      <c r="D594" s="233" t="s">
        <v>153</v>
      </c>
      <c r="E594" s="262" t="s">
        <v>1</v>
      </c>
      <c r="F594" s="263" t="s">
        <v>954</v>
      </c>
      <c r="G594" s="261"/>
      <c r="H594" s="262" t="s">
        <v>1</v>
      </c>
      <c r="I594" s="264"/>
      <c r="J594" s="261"/>
      <c r="K594" s="261"/>
      <c r="L594" s="265"/>
      <c r="M594" s="266"/>
      <c r="N594" s="267"/>
      <c r="O594" s="267"/>
      <c r="P594" s="267"/>
      <c r="Q594" s="267"/>
      <c r="R594" s="267"/>
      <c r="S594" s="267"/>
      <c r="T594" s="268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T594" s="269" t="s">
        <v>153</v>
      </c>
      <c r="AU594" s="269" t="s">
        <v>85</v>
      </c>
      <c r="AV594" s="15" t="s">
        <v>83</v>
      </c>
      <c r="AW594" s="15" t="s">
        <v>32</v>
      </c>
      <c r="AX594" s="15" t="s">
        <v>75</v>
      </c>
      <c r="AY594" s="269" t="s">
        <v>142</v>
      </c>
    </row>
    <row r="595" s="13" customFormat="1">
      <c r="A595" s="13"/>
      <c r="B595" s="238"/>
      <c r="C595" s="239"/>
      <c r="D595" s="233" t="s">
        <v>153</v>
      </c>
      <c r="E595" s="240" t="s">
        <v>1</v>
      </c>
      <c r="F595" s="241" t="s">
        <v>889</v>
      </c>
      <c r="G595" s="239"/>
      <c r="H595" s="242">
        <v>25.74</v>
      </c>
      <c r="I595" s="243"/>
      <c r="J595" s="239"/>
      <c r="K595" s="239"/>
      <c r="L595" s="244"/>
      <c r="M595" s="245"/>
      <c r="N595" s="246"/>
      <c r="O595" s="246"/>
      <c r="P595" s="246"/>
      <c r="Q595" s="246"/>
      <c r="R595" s="246"/>
      <c r="S595" s="246"/>
      <c r="T595" s="247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48" t="s">
        <v>153</v>
      </c>
      <c r="AU595" s="248" t="s">
        <v>85</v>
      </c>
      <c r="AV595" s="13" t="s">
        <v>85</v>
      </c>
      <c r="AW595" s="13" t="s">
        <v>32</v>
      </c>
      <c r="AX595" s="13" t="s">
        <v>75</v>
      </c>
      <c r="AY595" s="248" t="s">
        <v>142</v>
      </c>
    </row>
    <row r="596" s="14" customFormat="1">
      <c r="A596" s="14"/>
      <c r="B596" s="249"/>
      <c r="C596" s="250"/>
      <c r="D596" s="233" t="s">
        <v>153</v>
      </c>
      <c r="E596" s="251" t="s">
        <v>1</v>
      </c>
      <c r="F596" s="252" t="s">
        <v>155</v>
      </c>
      <c r="G596" s="250"/>
      <c r="H596" s="253">
        <v>25.74</v>
      </c>
      <c r="I596" s="254"/>
      <c r="J596" s="250"/>
      <c r="K596" s="250"/>
      <c r="L596" s="255"/>
      <c r="M596" s="256"/>
      <c r="N596" s="257"/>
      <c r="O596" s="257"/>
      <c r="P596" s="257"/>
      <c r="Q596" s="257"/>
      <c r="R596" s="257"/>
      <c r="S596" s="257"/>
      <c r="T596" s="258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59" t="s">
        <v>153</v>
      </c>
      <c r="AU596" s="259" t="s">
        <v>85</v>
      </c>
      <c r="AV596" s="14" t="s">
        <v>149</v>
      </c>
      <c r="AW596" s="14" t="s">
        <v>32</v>
      </c>
      <c r="AX596" s="14" t="s">
        <v>83</v>
      </c>
      <c r="AY596" s="259" t="s">
        <v>142</v>
      </c>
    </row>
    <row r="597" s="2" customFormat="1" ht="16.5" customHeight="1">
      <c r="A597" s="38"/>
      <c r="B597" s="39"/>
      <c r="C597" s="219" t="s">
        <v>955</v>
      </c>
      <c r="D597" s="219" t="s">
        <v>145</v>
      </c>
      <c r="E597" s="220" t="s">
        <v>956</v>
      </c>
      <c r="F597" s="221" t="s">
        <v>957</v>
      </c>
      <c r="G597" s="222" t="s">
        <v>158</v>
      </c>
      <c r="H597" s="223">
        <v>5.775</v>
      </c>
      <c r="I597" s="224"/>
      <c r="J597" s="225">
        <f>ROUND(I597*H597,2)</f>
        <v>0</v>
      </c>
      <c r="K597" s="226"/>
      <c r="L597" s="44"/>
      <c r="M597" s="227" t="s">
        <v>1</v>
      </c>
      <c r="N597" s="228" t="s">
        <v>40</v>
      </c>
      <c r="O597" s="91"/>
      <c r="P597" s="229">
        <f>O597*H597</f>
        <v>0</v>
      </c>
      <c r="Q597" s="229">
        <v>0.01384</v>
      </c>
      <c r="R597" s="229">
        <f>Q597*H597</f>
        <v>0.079926000000000016</v>
      </c>
      <c r="S597" s="229">
        <v>0</v>
      </c>
      <c r="T597" s="230">
        <f>S597*H597</f>
        <v>0</v>
      </c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R597" s="231" t="s">
        <v>236</v>
      </c>
      <c r="AT597" s="231" t="s">
        <v>145</v>
      </c>
      <c r="AU597" s="231" t="s">
        <v>85</v>
      </c>
      <c r="AY597" s="17" t="s">
        <v>142</v>
      </c>
      <c r="BE597" s="232">
        <f>IF(N597="základní",J597,0)</f>
        <v>0</v>
      </c>
      <c r="BF597" s="232">
        <f>IF(N597="snížená",J597,0)</f>
        <v>0</v>
      </c>
      <c r="BG597" s="232">
        <f>IF(N597="zákl. přenesená",J597,0)</f>
        <v>0</v>
      </c>
      <c r="BH597" s="232">
        <f>IF(N597="sníž. přenesená",J597,0)</f>
        <v>0</v>
      </c>
      <c r="BI597" s="232">
        <f>IF(N597="nulová",J597,0)</f>
        <v>0</v>
      </c>
      <c r="BJ597" s="17" t="s">
        <v>83</v>
      </c>
      <c r="BK597" s="232">
        <f>ROUND(I597*H597,2)</f>
        <v>0</v>
      </c>
      <c r="BL597" s="17" t="s">
        <v>236</v>
      </c>
      <c r="BM597" s="231" t="s">
        <v>958</v>
      </c>
    </row>
    <row r="598" s="2" customFormat="1">
      <c r="A598" s="38"/>
      <c r="B598" s="39"/>
      <c r="C598" s="40"/>
      <c r="D598" s="233" t="s">
        <v>151</v>
      </c>
      <c r="E598" s="40"/>
      <c r="F598" s="234" t="s">
        <v>959</v>
      </c>
      <c r="G598" s="40"/>
      <c r="H598" s="40"/>
      <c r="I598" s="235"/>
      <c r="J598" s="40"/>
      <c r="K598" s="40"/>
      <c r="L598" s="44"/>
      <c r="M598" s="236"/>
      <c r="N598" s="237"/>
      <c r="O598" s="91"/>
      <c r="P598" s="91"/>
      <c r="Q598" s="91"/>
      <c r="R598" s="91"/>
      <c r="S598" s="91"/>
      <c r="T598" s="92"/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T598" s="17" t="s">
        <v>151</v>
      </c>
      <c r="AU598" s="17" t="s">
        <v>85</v>
      </c>
    </row>
    <row r="599" s="15" customFormat="1">
      <c r="A599" s="15"/>
      <c r="B599" s="260"/>
      <c r="C599" s="261"/>
      <c r="D599" s="233" t="s">
        <v>153</v>
      </c>
      <c r="E599" s="262" t="s">
        <v>1</v>
      </c>
      <c r="F599" s="263" t="s">
        <v>960</v>
      </c>
      <c r="G599" s="261"/>
      <c r="H599" s="262" t="s">
        <v>1</v>
      </c>
      <c r="I599" s="264"/>
      <c r="J599" s="261"/>
      <c r="K599" s="261"/>
      <c r="L599" s="265"/>
      <c r="M599" s="266"/>
      <c r="N599" s="267"/>
      <c r="O599" s="267"/>
      <c r="P599" s="267"/>
      <c r="Q599" s="267"/>
      <c r="R599" s="267"/>
      <c r="S599" s="267"/>
      <c r="T599" s="268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T599" s="269" t="s">
        <v>153</v>
      </c>
      <c r="AU599" s="269" t="s">
        <v>85</v>
      </c>
      <c r="AV599" s="15" t="s">
        <v>83</v>
      </c>
      <c r="AW599" s="15" t="s">
        <v>32</v>
      </c>
      <c r="AX599" s="15" t="s">
        <v>75</v>
      </c>
      <c r="AY599" s="269" t="s">
        <v>142</v>
      </c>
    </row>
    <row r="600" s="13" customFormat="1">
      <c r="A600" s="13"/>
      <c r="B600" s="238"/>
      <c r="C600" s="239"/>
      <c r="D600" s="233" t="s">
        <v>153</v>
      </c>
      <c r="E600" s="240" t="s">
        <v>1</v>
      </c>
      <c r="F600" s="241" t="s">
        <v>961</v>
      </c>
      <c r="G600" s="239"/>
      <c r="H600" s="242">
        <v>5.775</v>
      </c>
      <c r="I600" s="243"/>
      <c r="J600" s="239"/>
      <c r="K600" s="239"/>
      <c r="L600" s="244"/>
      <c r="M600" s="245"/>
      <c r="N600" s="246"/>
      <c r="O600" s="246"/>
      <c r="P600" s="246"/>
      <c r="Q600" s="246"/>
      <c r="R600" s="246"/>
      <c r="S600" s="246"/>
      <c r="T600" s="247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48" t="s">
        <v>153</v>
      </c>
      <c r="AU600" s="248" t="s">
        <v>85</v>
      </c>
      <c r="AV600" s="13" t="s">
        <v>85</v>
      </c>
      <c r="AW600" s="13" t="s">
        <v>32</v>
      </c>
      <c r="AX600" s="13" t="s">
        <v>75</v>
      </c>
      <c r="AY600" s="248" t="s">
        <v>142</v>
      </c>
    </row>
    <row r="601" s="14" customFormat="1">
      <c r="A601" s="14"/>
      <c r="B601" s="249"/>
      <c r="C601" s="250"/>
      <c r="D601" s="233" t="s">
        <v>153</v>
      </c>
      <c r="E601" s="251" t="s">
        <v>1</v>
      </c>
      <c r="F601" s="252" t="s">
        <v>155</v>
      </c>
      <c r="G601" s="250"/>
      <c r="H601" s="253">
        <v>5.775</v>
      </c>
      <c r="I601" s="254"/>
      <c r="J601" s="250"/>
      <c r="K601" s="250"/>
      <c r="L601" s="255"/>
      <c r="M601" s="256"/>
      <c r="N601" s="257"/>
      <c r="O601" s="257"/>
      <c r="P601" s="257"/>
      <c r="Q601" s="257"/>
      <c r="R601" s="257"/>
      <c r="S601" s="257"/>
      <c r="T601" s="258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9" t="s">
        <v>153</v>
      </c>
      <c r="AU601" s="259" t="s">
        <v>85</v>
      </c>
      <c r="AV601" s="14" t="s">
        <v>149</v>
      </c>
      <c r="AW601" s="14" t="s">
        <v>32</v>
      </c>
      <c r="AX601" s="14" t="s">
        <v>83</v>
      </c>
      <c r="AY601" s="259" t="s">
        <v>142</v>
      </c>
    </row>
    <row r="602" s="2" customFormat="1" ht="16.5" customHeight="1">
      <c r="A602" s="38"/>
      <c r="B602" s="39"/>
      <c r="C602" s="219" t="s">
        <v>962</v>
      </c>
      <c r="D602" s="219" t="s">
        <v>145</v>
      </c>
      <c r="E602" s="220" t="s">
        <v>963</v>
      </c>
      <c r="F602" s="221" t="s">
        <v>964</v>
      </c>
      <c r="G602" s="222" t="s">
        <v>158</v>
      </c>
      <c r="H602" s="223">
        <v>5.775</v>
      </c>
      <c r="I602" s="224"/>
      <c r="J602" s="225">
        <f>ROUND(I602*H602,2)</f>
        <v>0</v>
      </c>
      <c r="K602" s="226"/>
      <c r="L602" s="44"/>
      <c r="M602" s="227" t="s">
        <v>1</v>
      </c>
      <c r="N602" s="228" t="s">
        <v>40</v>
      </c>
      <c r="O602" s="91"/>
      <c r="P602" s="229">
        <f>O602*H602</f>
        <v>0</v>
      </c>
      <c r="Q602" s="229">
        <v>0.026429999999999996</v>
      </c>
      <c r="R602" s="229">
        <f>Q602*H602</f>
        <v>0.15263325</v>
      </c>
      <c r="S602" s="229">
        <v>0</v>
      </c>
      <c r="T602" s="230">
        <f>S602*H602</f>
        <v>0</v>
      </c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  <c r="AR602" s="231" t="s">
        <v>236</v>
      </c>
      <c r="AT602" s="231" t="s">
        <v>145</v>
      </c>
      <c r="AU602" s="231" t="s">
        <v>85</v>
      </c>
      <c r="AY602" s="17" t="s">
        <v>142</v>
      </c>
      <c r="BE602" s="232">
        <f>IF(N602="základní",J602,0)</f>
        <v>0</v>
      </c>
      <c r="BF602" s="232">
        <f>IF(N602="snížená",J602,0)</f>
        <v>0</v>
      </c>
      <c r="BG602" s="232">
        <f>IF(N602="zákl. přenesená",J602,0)</f>
        <v>0</v>
      </c>
      <c r="BH602" s="232">
        <f>IF(N602="sníž. přenesená",J602,0)</f>
        <v>0</v>
      </c>
      <c r="BI602" s="232">
        <f>IF(N602="nulová",J602,0)</f>
        <v>0</v>
      </c>
      <c r="BJ602" s="17" t="s">
        <v>83</v>
      </c>
      <c r="BK602" s="232">
        <f>ROUND(I602*H602,2)</f>
        <v>0</v>
      </c>
      <c r="BL602" s="17" t="s">
        <v>236</v>
      </c>
      <c r="BM602" s="231" t="s">
        <v>965</v>
      </c>
    </row>
    <row r="603" s="2" customFormat="1">
      <c r="A603" s="38"/>
      <c r="B603" s="39"/>
      <c r="C603" s="40"/>
      <c r="D603" s="233" t="s">
        <v>151</v>
      </c>
      <c r="E603" s="40"/>
      <c r="F603" s="234" t="s">
        <v>966</v>
      </c>
      <c r="G603" s="40"/>
      <c r="H603" s="40"/>
      <c r="I603" s="235"/>
      <c r="J603" s="40"/>
      <c r="K603" s="40"/>
      <c r="L603" s="44"/>
      <c r="M603" s="236"/>
      <c r="N603" s="237"/>
      <c r="O603" s="91"/>
      <c r="P603" s="91"/>
      <c r="Q603" s="91"/>
      <c r="R603" s="91"/>
      <c r="S603" s="91"/>
      <c r="T603" s="92"/>
      <c r="U603" s="38"/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  <c r="AT603" s="17" t="s">
        <v>151</v>
      </c>
      <c r="AU603" s="17" t="s">
        <v>85</v>
      </c>
    </row>
    <row r="604" s="15" customFormat="1">
      <c r="A604" s="15"/>
      <c r="B604" s="260"/>
      <c r="C604" s="261"/>
      <c r="D604" s="233" t="s">
        <v>153</v>
      </c>
      <c r="E604" s="262" t="s">
        <v>1</v>
      </c>
      <c r="F604" s="263" t="s">
        <v>960</v>
      </c>
      <c r="G604" s="261"/>
      <c r="H604" s="262" t="s">
        <v>1</v>
      </c>
      <c r="I604" s="264"/>
      <c r="J604" s="261"/>
      <c r="K604" s="261"/>
      <c r="L604" s="265"/>
      <c r="M604" s="266"/>
      <c r="N604" s="267"/>
      <c r="O604" s="267"/>
      <c r="P604" s="267"/>
      <c r="Q604" s="267"/>
      <c r="R604" s="267"/>
      <c r="S604" s="267"/>
      <c r="T604" s="268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T604" s="269" t="s">
        <v>153</v>
      </c>
      <c r="AU604" s="269" t="s">
        <v>85</v>
      </c>
      <c r="AV604" s="15" t="s">
        <v>83</v>
      </c>
      <c r="AW604" s="15" t="s">
        <v>32</v>
      </c>
      <c r="AX604" s="15" t="s">
        <v>75</v>
      </c>
      <c r="AY604" s="269" t="s">
        <v>142</v>
      </c>
    </row>
    <row r="605" s="13" customFormat="1">
      <c r="A605" s="13"/>
      <c r="B605" s="238"/>
      <c r="C605" s="239"/>
      <c r="D605" s="233" t="s">
        <v>153</v>
      </c>
      <c r="E605" s="240" t="s">
        <v>1</v>
      </c>
      <c r="F605" s="241" t="s">
        <v>961</v>
      </c>
      <c r="G605" s="239"/>
      <c r="H605" s="242">
        <v>5.775</v>
      </c>
      <c r="I605" s="243"/>
      <c r="J605" s="239"/>
      <c r="K605" s="239"/>
      <c r="L605" s="244"/>
      <c r="M605" s="245"/>
      <c r="N605" s="246"/>
      <c r="O605" s="246"/>
      <c r="P605" s="246"/>
      <c r="Q605" s="246"/>
      <c r="R605" s="246"/>
      <c r="S605" s="246"/>
      <c r="T605" s="247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8" t="s">
        <v>153</v>
      </c>
      <c r="AU605" s="248" t="s">
        <v>85</v>
      </c>
      <c r="AV605" s="13" t="s">
        <v>85</v>
      </c>
      <c r="AW605" s="13" t="s">
        <v>32</v>
      </c>
      <c r="AX605" s="13" t="s">
        <v>75</v>
      </c>
      <c r="AY605" s="248" t="s">
        <v>142</v>
      </c>
    </row>
    <row r="606" s="14" customFormat="1">
      <c r="A606" s="14"/>
      <c r="B606" s="249"/>
      <c r="C606" s="250"/>
      <c r="D606" s="233" t="s">
        <v>153</v>
      </c>
      <c r="E606" s="251" t="s">
        <v>1</v>
      </c>
      <c r="F606" s="252" t="s">
        <v>155</v>
      </c>
      <c r="G606" s="250"/>
      <c r="H606" s="253">
        <v>5.775</v>
      </c>
      <c r="I606" s="254"/>
      <c r="J606" s="250"/>
      <c r="K606" s="250"/>
      <c r="L606" s="255"/>
      <c r="M606" s="256"/>
      <c r="N606" s="257"/>
      <c r="O606" s="257"/>
      <c r="P606" s="257"/>
      <c r="Q606" s="257"/>
      <c r="R606" s="257"/>
      <c r="S606" s="257"/>
      <c r="T606" s="258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9" t="s">
        <v>153</v>
      </c>
      <c r="AU606" s="259" t="s">
        <v>85</v>
      </c>
      <c r="AV606" s="14" t="s">
        <v>149</v>
      </c>
      <c r="AW606" s="14" t="s">
        <v>32</v>
      </c>
      <c r="AX606" s="14" t="s">
        <v>83</v>
      </c>
      <c r="AY606" s="259" t="s">
        <v>142</v>
      </c>
    </row>
    <row r="607" s="2" customFormat="1" ht="16.5" customHeight="1">
      <c r="A607" s="38"/>
      <c r="B607" s="39"/>
      <c r="C607" s="219" t="s">
        <v>967</v>
      </c>
      <c r="D607" s="219" t="s">
        <v>145</v>
      </c>
      <c r="E607" s="220" t="s">
        <v>968</v>
      </c>
      <c r="F607" s="221" t="s">
        <v>969</v>
      </c>
      <c r="G607" s="222" t="s">
        <v>203</v>
      </c>
      <c r="H607" s="223">
        <v>33</v>
      </c>
      <c r="I607" s="224"/>
      <c r="J607" s="225">
        <f>ROUND(I607*H607,2)</f>
        <v>0</v>
      </c>
      <c r="K607" s="226"/>
      <c r="L607" s="44"/>
      <c r="M607" s="227" t="s">
        <v>1</v>
      </c>
      <c r="N607" s="228" t="s">
        <v>40</v>
      </c>
      <c r="O607" s="91"/>
      <c r="P607" s="229">
        <f>O607*H607</f>
        <v>0</v>
      </c>
      <c r="Q607" s="229">
        <v>0.01055</v>
      </c>
      <c r="R607" s="229">
        <f>Q607*H607</f>
        <v>0.34815</v>
      </c>
      <c r="S607" s="229">
        <v>0</v>
      </c>
      <c r="T607" s="230">
        <f>S607*H607</f>
        <v>0</v>
      </c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R607" s="231" t="s">
        <v>236</v>
      </c>
      <c r="AT607" s="231" t="s">
        <v>145</v>
      </c>
      <c r="AU607" s="231" t="s">
        <v>85</v>
      </c>
      <c r="AY607" s="17" t="s">
        <v>142</v>
      </c>
      <c r="BE607" s="232">
        <f>IF(N607="základní",J607,0)</f>
        <v>0</v>
      </c>
      <c r="BF607" s="232">
        <f>IF(N607="snížená",J607,0)</f>
        <v>0</v>
      </c>
      <c r="BG607" s="232">
        <f>IF(N607="zákl. přenesená",J607,0)</f>
        <v>0</v>
      </c>
      <c r="BH607" s="232">
        <f>IF(N607="sníž. přenesená",J607,0)</f>
        <v>0</v>
      </c>
      <c r="BI607" s="232">
        <f>IF(N607="nulová",J607,0)</f>
        <v>0</v>
      </c>
      <c r="BJ607" s="17" t="s">
        <v>83</v>
      </c>
      <c r="BK607" s="232">
        <f>ROUND(I607*H607,2)</f>
        <v>0</v>
      </c>
      <c r="BL607" s="17" t="s">
        <v>236</v>
      </c>
      <c r="BM607" s="231" t="s">
        <v>970</v>
      </c>
    </row>
    <row r="608" s="2" customFormat="1">
      <c r="A608" s="38"/>
      <c r="B608" s="39"/>
      <c r="C608" s="40"/>
      <c r="D608" s="233" t="s">
        <v>151</v>
      </c>
      <c r="E608" s="40"/>
      <c r="F608" s="234" t="s">
        <v>971</v>
      </c>
      <c r="G608" s="40"/>
      <c r="H608" s="40"/>
      <c r="I608" s="235"/>
      <c r="J608" s="40"/>
      <c r="K608" s="40"/>
      <c r="L608" s="44"/>
      <c r="M608" s="236"/>
      <c r="N608" s="237"/>
      <c r="O608" s="91"/>
      <c r="P608" s="91"/>
      <c r="Q608" s="91"/>
      <c r="R608" s="91"/>
      <c r="S608" s="91"/>
      <c r="T608" s="92"/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T608" s="17" t="s">
        <v>151</v>
      </c>
      <c r="AU608" s="17" t="s">
        <v>85</v>
      </c>
    </row>
    <row r="609" s="15" customFormat="1">
      <c r="A609" s="15"/>
      <c r="B609" s="260"/>
      <c r="C609" s="261"/>
      <c r="D609" s="233" t="s">
        <v>153</v>
      </c>
      <c r="E609" s="262" t="s">
        <v>1</v>
      </c>
      <c r="F609" s="263" t="s">
        <v>954</v>
      </c>
      <c r="G609" s="261"/>
      <c r="H609" s="262" t="s">
        <v>1</v>
      </c>
      <c r="I609" s="264"/>
      <c r="J609" s="261"/>
      <c r="K609" s="261"/>
      <c r="L609" s="265"/>
      <c r="M609" s="266"/>
      <c r="N609" s="267"/>
      <c r="O609" s="267"/>
      <c r="P609" s="267"/>
      <c r="Q609" s="267"/>
      <c r="R609" s="267"/>
      <c r="S609" s="267"/>
      <c r="T609" s="268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T609" s="269" t="s">
        <v>153</v>
      </c>
      <c r="AU609" s="269" t="s">
        <v>85</v>
      </c>
      <c r="AV609" s="15" t="s">
        <v>83</v>
      </c>
      <c r="AW609" s="15" t="s">
        <v>32</v>
      </c>
      <c r="AX609" s="15" t="s">
        <v>75</v>
      </c>
      <c r="AY609" s="269" t="s">
        <v>142</v>
      </c>
    </row>
    <row r="610" s="13" customFormat="1">
      <c r="A610" s="13"/>
      <c r="B610" s="238"/>
      <c r="C610" s="239"/>
      <c r="D610" s="233" t="s">
        <v>153</v>
      </c>
      <c r="E610" s="240" t="s">
        <v>1</v>
      </c>
      <c r="F610" s="241" t="s">
        <v>972</v>
      </c>
      <c r="G610" s="239"/>
      <c r="H610" s="242">
        <v>33</v>
      </c>
      <c r="I610" s="243"/>
      <c r="J610" s="239"/>
      <c r="K610" s="239"/>
      <c r="L610" s="244"/>
      <c r="M610" s="245"/>
      <c r="N610" s="246"/>
      <c r="O610" s="246"/>
      <c r="P610" s="246"/>
      <c r="Q610" s="246"/>
      <c r="R610" s="246"/>
      <c r="S610" s="246"/>
      <c r="T610" s="247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48" t="s">
        <v>153</v>
      </c>
      <c r="AU610" s="248" t="s">
        <v>85</v>
      </c>
      <c r="AV610" s="13" t="s">
        <v>85</v>
      </c>
      <c r="AW610" s="13" t="s">
        <v>32</v>
      </c>
      <c r="AX610" s="13" t="s">
        <v>75</v>
      </c>
      <c r="AY610" s="248" t="s">
        <v>142</v>
      </c>
    </row>
    <row r="611" s="14" customFormat="1">
      <c r="A611" s="14"/>
      <c r="B611" s="249"/>
      <c r="C611" s="250"/>
      <c r="D611" s="233" t="s">
        <v>153</v>
      </c>
      <c r="E611" s="251" t="s">
        <v>1</v>
      </c>
      <c r="F611" s="252" t="s">
        <v>155</v>
      </c>
      <c r="G611" s="250"/>
      <c r="H611" s="253">
        <v>33</v>
      </c>
      <c r="I611" s="254"/>
      <c r="J611" s="250"/>
      <c r="K611" s="250"/>
      <c r="L611" s="255"/>
      <c r="M611" s="256"/>
      <c r="N611" s="257"/>
      <c r="O611" s="257"/>
      <c r="P611" s="257"/>
      <c r="Q611" s="257"/>
      <c r="R611" s="257"/>
      <c r="S611" s="257"/>
      <c r="T611" s="258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59" t="s">
        <v>153</v>
      </c>
      <c r="AU611" s="259" t="s">
        <v>85</v>
      </c>
      <c r="AV611" s="14" t="s">
        <v>149</v>
      </c>
      <c r="AW611" s="14" t="s">
        <v>32</v>
      </c>
      <c r="AX611" s="14" t="s">
        <v>83</v>
      </c>
      <c r="AY611" s="259" t="s">
        <v>142</v>
      </c>
    </row>
    <row r="612" s="2" customFormat="1" ht="16.5" customHeight="1">
      <c r="A612" s="38"/>
      <c r="B612" s="39"/>
      <c r="C612" s="219" t="s">
        <v>973</v>
      </c>
      <c r="D612" s="219" t="s">
        <v>145</v>
      </c>
      <c r="E612" s="220" t="s">
        <v>974</v>
      </c>
      <c r="F612" s="221" t="s">
        <v>975</v>
      </c>
      <c r="G612" s="222" t="s">
        <v>203</v>
      </c>
      <c r="H612" s="223">
        <v>33</v>
      </c>
      <c r="I612" s="224"/>
      <c r="J612" s="225">
        <f>ROUND(I612*H612,2)</f>
        <v>0</v>
      </c>
      <c r="K612" s="226"/>
      <c r="L612" s="44"/>
      <c r="M612" s="227" t="s">
        <v>1</v>
      </c>
      <c r="N612" s="228" t="s">
        <v>40</v>
      </c>
      <c r="O612" s="91"/>
      <c r="P612" s="229">
        <f>O612*H612</f>
        <v>0</v>
      </c>
      <c r="Q612" s="229">
        <v>0.01931</v>
      </c>
      <c r="R612" s="229">
        <f>Q612*H612</f>
        <v>0.63723000000000008</v>
      </c>
      <c r="S612" s="229">
        <v>0</v>
      </c>
      <c r="T612" s="230">
        <f>S612*H612</f>
        <v>0</v>
      </c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  <c r="AR612" s="231" t="s">
        <v>236</v>
      </c>
      <c r="AT612" s="231" t="s">
        <v>145</v>
      </c>
      <c r="AU612" s="231" t="s">
        <v>85</v>
      </c>
      <c r="AY612" s="17" t="s">
        <v>142</v>
      </c>
      <c r="BE612" s="232">
        <f>IF(N612="základní",J612,0)</f>
        <v>0</v>
      </c>
      <c r="BF612" s="232">
        <f>IF(N612="snížená",J612,0)</f>
        <v>0</v>
      </c>
      <c r="BG612" s="232">
        <f>IF(N612="zákl. přenesená",J612,0)</f>
        <v>0</v>
      </c>
      <c r="BH612" s="232">
        <f>IF(N612="sníž. přenesená",J612,0)</f>
        <v>0</v>
      </c>
      <c r="BI612" s="232">
        <f>IF(N612="nulová",J612,0)</f>
        <v>0</v>
      </c>
      <c r="BJ612" s="17" t="s">
        <v>83</v>
      </c>
      <c r="BK612" s="232">
        <f>ROUND(I612*H612,2)</f>
        <v>0</v>
      </c>
      <c r="BL612" s="17" t="s">
        <v>236</v>
      </c>
      <c r="BM612" s="231" t="s">
        <v>976</v>
      </c>
    </row>
    <row r="613" s="2" customFormat="1">
      <c r="A613" s="38"/>
      <c r="B613" s="39"/>
      <c r="C613" s="40"/>
      <c r="D613" s="233" t="s">
        <v>151</v>
      </c>
      <c r="E613" s="40"/>
      <c r="F613" s="234" t="s">
        <v>977</v>
      </c>
      <c r="G613" s="40"/>
      <c r="H613" s="40"/>
      <c r="I613" s="235"/>
      <c r="J613" s="40"/>
      <c r="K613" s="40"/>
      <c r="L613" s="44"/>
      <c r="M613" s="236"/>
      <c r="N613" s="237"/>
      <c r="O613" s="91"/>
      <c r="P613" s="91"/>
      <c r="Q613" s="91"/>
      <c r="R613" s="91"/>
      <c r="S613" s="91"/>
      <c r="T613" s="92"/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T613" s="17" t="s">
        <v>151</v>
      </c>
      <c r="AU613" s="17" t="s">
        <v>85</v>
      </c>
    </row>
    <row r="614" s="15" customFormat="1">
      <c r="A614" s="15"/>
      <c r="B614" s="260"/>
      <c r="C614" s="261"/>
      <c r="D614" s="233" t="s">
        <v>153</v>
      </c>
      <c r="E614" s="262" t="s">
        <v>1</v>
      </c>
      <c r="F614" s="263" t="s">
        <v>954</v>
      </c>
      <c r="G614" s="261"/>
      <c r="H614" s="262" t="s">
        <v>1</v>
      </c>
      <c r="I614" s="264"/>
      <c r="J614" s="261"/>
      <c r="K614" s="261"/>
      <c r="L614" s="265"/>
      <c r="M614" s="266"/>
      <c r="N614" s="267"/>
      <c r="O614" s="267"/>
      <c r="P614" s="267"/>
      <c r="Q614" s="267"/>
      <c r="R614" s="267"/>
      <c r="S614" s="267"/>
      <c r="T614" s="268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T614" s="269" t="s">
        <v>153</v>
      </c>
      <c r="AU614" s="269" t="s">
        <v>85</v>
      </c>
      <c r="AV614" s="15" t="s">
        <v>83</v>
      </c>
      <c r="AW614" s="15" t="s">
        <v>32</v>
      </c>
      <c r="AX614" s="15" t="s">
        <v>75</v>
      </c>
      <c r="AY614" s="269" t="s">
        <v>142</v>
      </c>
    </row>
    <row r="615" s="13" customFormat="1">
      <c r="A615" s="13"/>
      <c r="B615" s="238"/>
      <c r="C615" s="239"/>
      <c r="D615" s="233" t="s">
        <v>153</v>
      </c>
      <c r="E615" s="240" t="s">
        <v>1</v>
      </c>
      <c r="F615" s="241" t="s">
        <v>972</v>
      </c>
      <c r="G615" s="239"/>
      <c r="H615" s="242">
        <v>33</v>
      </c>
      <c r="I615" s="243"/>
      <c r="J615" s="239"/>
      <c r="K615" s="239"/>
      <c r="L615" s="244"/>
      <c r="M615" s="245"/>
      <c r="N615" s="246"/>
      <c r="O615" s="246"/>
      <c r="P615" s="246"/>
      <c r="Q615" s="246"/>
      <c r="R615" s="246"/>
      <c r="S615" s="246"/>
      <c r="T615" s="247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48" t="s">
        <v>153</v>
      </c>
      <c r="AU615" s="248" t="s">
        <v>85</v>
      </c>
      <c r="AV615" s="13" t="s">
        <v>85</v>
      </c>
      <c r="AW615" s="13" t="s">
        <v>32</v>
      </c>
      <c r="AX615" s="13" t="s">
        <v>75</v>
      </c>
      <c r="AY615" s="248" t="s">
        <v>142</v>
      </c>
    </row>
    <row r="616" s="14" customFormat="1">
      <c r="A616" s="14"/>
      <c r="B616" s="249"/>
      <c r="C616" s="250"/>
      <c r="D616" s="233" t="s">
        <v>153</v>
      </c>
      <c r="E616" s="251" t="s">
        <v>1</v>
      </c>
      <c r="F616" s="252" t="s">
        <v>155</v>
      </c>
      <c r="G616" s="250"/>
      <c r="H616" s="253">
        <v>33</v>
      </c>
      <c r="I616" s="254"/>
      <c r="J616" s="250"/>
      <c r="K616" s="250"/>
      <c r="L616" s="255"/>
      <c r="M616" s="256"/>
      <c r="N616" s="257"/>
      <c r="O616" s="257"/>
      <c r="P616" s="257"/>
      <c r="Q616" s="257"/>
      <c r="R616" s="257"/>
      <c r="S616" s="257"/>
      <c r="T616" s="258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59" t="s">
        <v>153</v>
      </c>
      <c r="AU616" s="259" t="s">
        <v>85</v>
      </c>
      <c r="AV616" s="14" t="s">
        <v>149</v>
      </c>
      <c r="AW616" s="14" t="s">
        <v>32</v>
      </c>
      <c r="AX616" s="14" t="s">
        <v>83</v>
      </c>
      <c r="AY616" s="259" t="s">
        <v>142</v>
      </c>
    </row>
    <row r="617" s="2" customFormat="1" ht="16.5" customHeight="1">
      <c r="A617" s="38"/>
      <c r="B617" s="39"/>
      <c r="C617" s="219" t="s">
        <v>978</v>
      </c>
      <c r="D617" s="219" t="s">
        <v>145</v>
      </c>
      <c r="E617" s="220" t="s">
        <v>979</v>
      </c>
      <c r="F617" s="221" t="s">
        <v>980</v>
      </c>
      <c r="G617" s="222" t="s">
        <v>428</v>
      </c>
      <c r="H617" s="281"/>
      <c r="I617" s="224"/>
      <c r="J617" s="225">
        <f>ROUND(I617*H617,2)</f>
        <v>0</v>
      </c>
      <c r="K617" s="226"/>
      <c r="L617" s="44"/>
      <c r="M617" s="227" t="s">
        <v>1</v>
      </c>
      <c r="N617" s="228" t="s">
        <v>40</v>
      </c>
      <c r="O617" s="91"/>
      <c r="P617" s="229">
        <f>O617*H617</f>
        <v>0</v>
      </c>
      <c r="Q617" s="229">
        <v>0</v>
      </c>
      <c r="R617" s="229">
        <f>Q617*H617</f>
        <v>0</v>
      </c>
      <c r="S617" s="229">
        <v>0</v>
      </c>
      <c r="T617" s="230">
        <f>S617*H617</f>
        <v>0</v>
      </c>
      <c r="U617" s="38"/>
      <c r="V617" s="38"/>
      <c r="W617" s="38"/>
      <c r="X617" s="38"/>
      <c r="Y617" s="38"/>
      <c r="Z617" s="38"/>
      <c r="AA617" s="38"/>
      <c r="AB617" s="38"/>
      <c r="AC617" s="38"/>
      <c r="AD617" s="38"/>
      <c r="AE617" s="38"/>
      <c r="AR617" s="231" t="s">
        <v>236</v>
      </c>
      <c r="AT617" s="231" t="s">
        <v>145</v>
      </c>
      <c r="AU617" s="231" t="s">
        <v>85</v>
      </c>
      <c r="AY617" s="17" t="s">
        <v>142</v>
      </c>
      <c r="BE617" s="232">
        <f>IF(N617="základní",J617,0)</f>
        <v>0</v>
      </c>
      <c r="BF617" s="232">
        <f>IF(N617="snížená",J617,0)</f>
        <v>0</v>
      </c>
      <c r="BG617" s="232">
        <f>IF(N617="zákl. přenesená",J617,0)</f>
        <v>0</v>
      </c>
      <c r="BH617" s="232">
        <f>IF(N617="sníž. přenesená",J617,0)</f>
        <v>0</v>
      </c>
      <c r="BI617" s="232">
        <f>IF(N617="nulová",J617,0)</f>
        <v>0</v>
      </c>
      <c r="BJ617" s="17" t="s">
        <v>83</v>
      </c>
      <c r="BK617" s="232">
        <f>ROUND(I617*H617,2)</f>
        <v>0</v>
      </c>
      <c r="BL617" s="17" t="s">
        <v>236</v>
      </c>
      <c r="BM617" s="231" t="s">
        <v>981</v>
      </c>
    </row>
    <row r="618" s="2" customFormat="1">
      <c r="A618" s="38"/>
      <c r="B618" s="39"/>
      <c r="C618" s="40"/>
      <c r="D618" s="233" t="s">
        <v>151</v>
      </c>
      <c r="E618" s="40"/>
      <c r="F618" s="234" t="s">
        <v>982</v>
      </c>
      <c r="G618" s="40"/>
      <c r="H618" s="40"/>
      <c r="I618" s="235"/>
      <c r="J618" s="40"/>
      <c r="K618" s="40"/>
      <c r="L618" s="44"/>
      <c r="M618" s="236"/>
      <c r="N618" s="237"/>
      <c r="O618" s="91"/>
      <c r="P618" s="91"/>
      <c r="Q618" s="91"/>
      <c r="R618" s="91"/>
      <c r="S618" s="91"/>
      <c r="T618" s="92"/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  <c r="AT618" s="17" t="s">
        <v>151</v>
      </c>
      <c r="AU618" s="17" t="s">
        <v>85</v>
      </c>
    </row>
    <row r="619" s="12" customFormat="1" ht="22.8" customHeight="1">
      <c r="A619" s="12"/>
      <c r="B619" s="203"/>
      <c r="C619" s="204"/>
      <c r="D619" s="205" t="s">
        <v>74</v>
      </c>
      <c r="E619" s="217" t="s">
        <v>983</v>
      </c>
      <c r="F619" s="217" t="s">
        <v>984</v>
      </c>
      <c r="G619" s="204"/>
      <c r="H619" s="204"/>
      <c r="I619" s="207"/>
      <c r="J619" s="218">
        <f>BK619</f>
        <v>0</v>
      </c>
      <c r="K619" s="204"/>
      <c r="L619" s="209"/>
      <c r="M619" s="210"/>
      <c r="N619" s="211"/>
      <c r="O619" s="211"/>
      <c r="P619" s="212">
        <f>SUM(P620:P691)</f>
        <v>0</v>
      </c>
      <c r="Q619" s="211"/>
      <c r="R619" s="212">
        <f>SUM(R620:R691)</f>
        <v>0.24708000000000003</v>
      </c>
      <c r="S619" s="211"/>
      <c r="T619" s="213">
        <f>SUM(T620:T691)</f>
        <v>0.203</v>
      </c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R619" s="214" t="s">
        <v>85</v>
      </c>
      <c r="AT619" s="215" t="s">
        <v>74</v>
      </c>
      <c r="AU619" s="215" t="s">
        <v>83</v>
      </c>
      <c r="AY619" s="214" t="s">
        <v>142</v>
      </c>
      <c r="BK619" s="216">
        <f>SUM(BK620:BK691)</f>
        <v>0</v>
      </c>
    </row>
    <row r="620" s="2" customFormat="1" ht="16.5" customHeight="1">
      <c r="A620" s="38"/>
      <c r="B620" s="39"/>
      <c r="C620" s="219" t="s">
        <v>985</v>
      </c>
      <c r="D620" s="219" t="s">
        <v>145</v>
      </c>
      <c r="E620" s="220" t="s">
        <v>986</v>
      </c>
      <c r="F620" s="221" t="s">
        <v>987</v>
      </c>
      <c r="G620" s="222" t="s">
        <v>224</v>
      </c>
      <c r="H620" s="223">
        <v>1</v>
      </c>
      <c r="I620" s="224"/>
      <c r="J620" s="225">
        <f>ROUND(I620*H620,2)</f>
        <v>0</v>
      </c>
      <c r="K620" s="226"/>
      <c r="L620" s="44"/>
      <c r="M620" s="227" t="s">
        <v>1</v>
      </c>
      <c r="N620" s="228" t="s">
        <v>40</v>
      </c>
      <c r="O620" s="91"/>
      <c r="P620" s="229">
        <f>O620*H620</f>
        <v>0</v>
      </c>
      <c r="Q620" s="229">
        <v>0</v>
      </c>
      <c r="R620" s="229">
        <f>Q620*H620</f>
        <v>0</v>
      </c>
      <c r="S620" s="229">
        <v>0</v>
      </c>
      <c r="T620" s="230">
        <f>S620*H620</f>
        <v>0</v>
      </c>
      <c r="U620" s="38"/>
      <c r="V620" s="38"/>
      <c r="W620" s="38"/>
      <c r="X620" s="38"/>
      <c r="Y620" s="38"/>
      <c r="Z620" s="38"/>
      <c r="AA620" s="38"/>
      <c r="AB620" s="38"/>
      <c r="AC620" s="38"/>
      <c r="AD620" s="38"/>
      <c r="AE620" s="38"/>
      <c r="AR620" s="231" t="s">
        <v>236</v>
      </c>
      <c r="AT620" s="231" t="s">
        <v>145</v>
      </c>
      <c r="AU620" s="231" t="s">
        <v>85</v>
      </c>
      <c r="AY620" s="17" t="s">
        <v>142</v>
      </c>
      <c r="BE620" s="232">
        <f>IF(N620="základní",J620,0)</f>
        <v>0</v>
      </c>
      <c r="BF620" s="232">
        <f>IF(N620="snížená",J620,0)</f>
        <v>0</v>
      </c>
      <c r="BG620" s="232">
        <f>IF(N620="zákl. přenesená",J620,0)</f>
        <v>0</v>
      </c>
      <c r="BH620" s="232">
        <f>IF(N620="sníž. přenesená",J620,0)</f>
        <v>0</v>
      </c>
      <c r="BI620" s="232">
        <f>IF(N620="nulová",J620,0)</f>
        <v>0</v>
      </c>
      <c r="BJ620" s="17" t="s">
        <v>83</v>
      </c>
      <c r="BK620" s="232">
        <f>ROUND(I620*H620,2)</f>
        <v>0</v>
      </c>
      <c r="BL620" s="17" t="s">
        <v>236</v>
      </c>
      <c r="BM620" s="231" t="s">
        <v>988</v>
      </c>
    </row>
    <row r="621" s="2" customFormat="1">
      <c r="A621" s="38"/>
      <c r="B621" s="39"/>
      <c r="C621" s="40"/>
      <c r="D621" s="233" t="s">
        <v>151</v>
      </c>
      <c r="E621" s="40"/>
      <c r="F621" s="234" t="s">
        <v>987</v>
      </c>
      <c r="G621" s="40"/>
      <c r="H621" s="40"/>
      <c r="I621" s="235"/>
      <c r="J621" s="40"/>
      <c r="K621" s="40"/>
      <c r="L621" s="44"/>
      <c r="M621" s="236"/>
      <c r="N621" s="237"/>
      <c r="O621" s="91"/>
      <c r="P621" s="91"/>
      <c r="Q621" s="91"/>
      <c r="R621" s="91"/>
      <c r="S621" s="91"/>
      <c r="T621" s="92"/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  <c r="AT621" s="17" t="s">
        <v>151</v>
      </c>
      <c r="AU621" s="17" t="s">
        <v>85</v>
      </c>
    </row>
    <row r="622" s="2" customFormat="1" ht="21.75" customHeight="1">
      <c r="A622" s="38"/>
      <c r="B622" s="39"/>
      <c r="C622" s="219" t="s">
        <v>989</v>
      </c>
      <c r="D622" s="219" t="s">
        <v>145</v>
      </c>
      <c r="E622" s="220" t="s">
        <v>990</v>
      </c>
      <c r="F622" s="221" t="s">
        <v>991</v>
      </c>
      <c r="G622" s="222" t="s">
        <v>224</v>
      </c>
      <c r="H622" s="223">
        <v>1</v>
      </c>
      <c r="I622" s="224"/>
      <c r="J622" s="225">
        <f>ROUND(I622*H622,2)</f>
        <v>0</v>
      </c>
      <c r="K622" s="226"/>
      <c r="L622" s="44"/>
      <c r="M622" s="227" t="s">
        <v>1</v>
      </c>
      <c r="N622" s="228" t="s">
        <v>40</v>
      </c>
      <c r="O622" s="91"/>
      <c r="P622" s="229">
        <f>O622*H622</f>
        <v>0</v>
      </c>
      <c r="Q622" s="229">
        <v>0</v>
      </c>
      <c r="R622" s="229">
        <f>Q622*H622</f>
        <v>0</v>
      </c>
      <c r="S622" s="229">
        <v>0</v>
      </c>
      <c r="T622" s="230">
        <f>S622*H622</f>
        <v>0</v>
      </c>
      <c r="U622" s="38"/>
      <c r="V622" s="38"/>
      <c r="W622" s="38"/>
      <c r="X622" s="38"/>
      <c r="Y622" s="38"/>
      <c r="Z622" s="38"/>
      <c r="AA622" s="38"/>
      <c r="AB622" s="38"/>
      <c r="AC622" s="38"/>
      <c r="AD622" s="38"/>
      <c r="AE622" s="38"/>
      <c r="AR622" s="231" t="s">
        <v>236</v>
      </c>
      <c r="AT622" s="231" t="s">
        <v>145</v>
      </c>
      <c r="AU622" s="231" t="s">
        <v>85</v>
      </c>
      <c r="AY622" s="17" t="s">
        <v>142</v>
      </c>
      <c r="BE622" s="232">
        <f>IF(N622="základní",J622,0)</f>
        <v>0</v>
      </c>
      <c r="BF622" s="232">
        <f>IF(N622="snížená",J622,0)</f>
        <v>0</v>
      </c>
      <c r="BG622" s="232">
        <f>IF(N622="zákl. přenesená",J622,0)</f>
        <v>0</v>
      </c>
      <c r="BH622" s="232">
        <f>IF(N622="sníž. přenesená",J622,0)</f>
        <v>0</v>
      </c>
      <c r="BI622" s="232">
        <f>IF(N622="nulová",J622,0)</f>
        <v>0</v>
      </c>
      <c r="BJ622" s="17" t="s">
        <v>83</v>
      </c>
      <c r="BK622" s="232">
        <f>ROUND(I622*H622,2)</f>
        <v>0</v>
      </c>
      <c r="BL622" s="17" t="s">
        <v>236</v>
      </c>
      <c r="BM622" s="231" t="s">
        <v>992</v>
      </c>
    </row>
    <row r="623" s="2" customFormat="1">
      <c r="A623" s="38"/>
      <c r="B623" s="39"/>
      <c r="C623" s="40"/>
      <c r="D623" s="233" t="s">
        <v>151</v>
      </c>
      <c r="E623" s="40"/>
      <c r="F623" s="234" t="s">
        <v>991</v>
      </c>
      <c r="G623" s="40"/>
      <c r="H623" s="40"/>
      <c r="I623" s="235"/>
      <c r="J623" s="40"/>
      <c r="K623" s="40"/>
      <c r="L623" s="44"/>
      <c r="M623" s="236"/>
      <c r="N623" s="237"/>
      <c r="O623" s="91"/>
      <c r="P623" s="91"/>
      <c r="Q623" s="91"/>
      <c r="R623" s="91"/>
      <c r="S623" s="91"/>
      <c r="T623" s="92"/>
      <c r="U623" s="38"/>
      <c r="V623" s="38"/>
      <c r="W623" s="38"/>
      <c r="X623" s="38"/>
      <c r="Y623" s="38"/>
      <c r="Z623" s="38"/>
      <c r="AA623" s="38"/>
      <c r="AB623" s="38"/>
      <c r="AC623" s="38"/>
      <c r="AD623" s="38"/>
      <c r="AE623" s="38"/>
      <c r="AT623" s="17" t="s">
        <v>151</v>
      </c>
      <c r="AU623" s="17" t="s">
        <v>85</v>
      </c>
    </row>
    <row r="624" s="2" customFormat="1" ht="21.75" customHeight="1">
      <c r="A624" s="38"/>
      <c r="B624" s="39"/>
      <c r="C624" s="219" t="s">
        <v>993</v>
      </c>
      <c r="D624" s="219" t="s">
        <v>145</v>
      </c>
      <c r="E624" s="220" t="s">
        <v>994</v>
      </c>
      <c r="F624" s="221" t="s">
        <v>991</v>
      </c>
      <c r="G624" s="222" t="s">
        <v>224</v>
      </c>
      <c r="H624" s="223">
        <v>7</v>
      </c>
      <c r="I624" s="224"/>
      <c r="J624" s="225">
        <f>ROUND(I624*H624,2)</f>
        <v>0</v>
      </c>
      <c r="K624" s="226"/>
      <c r="L624" s="44"/>
      <c r="M624" s="227" t="s">
        <v>1</v>
      </c>
      <c r="N624" s="228" t="s">
        <v>40</v>
      </c>
      <c r="O624" s="91"/>
      <c r="P624" s="229">
        <f>O624*H624</f>
        <v>0</v>
      </c>
      <c r="Q624" s="229">
        <v>0</v>
      </c>
      <c r="R624" s="229">
        <f>Q624*H624</f>
        <v>0</v>
      </c>
      <c r="S624" s="229">
        <v>0</v>
      </c>
      <c r="T624" s="230">
        <f>S624*H624</f>
        <v>0</v>
      </c>
      <c r="U624" s="38"/>
      <c r="V624" s="38"/>
      <c r="W624" s="38"/>
      <c r="X624" s="38"/>
      <c r="Y624" s="38"/>
      <c r="Z624" s="38"/>
      <c r="AA624" s="38"/>
      <c r="AB624" s="38"/>
      <c r="AC624" s="38"/>
      <c r="AD624" s="38"/>
      <c r="AE624" s="38"/>
      <c r="AR624" s="231" t="s">
        <v>236</v>
      </c>
      <c r="AT624" s="231" t="s">
        <v>145</v>
      </c>
      <c r="AU624" s="231" t="s">
        <v>85</v>
      </c>
      <c r="AY624" s="17" t="s">
        <v>142</v>
      </c>
      <c r="BE624" s="232">
        <f>IF(N624="základní",J624,0)</f>
        <v>0</v>
      </c>
      <c r="BF624" s="232">
        <f>IF(N624="snížená",J624,0)</f>
        <v>0</v>
      </c>
      <c r="BG624" s="232">
        <f>IF(N624="zákl. přenesená",J624,0)</f>
        <v>0</v>
      </c>
      <c r="BH624" s="232">
        <f>IF(N624="sníž. přenesená",J624,0)</f>
        <v>0</v>
      </c>
      <c r="BI624" s="232">
        <f>IF(N624="nulová",J624,0)</f>
        <v>0</v>
      </c>
      <c r="BJ624" s="17" t="s">
        <v>83</v>
      </c>
      <c r="BK624" s="232">
        <f>ROUND(I624*H624,2)</f>
        <v>0</v>
      </c>
      <c r="BL624" s="17" t="s">
        <v>236</v>
      </c>
      <c r="BM624" s="231" t="s">
        <v>995</v>
      </c>
    </row>
    <row r="625" s="2" customFormat="1">
      <c r="A625" s="38"/>
      <c r="B625" s="39"/>
      <c r="C625" s="40"/>
      <c r="D625" s="233" t="s">
        <v>151</v>
      </c>
      <c r="E625" s="40"/>
      <c r="F625" s="234" t="s">
        <v>991</v>
      </c>
      <c r="G625" s="40"/>
      <c r="H625" s="40"/>
      <c r="I625" s="235"/>
      <c r="J625" s="40"/>
      <c r="K625" s="40"/>
      <c r="L625" s="44"/>
      <c r="M625" s="236"/>
      <c r="N625" s="237"/>
      <c r="O625" s="91"/>
      <c r="P625" s="91"/>
      <c r="Q625" s="91"/>
      <c r="R625" s="91"/>
      <c r="S625" s="91"/>
      <c r="T625" s="92"/>
      <c r="U625" s="38"/>
      <c r="V625" s="38"/>
      <c r="W625" s="38"/>
      <c r="X625" s="38"/>
      <c r="Y625" s="38"/>
      <c r="Z625" s="38"/>
      <c r="AA625" s="38"/>
      <c r="AB625" s="38"/>
      <c r="AC625" s="38"/>
      <c r="AD625" s="38"/>
      <c r="AE625" s="38"/>
      <c r="AT625" s="17" t="s">
        <v>151</v>
      </c>
      <c r="AU625" s="17" t="s">
        <v>85</v>
      </c>
    </row>
    <row r="626" s="2" customFormat="1" ht="16.5" customHeight="1">
      <c r="A626" s="38"/>
      <c r="B626" s="39"/>
      <c r="C626" s="219" t="s">
        <v>996</v>
      </c>
      <c r="D626" s="219" t="s">
        <v>145</v>
      </c>
      <c r="E626" s="220" t="s">
        <v>997</v>
      </c>
      <c r="F626" s="221" t="s">
        <v>998</v>
      </c>
      <c r="G626" s="222" t="s">
        <v>224</v>
      </c>
      <c r="H626" s="223">
        <v>14</v>
      </c>
      <c r="I626" s="224"/>
      <c r="J626" s="225">
        <f>ROUND(I626*H626,2)</f>
        <v>0</v>
      </c>
      <c r="K626" s="226"/>
      <c r="L626" s="44"/>
      <c r="M626" s="227" t="s">
        <v>1</v>
      </c>
      <c r="N626" s="228" t="s">
        <v>40</v>
      </c>
      <c r="O626" s="91"/>
      <c r="P626" s="229">
        <f>O626*H626</f>
        <v>0</v>
      </c>
      <c r="Q626" s="229">
        <v>0</v>
      </c>
      <c r="R626" s="229">
        <f>Q626*H626</f>
        <v>0</v>
      </c>
      <c r="S626" s="229">
        <v>0</v>
      </c>
      <c r="T626" s="230">
        <f>S626*H626</f>
        <v>0</v>
      </c>
      <c r="U626" s="38"/>
      <c r="V626" s="38"/>
      <c r="W626" s="38"/>
      <c r="X626" s="38"/>
      <c r="Y626" s="38"/>
      <c r="Z626" s="38"/>
      <c r="AA626" s="38"/>
      <c r="AB626" s="38"/>
      <c r="AC626" s="38"/>
      <c r="AD626" s="38"/>
      <c r="AE626" s="38"/>
      <c r="AR626" s="231" t="s">
        <v>236</v>
      </c>
      <c r="AT626" s="231" t="s">
        <v>145</v>
      </c>
      <c r="AU626" s="231" t="s">
        <v>85</v>
      </c>
      <c r="AY626" s="17" t="s">
        <v>142</v>
      </c>
      <c r="BE626" s="232">
        <f>IF(N626="základní",J626,0)</f>
        <v>0</v>
      </c>
      <c r="BF626" s="232">
        <f>IF(N626="snížená",J626,0)</f>
        <v>0</v>
      </c>
      <c r="BG626" s="232">
        <f>IF(N626="zákl. přenesená",J626,0)</f>
        <v>0</v>
      </c>
      <c r="BH626" s="232">
        <f>IF(N626="sníž. přenesená",J626,0)</f>
        <v>0</v>
      </c>
      <c r="BI626" s="232">
        <f>IF(N626="nulová",J626,0)</f>
        <v>0</v>
      </c>
      <c r="BJ626" s="17" t="s">
        <v>83</v>
      </c>
      <c r="BK626" s="232">
        <f>ROUND(I626*H626,2)</f>
        <v>0</v>
      </c>
      <c r="BL626" s="17" t="s">
        <v>236</v>
      </c>
      <c r="BM626" s="231" t="s">
        <v>999</v>
      </c>
    </row>
    <row r="627" s="2" customFormat="1">
      <c r="A627" s="38"/>
      <c r="B627" s="39"/>
      <c r="C627" s="40"/>
      <c r="D627" s="233" t="s">
        <v>151</v>
      </c>
      <c r="E627" s="40"/>
      <c r="F627" s="234" t="s">
        <v>998</v>
      </c>
      <c r="G627" s="40"/>
      <c r="H627" s="40"/>
      <c r="I627" s="235"/>
      <c r="J627" s="40"/>
      <c r="K627" s="40"/>
      <c r="L627" s="44"/>
      <c r="M627" s="236"/>
      <c r="N627" s="237"/>
      <c r="O627" s="91"/>
      <c r="P627" s="91"/>
      <c r="Q627" s="91"/>
      <c r="R627" s="91"/>
      <c r="S627" s="91"/>
      <c r="T627" s="92"/>
      <c r="U627" s="38"/>
      <c r="V627" s="38"/>
      <c r="W627" s="38"/>
      <c r="X627" s="38"/>
      <c r="Y627" s="38"/>
      <c r="Z627" s="38"/>
      <c r="AA627" s="38"/>
      <c r="AB627" s="38"/>
      <c r="AC627" s="38"/>
      <c r="AD627" s="38"/>
      <c r="AE627" s="38"/>
      <c r="AT627" s="17" t="s">
        <v>151</v>
      </c>
      <c r="AU627" s="17" t="s">
        <v>85</v>
      </c>
    </row>
    <row r="628" s="2" customFormat="1" ht="21.75" customHeight="1">
      <c r="A628" s="38"/>
      <c r="B628" s="39"/>
      <c r="C628" s="219" t="s">
        <v>1000</v>
      </c>
      <c r="D628" s="219" t="s">
        <v>145</v>
      </c>
      <c r="E628" s="220" t="s">
        <v>1001</v>
      </c>
      <c r="F628" s="221" t="s">
        <v>1002</v>
      </c>
      <c r="G628" s="222" t="s">
        <v>224</v>
      </c>
      <c r="H628" s="223">
        <v>11</v>
      </c>
      <c r="I628" s="224"/>
      <c r="J628" s="225">
        <f>ROUND(I628*H628,2)</f>
        <v>0</v>
      </c>
      <c r="K628" s="226"/>
      <c r="L628" s="44"/>
      <c r="M628" s="227" t="s">
        <v>1</v>
      </c>
      <c r="N628" s="228" t="s">
        <v>40</v>
      </c>
      <c r="O628" s="91"/>
      <c r="P628" s="229">
        <f>O628*H628</f>
        <v>0</v>
      </c>
      <c r="Q628" s="229">
        <v>0</v>
      </c>
      <c r="R628" s="229">
        <f>Q628*H628</f>
        <v>0</v>
      </c>
      <c r="S628" s="229">
        <v>0</v>
      </c>
      <c r="T628" s="230">
        <f>S628*H628</f>
        <v>0</v>
      </c>
      <c r="U628" s="38"/>
      <c r="V628" s="38"/>
      <c r="W628" s="38"/>
      <c r="X628" s="38"/>
      <c r="Y628" s="38"/>
      <c r="Z628" s="38"/>
      <c r="AA628" s="38"/>
      <c r="AB628" s="38"/>
      <c r="AC628" s="38"/>
      <c r="AD628" s="38"/>
      <c r="AE628" s="38"/>
      <c r="AR628" s="231" t="s">
        <v>236</v>
      </c>
      <c r="AT628" s="231" t="s">
        <v>145</v>
      </c>
      <c r="AU628" s="231" t="s">
        <v>85</v>
      </c>
      <c r="AY628" s="17" t="s">
        <v>142</v>
      </c>
      <c r="BE628" s="232">
        <f>IF(N628="základní",J628,0)</f>
        <v>0</v>
      </c>
      <c r="BF628" s="232">
        <f>IF(N628="snížená",J628,0)</f>
        <v>0</v>
      </c>
      <c r="BG628" s="232">
        <f>IF(N628="zákl. přenesená",J628,0)</f>
        <v>0</v>
      </c>
      <c r="BH628" s="232">
        <f>IF(N628="sníž. přenesená",J628,0)</f>
        <v>0</v>
      </c>
      <c r="BI628" s="232">
        <f>IF(N628="nulová",J628,0)</f>
        <v>0</v>
      </c>
      <c r="BJ628" s="17" t="s">
        <v>83</v>
      </c>
      <c r="BK628" s="232">
        <f>ROUND(I628*H628,2)</f>
        <v>0</v>
      </c>
      <c r="BL628" s="17" t="s">
        <v>236</v>
      </c>
      <c r="BM628" s="231" t="s">
        <v>1003</v>
      </c>
    </row>
    <row r="629" s="2" customFormat="1">
      <c r="A629" s="38"/>
      <c r="B629" s="39"/>
      <c r="C629" s="40"/>
      <c r="D629" s="233" t="s">
        <v>151</v>
      </c>
      <c r="E629" s="40"/>
      <c r="F629" s="234" t="s">
        <v>1002</v>
      </c>
      <c r="G629" s="40"/>
      <c r="H629" s="40"/>
      <c r="I629" s="235"/>
      <c r="J629" s="40"/>
      <c r="K629" s="40"/>
      <c r="L629" s="44"/>
      <c r="M629" s="236"/>
      <c r="N629" s="237"/>
      <c r="O629" s="91"/>
      <c r="P629" s="91"/>
      <c r="Q629" s="91"/>
      <c r="R629" s="91"/>
      <c r="S629" s="91"/>
      <c r="T629" s="92"/>
      <c r="U629" s="38"/>
      <c r="V629" s="38"/>
      <c r="W629" s="38"/>
      <c r="X629" s="38"/>
      <c r="Y629" s="38"/>
      <c r="Z629" s="38"/>
      <c r="AA629" s="38"/>
      <c r="AB629" s="38"/>
      <c r="AC629" s="38"/>
      <c r="AD629" s="38"/>
      <c r="AE629" s="38"/>
      <c r="AT629" s="17" t="s">
        <v>151</v>
      </c>
      <c r="AU629" s="17" t="s">
        <v>85</v>
      </c>
    </row>
    <row r="630" s="2" customFormat="1" ht="16.5" customHeight="1">
      <c r="A630" s="38"/>
      <c r="B630" s="39"/>
      <c r="C630" s="219" t="s">
        <v>1004</v>
      </c>
      <c r="D630" s="219" t="s">
        <v>145</v>
      </c>
      <c r="E630" s="220" t="s">
        <v>1005</v>
      </c>
      <c r="F630" s="221" t="s">
        <v>998</v>
      </c>
      <c r="G630" s="222" t="s">
        <v>224</v>
      </c>
      <c r="H630" s="223">
        <v>7</v>
      </c>
      <c r="I630" s="224"/>
      <c r="J630" s="225">
        <f>ROUND(I630*H630,2)</f>
        <v>0</v>
      </c>
      <c r="K630" s="226"/>
      <c r="L630" s="44"/>
      <c r="M630" s="227" t="s">
        <v>1</v>
      </c>
      <c r="N630" s="228" t="s">
        <v>40</v>
      </c>
      <c r="O630" s="91"/>
      <c r="P630" s="229">
        <f>O630*H630</f>
        <v>0</v>
      </c>
      <c r="Q630" s="229">
        <v>0</v>
      </c>
      <c r="R630" s="229">
        <f>Q630*H630</f>
        <v>0</v>
      </c>
      <c r="S630" s="229">
        <v>0</v>
      </c>
      <c r="T630" s="230">
        <f>S630*H630</f>
        <v>0</v>
      </c>
      <c r="U630" s="38"/>
      <c r="V630" s="38"/>
      <c r="W630" s="38"/>
      <c r="X630" s="38"/>
      <c r="Y630" s="38"/>
      <c r="Z630" s="38"/>
      <c r="AA630" s="38"/>
      <c r="AB630" s="38"/>
      <c r="AC630" s="38"/>
      <c r="AD630" s="38"/>
      <c r="AE630" s="38"/>
      <c r="AR630" s="231" t="s">
        <v>236</v>
      </c>
      <c r="AT630" s="231" t="s">
        <v>145</v>
      </c>
      <c r="AU630" s="231" t="s">
        <v>85</v>
      </c>
      <c r="AY630" s="17" t="s">
        <v>142</v>
      </c>
      <c r="BE630" s="232">
        <f>IF(N630="základní",J630,0)</f>
        <v>0</v>
      </c>
      <c r="BF630" s="232">
        <f>IF(N630="snížená",J630,0)</f>
        <v>0</v>
      </c>
      <c r="BG630" s="232">
        <f>IF(N630="zákl. přenesená",J630,0)</f>
        <v>0</v>
      </c>
      <c r="BH630" s="232">
        <f>IF(N630="sníž. přenesená",J630,0)</f>
        <v>0</v>
      </c>
      <c r="BI630" s="232">
        <f>IF(N630="nulová",J630,0)</f>
        <v>0</v>
      </c>
      <c r="BJ630" s="17" t="s">
        <v>83</v>
      </c>
      <c r="BK630" s="232">
        <f>ROUND(I630*H630,2)</f>
        <v>0</v>
      </c>
      <c r="BL630" s="17" t="s">
        <v>236</v>
      </c>
      <c r="BM630" s="231" t="s">
        <v>1006</v>
      </c>
    </row>
    <row r="631" s="2" customFormat="1">
      <c r="A631" s="38"/>
      <c r="B631" s="39"/>
      <c r="C631" s="40"/>
      <c r="D631" s="233" t="s">
        <v>151</v>
      </c>
      <c r="E631" s="40"/>
      <c r="F631" s="234" t="s">
        <v>998</v>
      </c>
      <c r="G631" s="40"/>
      <c r="H631" s="40"/>
      <c r="I631" s="235"/>
      <c r="J631" s="40"/>
      <c r="K631" s="40"/>
      <c r="L631" s="44"/>
      <c r="M631" s="236"/>
      <c r="N631" s="237"/>
      <c r="O631" s="91"/>
      <c r="P631" s="91"/>
      <c r="Q631" s="91"/>
      <c r="R631" s="91"/>
      <c r="S631" s="91"/>
      <c r="T631" s="92"/>
      <c r="U631" s="38"/>
      <c r="V631" s="38"/>
      <c r="W631" s="38"/>
      <c r="X631" s="38"/>
      <c r="Y631" s="38"/>
      <c r="Z631" s="38"/>
      <c r="AA631" s="38"/>
      <c r="AB631" s="38"/>
      <c r="AC631" s="38"/>
      <c r="AD631" s="38"/>
      <c r="AE631" s="38"/>
      <c r="AT631" s="17" t="s">
        <v>151</v>
      </c>
      <c r="AU631" s="17" t="s">
        <v>85</v>
      </c>
    </row>
    <row r="632" s="2" customFormat="1" ht="21.75" customHeight="1">
      <c r="A632" s="38"/>
      <c r="B632" s="39"/>
      <c r="C632" s="219" t="s">
        <v>1007</v>
      </c>
      <c r="D632" s="219" t="s">
        <v>145</v>
      </c>
      <c r="E632" s="220" t="s">
        <v>1008</v>
      </c>
      <c r="F632" s="221" t="s">
        <v>1002</v>
      </c>
      <c r="G632" s="222" t="s">
        <v>224</v>
      </c>
      <c r="H632" s="223">
        <v>6</v>
      </c>
      <c r="I632" s="224"/>
      <c r="J632" s="225">
        <f>ROUND(I632*H632,2)</f>
        <v>0</v>
      </c>
      <c r="K632" s="226"/>
      <c r="L632" s="44"/>
      <c r="M632" s="227" t="s">
        <v>1</v>
      </c>
      <c r="N632" s="228" t="s">
        <v>40</v>
      </c>
      <c r="O632" s="91"/>
      <c r="P632" s="229">
        <f>O632*H632</f>
        <v>0</v>
      </c>
      <c r="Q632" s="229">
        <v>0</v>
      </c>
      <c r="R632" s="229">
        <f>Q632*H632</f>
        <v>0</v>
      </c>
      <c r="S632" s="229">
        <v>0</v>
      </c>
      <c r="T632" s="230">
        <f>S632*H632</f>
        <v>0</v>
      </c>
      <c r="U632" s="38"/>
      <c r="V632" s="38"/>
      <c r="W632" s="38"/>
      <c r="X632" s="38"/>
      <c r="Y632" s="38"/>
      <c r="Z632" s="38"/>
      <c r="AA632" s="38"/>
      <c r="AB632" s="38"/>
      <c r="AC632" s="38"/>
      <c r="AD632" s="38"/>
      <c r="AE632" s="38"/>
      <c r="AR632" s="231" t="s">
        <v>236</v>
      </c>
      <c r="AT632" s="231" t="s">
        <v>145</v>
      </c>
      <c r="AU632" s="231" t="s">
        <v>85</v>
      </c>
      <c r="AY632" s="17" t="s">
        <v>142</v>
      </c>
      <c r="BE632" s="232">
        <f>IF(N632="základní",J632,0)</f>
        <v>0</v>
      </c>
      <c r="BF632" s="232">
        <f>IF(N632="snížená",J632,0)</f>
        <v>0</v>
      </c>
      <c r="BG632" s="232">
        <f>IF(N632="zákl. přenesená",J632,0)</f>
        <v>0</v>
      </c>
      <c r="BH632" s="232">
        <f>IF(N632="sníž. přenesená",J632,0)</f>
        <v>0</v>
      </c>
      <c r="BI632" s="232">
        <f>IF(N632="nulová",J632,0)</f>
        <v>0</v>
      </c>
      <c r="BJ632" s="17" t="s">
        <v>83</v>
      </c>
      <c r="BK632" s="232">
        <f>ROUND(I632*H632,2)</f>
        <v>0</v>
      </c>
      <c r="BL632" s="17" t="s">
        <v>236</v>
      </c>
      <c r="BM632" s="231" t="s">
        <v>1009</v>
      </c>
    </row>
    <row r="633" s="2" customFormat="1">
      <c r="A633" s="38"/>
      <c r="B633" s="39"/>
      <c r="C633" s="40"/>
      <c r="D633" s="233" t="s">
        <v>151</v>
      </c>
      <c r="E633" s="40"/>
      <c r="F633" s="234" t="s">
        <v>1002</v>
      </c>
      <c r="G633" s="40"/>
      <c r="H633" s="40"/>
      <c r="I633" s="235"/>
      <c r="J633" s="40"/>
      <c r="K633" s="40"/>
      <c r="L633" s="44"/>
      <c r="M633" s="236"/>
      <c r="N633" s="237"/>
      <c r="O633" s="91"/>
      <c r="P633" s="91"/>
      <c r="Q633" s="91"/>
      <c r="R633" s="91"/>
      <c r="S633" s="91"/>
      <c r="T633" s="92"/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  <c r="AT633" s="17" t="s">
        <v>151</v>
      </c>
      <c r="AU633" s="17" t="s">
        <v>85</v>
      </c>
    </row>
    <row r="634" s="2" customFormat="1" ht="16.5" customHeight="1">
      <c r="A634" s="38"/>
      <c r="B634" s="39"/>
      <c r="C634" s="219" t="s">
        <v>1010</v>
      </c>
      <c r="D634" s="219" t="s">
        <v>145</v>
      </c>
      <c r="E634" s="220" t="s">
        <v>1011</v>
      </c>
      <c r="F634" s="221" t="s">
        <v>998</v>
      </c>
      <c r="G634" s="222" t="s">
        <v>224</v>
      </c>
      <c r="H634" s="223">
        <v>10</v>
      </c>
      <c r="I634" s="224"/>
      <c r="J634" s="225">
        <f>ROUND(I634*H634,2)</f>
        <v>0</v>
      </c>
      <c r="K634" s="226"/>
      <c r="L634" s="44"/>
      <c r="M634" s="227" t="s">
        <v>1</v>
      </c>
      <c r="N634" s="228" t="s">
        <v>40</v>
      </c>
      <c r="O634" s="91"/>
      <c r="P634" s="229">
        <f>O634*H634</f>
        <v>0</v>
      </c>
      <c r="Q634" s="229">
        <v>0</v>
      </c>
      <c r="R634" s="229">
        <f>Q634*H634</f>
        <v>0</v>
      </c>
      <c r="S634" s="229">
        <v>0</v>
      </c>
      <c r="T634" s="230">
        <f>S634*H634</f>
        <v>0</v>
      </c>
      <c r="U634" s="38"/>
      <c r="V634" s="38"/>
      <c r="W634" s="38"/>
      <c r="X634" s="38"/>
      <c r="Y634" s="38"/>
      <c r="Z634" s="38"/>
      <c r="AA634" s="38"/>
      <c r="AB634" s="38"/>
      <c r="AC634" s="38"/>
      <c r="AD634" s="38"/>
      <c r="AE634" s="38"/>
      <c r="AR634" s="231" t="s">
        <v>236</v>
      </c>
      <c r="AT634" s="231" t="s">
        <v>145</v>
      </c>
      <c r="AU634" s="231" t="s">
        <v>85</v>
      </c>
      <c r="AY634" s="17" t="s">
        <v>142</v>
      </c>
      <c r="BE634" s="232">
        <f>IF(N634="základní",J634,0)</f>
        <v>0</v>
      </c>
      <c r="BF634" s="232">
        <f>IF(N634="snížená",J634,0)</f>
        <v>0</v>
      </c>
      <c r="BG634" s="232">
        <f>IF(N634="zákl. přenesená",J634,0)</f>
        <v>0</v>
      </c>
      <c r="BH634" s="232">
        <f>IF(N634="sníž. přenesená",J634,0)</f>
        <v>0</v>
      </c>
      <c r="BI634" s="232">
        <f>IF(N634="nulová",J634,0)</f>
        <v>0</v>
      </c>
      <c r="BJ634" s="17" t="s">
        <v>83</v>
      </c>
      <c r="BK634" s="232">
        <f>ROUND(I634*H634,2)</f>
        <v>0</v>
      </c>
      <c r="BL634" s="17" t="s">
        <v>236</v>
      </c>
      <c r="BM634" s="231" t="s">
        <v>1012</v>
      </c>
    </row>
    <row r="635" s="2" customFormat="1">
      <c r="A635" s="38"/>
      <c r="B635" s="39"/>
      <c r="C635" s="40"/>
      <c r="D635" s="233" t="s">
        <v>151</v>
      </c>
      <c r="E635" s="40"/>
      <c r="F635" s="234" t="s">
        <v>998</v>
      </c>
      <c r="G635" s="40"/>
      <c r="H635" s="40"/>
      <c r="I635" s="235"/>
      <c r="J635" s="40"/>
      <c r="K635" s="40"/>
      <c r="L635" s="44"/>
      <c r="M635" s="236"/>
      <c r="N635" s="237"/>
      <c r="O635" s="91"/>
      <c r="P635" s="91"/>
      <c r="Q635" s="91"/>
      <c r="R635" s="91"/>
      <c r="S635" s="91"/>
      <c r="T635" s="92"/>
      <c r="U635" s="38"/>
      <c r="V635" s="38"/>
      <c r="W635" s="38"/>
      <c r="X635" s="38"/>
      <c r="Y635" s="38"/>
      <c r="Z635" s="38"/>
      <c r="AA635" s="38"/>
      <c r="AB635" s="38"/>
      <c r="AC635" s="38"/>
      <c r="AD635" s="38"/>
      <c r="AE635" s="38"/>
      <c r="AT635" s="17" t="s">
        <v>151</v>
      </c>
      <c r="AU635" s="17" t="s">
        <v>85</v>
      </c>
    </row>
    <row r="636" s="2" customFormat="1" ht="21.75" customHeight="1">
      <c r="A636" s="38"/>
      <c r="B636" s="39"/>
      <c r="C636" s="219" t="s">
        <v>1013</v>
      </c>
      <c r="D636" s="219" t="s">
        <v>145</v>
      </c>
      <c r="E636" s="220" t="s">
        <v>1014</v>
      </c>
      <c r="F636" s="221" t="s">
        <v>1002</v>
      </c>
      <c r="G636" s="222" t="s">
        <v>224</v>
      </c>
      <c r="H636" s="223">
        <v>8</v>
      </c>
      <c r="I636" s="224"/>
      <c r="J636" s="225">
        <f>ROUND(I636*H636,2)</f>
        <v>0</v>
      </c>
      <c r="K636" s="226"/>
      <c r="L636" s="44"/>
      <c r="M636" s="227" t="s">
        <v>1</v>
      </c>
      <c r="N636" s="228" t="s">
        <v>40</v>
      </c>
      <c r="O636" s="91"/>
      <c r="P636" s="229">
        <f>O636*H636</f>
        <v>0</v>
      </c>
      <c r="Q636" s="229">
        <v>0</v>
      </c>
      <c r="R636" s="229">
        <f>Q636*H636</f>
        <v>0</v>
      </c>
      <c r="S636" s="229">
        <v>0</v>
      </c>
      <c r="T636" s="230">
        <f>S636*H636</f>
        <v>0</v>
      </c>
      <c r="U636" s="38"/>
      <c r="V636" s="38"/>
      <c r="W636" s="38"/>
      <c r="X636" s="38"/>
      <c r="Y636" s="38"/>
      <c r="Z636" s="38"/>
      <c r="AA636" s="38"/>
      <c r="AB636" s="38"/>
      <c r="AC636" s="38"/>
      <c r="AD636" s="38"/>
      <c r="AE636" s="38"/>
      <c r="AR636" s="231" t="s">
        <v>236</v>
      </c>
      <c r="AT636" s="231" t="s">
        <v>145</v>
      </c>
      <c r="AU636" s="231" t="s">
        <v>85</v>
      </c>
      <c r="AY636" s="17" t="s">
        <v>142</v>
      </c>
      <c r="BE636" s="232">
        <f>IF(N636="základní",J636,0)</f>
        <v>0</v>
      </c>
      <c r="BF636" s="232">
        <f>IF(N636="snížená",J636,0)</f>
        <v>0</v>
      </c>
      <c r="BG636" s="232">
        <f>IF(N636="zákl. přenesená",J636,0)</f>
        <v>0</v>
      </c>
      <c r="BH636" s="232">
        <f>IF(N636="sníž. přenesená",J636,0)</f>
        <v>0</v>
      </c>
      <c r="BI636" s="232">
        <f>IF(N636="nulová",J636,0)</f>
        <v>0</v>
      </c>
      <c r="BJ636" s="17" t="s">
        <v>83</v>
      </c>
      <c r="BK636" s="232">
        <f>ROUND(I636*H636,2)</f>
        <v>0</v>
      </c>
      <c r="BL636" s="17" t="s">
        <v>236</v>
      </c>
      <c r="BM636" s="231" t="s">
        <v>1015</v>
      </c>
    </row>
    <row r="637" s="2" customFormat="1">
      <c r="A637" s="38"/>
      <c r="B637" s="39"/>
      <c r="C637" s="40"/>
      <c r="D637" s="233" t="s">
        <v>151</v>
      </c>
      <c r="E637" s="40"/>
      <c r="F637" s="234" t="s">
        <v>1002</v>
      </c>
      <c r="G637" s="40"/>
      <c r="H637" s="40"/>
      <c r="I637" s="235"/>
      <c r="J637" s="40"/>
      <c r="K637" s="40"/>
      <c r="L637" s="44"/>
      <c r="M637" s="236"/>
      <c r="N637" s="237"/>
      <c r="O637" s="91"/>
      <c r="P637" s="91"/>
      <c r="Q637" s="91"/>
      <c r="R637" s="91"/>
      <c r="S637" s="91"/>
      <c r="T637" s="92"/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T637" s="17" t="s">
        <v>151</v>
      </c>
      <c r="AU637" s="17" t="s">
        <v>85</v>
      </c>
    </row>
    <row r="638" s="2" customFormat="1" ht="16.5" customHeight="1">
      <c r="A638" s="38"/>
      <c r="B638" s="39"/>
      <c r="C638" s="219" t="s">
        <v>1016</v>
      </c>
      <c r="D638" s="219" t="s">
        <v>145</v>
      </c>
      <c r="E638" s="220" t="s">
        <v>1017</v>
      </c>
      <c r="F638" s="221" t="s">
        <v>998</v>
      </c>
      <c r="G638" s="222" t="s">
        <v>224</v>
      </c>
      <c r="H638" s="223">
        <v>4</v>
      </c>
      <c r="I638" s="224"/>
      <c r="J638" s="225">
        <f>ROUND(I638*H638,2)</f>
        <v>0</v>
      </c>
      <c r="K638" s="226"/>
      <c r="L638" s="44"/>
      <c r="M638" s="227" t="s">
        <v>1</v>
      </c>
      <c r="N638" s="228" t="s">
        <v>40</v>
      </c>
      <c r="O638" s="91"/>
      <c r="P638" s="229">
        <f>O638*H638</f>
        <v>0</v>
      </c>
      <c r="Q638" s="229">
        <v>0</v>
      </c>
      <c r="R638" s="229">
        <f>Q638*H638</f>
        <v>0</v>
      </c>
      <c r="S638" s="229">
        <v>0</v>
      </c>
      <c r="T638" s="230">
        <f>S638*H638</f>
        <v>0</v>
      </c>
      <c r="U638" s="38"/>
      <c r="V638" s="38"/>
      <c r="W638" s="38"/>
      <c r="X638" s="38"/>
      <c r="Y638" s="38"/>
      <c r="Z638" s="38"/>
      <c r="AA638" s="38"/>
      <c r="AB638" s="38"/>
      <c r="AC638" s="38"/>
      <c r="AD638" s="38"/>
      <c r="AE638" s="38"/>
      <c r="AR638" s="231" t="s">
        <v>236</v>
      </c>
      <c r="AT638" s="231" t="s">
        <v>145</v>
      </c>
      <c r="AU638" s="231" t="s">
        <v>85</v>
      </c>
      <c r="AY638" s="17" t="s">
        <v>142</v>
      </c>
      <c r="BE638" s="232">
        <f>IF(N638="základní",J638,0)</f>
        <v>0</v>
      </c>
      <c r="BF638" s="232">
        <f>IF(N638="snížená",J638,0)</f>
        <v>0</v>
      </c>
      <c r="BG638" s="232">
        <f>IF(N638="zákl. přenesená",J638,0)</f>
        <v>0</v>
      </c>
      <c r="BH638" s="232">
        <f>IF(N638="sníž. přenesená",J638,0)</f>
        <v>0</v>
      </c>
      <c r="BI638" s="232">
        <f>IF(N638="nulová",J638,0)</f>
        <v>0</v>
      </c>
      <c r="BJ638" s="17" t="s">
        <v>83</v>
      </c>
      <c r="BK638" s="232">
        <f>ROUND(I638*H638,2)</f>
        <v>0</v>
      </c>
      <c r="BL638" s="17" t="s">
        <v>236</v>
      </c>
      <c r="BM638" s="231" t="s">
        <v>1018</v>
      </c>
    </row>
    <row r="639" s="2" customFormat="1">
      <c r="A639" s="38"/>
      <c r="B639" s="39"/>
      <c r="C639" s="40"/>
      <c r="D639" s="233" t="s">
        <v>151</v>
      </c>
      <c r="E639" s="40"/>
      <c r="F639" s="234" t="s">
        <v>998</v>
      </c>
      <c r="G639" s="40"/>
      <c r="H639" s="40"/>
      <c r="I639" s="235"/>
      <c r="J639" s="40"/>
      <c r="K639" s="40"/>
      <c r="L639" s="44"/>
      <c r="M639" s="236"/>
      <c r="N639" s="237"/>
      <c r="O639" s="91"/>
      <c r="P639" s="91"/>
      <c r="Q639" s="91"/>
      <c r="R639" s="91"/>
      <c r="S639" s="91"/>
      <c r="T639" s="92"/>
      <c r="U639" s="38"/>
      <c r="V639" s="38"/>
      <c r="W639" s="38"/>
      <c r="X639" s="38"/>
      <c r="Y639" s="38"/>
      <c r="Z639" s="38"/>
      <c r="AA639" s="38"/>
      <c r="AB639" s="38"/>
      <c r="AC639" s="38"/>
      <c r="AD639" s="38"/>
      <c r="AE639" s="38"/>
      <c r="AT639" s="17" t="s">
        <v>151</v>
      </c>
      <c r="AU639" s="17" t="s">
        <v>85</v>
      </c>
    </row>
    <row r="640" s="2" customFormat="1" ht="21.75" customHeight="1">
      <c r="A640" s="38"/>
      <c r="B640" s="39"/>
      <c r="C640" s="219" t="s">
        <v>1019</v>
      </c>
      <c r="D640" s="219" t="s">
        <v>145</v>
      </c>
      <c r="E640" s="220" t="s">
        <v>1020</v>
      </c>
      <c r="F640" s="221" t="s">
        <v>1002</v>
      </c>
      <c r="G640" s="222" t="s">
        <v>224</v>
      </c>
      <c r="H640" s="223">
        <v>6</v>
      </c>
      <c r="I640" s="224"/>
      <c r="J640" s="225">
        <f>ROUND(I640*H640,2)</f>
        <v>0</v>
      </c>
      <c r="K640" s="226"/>
      <c r="L640" s="44"/>
      <c r="M640" s="227" t="s">
        <v>1</v>
      </c>
      <c r="N640" s="228" t="s">
        <v>40</v>
      </c>
      <c r="O640" s="91"/>
      <c r="P640" s="229">
        <f>O640*H640</f>
        <v>0</v>
      </c>
      <c r="Q640" s="229">
        <v>0</v>
      </c>
      <c r="R640" s="229">
        <f>Q640*H640</f>
        <v>0</v>
      </c>
      <c r="S640" s="229">
        <v>0</v>
      </c>
      <c r="T640" s="230">
        <f>S640*H640</f>
        <v>0</v>
      </c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  <c r="AR640" s="231" t="s">
        <v>236</v>
      </c>
      <c r="AT640" s="231" t="s">
        <v>145</v>
      </c>
      <c r="AU640" s="231" t="s">
        <v>85</v>
      </c>
      <c r="AY640" s="17" t="s">
        <v>142</v>
      </c>
      <c r="BE640" s="232">
        <f>IF(N640="základní",J640,0)</f>
        <v>0</v>
      </c>
      <c r="BF640" s="232">
        <f>IF(N640="snížená",J640,0)</f>
        <v>0</v>
      </c>
      <c r="BG640" s="232">
        <f>IF(N640="zákl. přenesená",J640,0)</f>
        <v>0</v>
      </c>
      <c r="BH640" s="232">
        <f>IF(N640="sníž. přenesená",J640,0)</f>
        <v>0</v>
      </c>
      <c r="BI640" s="232">
        <f>IF(N640="nulová",J640,0)</f>
        <v>0</v>
      </c>
      <c r="BJ640" s="17" t="s">
        <v>83</v>
      </c>
      <c r="BK640" s="232">
        <f>ROUND(I640*H640,2)</f>
        <v>0</v>
      </c>
      <c r="BL640" s="17" t="s">
        <v>236</v>
      </c>
      <c r="BM640" s="231" t="s">
        <v>1021</v>
      </c>
    </row>
    <row r="641" s="2" customFormat="1">
      <c r="A641" s="38"/>
      <c r="B641" s="39"/>
      <c r="C641" s="40"/>
      <c r="D641" s="233" t="s">
        <v>151</v>
      </c>
      <c r="E641" s="40"/>
      <c r="F641" s="234" t="s">
        <v>1002</v>
      </c>
      <c r="G641" s="40"/>
      <c r="H641" s="40"/>
      <c r="I641" s="235"/>
      <c r="J641" s="40"/>
      <c r="K641" s="40"/>
      <c r="L641" s="44"/>
      <c r="M641" s="236"/>
      <c r="N641" s="237"/>
      <c r="O641" s="91"/>
      <c r="P641" s="91"/>
      <c r="Q641" s="91"/>
      <c r="R641" s="91"/>
      <c r="S641" s="91"/>
      <c r="T641" s="92"/>
      <c r="U641" s="38"/>
      <c r="V641" s="38"/>
      <c r="W641" s="38"/>
      <c r="X641" s="38"/>
      <c r="Y641" s="38"/>
      <c r="Z641" s="38"/>
      <c r="AA641" s="38"/>
      <c r="AB641" s="38"/>
      <c r="AC641" s="38"/>
      <c r="AD641" s="38"/>
      <c r="AE641" s="38"/>
      <c r="AT641" s="17" t="s">
        <v>151</v>
      </c>
      <c r="AU641" s="17" t="s">
        <v>85</v>
      </c>
    </row>
    <row r="642" s="2" customFormat="1" ht="16.5" customHeight="1">
      <c r="A642" s="38"/>
      <c r="B642" s="39"/>
      <c r="C642" s="219" t="s">
        <v>1022</v>
      </c>
      <c r="D642" s="219" t="s">
        <v>145</v>
      </c>
      <c r="E642" s="220" t="s">
        <v>1023</v>
      </c>
      <c r="F642" s="221" t="s">
        <v>1024</v>
      </c>
      <c r="G642" s="222" t="s">
        <v>224</v>
      </c>
      <c r="H642" s="223">
        <v>2</v>
      </c>
      <c r="I642" s="224"/>
      <c r="J642" s="225">
        <f>ROUND(I642*H642,2)</f>
        <v>0</v>
      </c>
      <c r="K642" s="226"/>
      <c r="L642" s="44"/>
      <c r="M642" s="227" t="s">
        <v>1</v>
      </c>
      <c r="N642" s="228" t="s">
        <v>40</v>
      </c>
      <c r="O642" s="91"/>
      <c r="P642" s="229">
        <f>O642*H642</f>
        <v>0</v>
      </c>
      <c r="Q642" s="229">
        <v>0</v>
      </c>
      <c r="R642" s="229">
        <f>Q642*H642</f>
        <v>0</v>
      </c>
      <c r="S642" s="229">
        <v>0</v>
      </c>
      <c r="T642" s="230">
        <f>S642*H642</f>
        <v>0</v>
      </c>
      <c r="U642" s="38"/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  <c r="AR642" s="231" t="s">
        <v>236</v>
      </c>
      <c r="AT642" s="231" t="s">
        <v>145</v>
      </c>
      <c r="AU642" s="231" t="s">
        <v>85</v>
      </c>
      <c r="AY642" s="17" t="s">
        <v>142</v>
      </c>
      <c r="BE642" s="232">
        <f>IF(N642="základní",J642,0)</f>
        <v>0</v>
      </c>
      <c r="BF642" s="232">
        <f>IF(N642="snížená",J642,0)</f>
        <v>0</v>
      </c>
      <c r="BG642" s="232">
        <f>IF(N642="zákl. přenesená",J642,0)</f>
        <v>0</v>
      </c>
      <c r="BH642" s="232">
        <f>IF(N642="sníž. přenesená",J642,0)</f>
        <v>0</v>
      </c>
      <c r="BI642" s="232">
        <f>IF(N642="nulová",J642,0)</f>
        <v>0</v>
      </c>
      <c r="BJ642" s="17" t="s">
        <v>83</v>
      </c>
      <c r="BK642" s="232">
        <f>ROUND(I642*H642,2)</f>
        <v>0</v>
      </c>
      <c r="BL642" s="17" t="s">
        <v>236</v>
      </c>
      <c r="BM642" s="231" t="s">
        <v>1025</v>
      </c>
    </row>
    <row r="643" s="2" customFormat="1">
      <c r="A643" s="38"/>
      <c r="B643" s="39"/>
      <c r="C643" s="40"/>
      <c r="D643" s="233" t="s">
        <v>151</v>
      </c>
      <c r="E643" s="40"/>
      <c r="F643" s="234" t="s">
        <v>1024</v>
      </c>
      <c r="G643" s="40"/>
      <c r="H643" s="40"/>
      <c r="I643" s="235"/>
      <c r="J643" s="40"/>
      <c r="K643" s="40"/>
      <c r="L643" s="44"/>
      <c r="M643" s="236"/>
      <c r="N643" s="237"/>
      <c r="O643" s="91"/>
      <c r="P643" s="91"/>
      <c r="Q643" s="91"/>
      <c r="R643" s="91"/>
      <c r="S643" s="91"/>
      <c r="T643" s="92"/>
      <c r="U643" s="38"/>
      <c r="V643" s="38"/>
      <c r="W643" s="38"/>
      <c r="X643" s="38"/>
      <c r="Y643" s="38"/>
      <c r="Z643" s="38"/>
      <c r="AA643" s="38"/>
      <c r="AB643" s="38"/>
      <c r="AC643" s="38"/>
      <c r="AD643" s="38"/>
      <c r="AE643" s="38"/>
      <c r="AT643" s="17" t="s">
        <v>151</v>
      </c>
      <c r="AU643" s="17" t="s">
        <v>85</v>
      </c>
    </row>
    <row r="644" s="2" customFormat="1" ht="21.75" customHeight="1">
      <c r="A644" s="38"/>
      <c r="B644" s="39"/>
      <c r="C644" s="219" t="s">
        <v>1026</v>
      </c>
      <c r="D644" s="219" t="s">
        <v>145</v>
      </c>
      <c r="E644" s="220" t="s">
        <v>1027</v>
      </c>
      <c r="F644" s="221" t="s">
        <v>1028</v>
      </c>
      <c r="G644" s="222" t="s">
        <v>224</v>
      </c>
      <c r="H644" s="223">
        <v>1</v>
      </c>
      <c r="I644" s="224"/>
      <c r="J644" s="225">
        <f>ROUND(I644*H644,2)</f>
        <v>0</v>
      </c>
      <c r="K644" s="226"/>
      <c r="L644" s="44"/>
      <c r="M644" s="227" t="s">
        <v>1</v>
      </c>
      <c r="N644" s="228" t="s">
        <v>40</v>
      </c>
      <c r="O644" s="91"/>
      <c r="P644" s="229">
        <f>O644*H644</f>
        <v>0</v>
      </c>
      <c r="Q644" s="229">
        <v>0</v>
      </c>
      <c r="R644" s="229">
        <f>Q644*H644</f>
        <v>0</v>
      </c>
      <c r="S644" s="229">
        <v>0</v>
      </c>
      <c r="T644" s="230">
        <f>S644*H644</f>
        <v>0</v>
      </c>
      <c r="U644" s="38"/>
      <c r="V644" s="38"/>
      <c r="W644" s="38"/>
      <c r="X644" s="38"/>
      <c r="Y644" s="38"/>
      <c r="Z644" s="38"/>
      <c r="AA644" s="38"/>
      <c r="AB644" s="38"/>
      <c r="AC644" s="38"/>
      <c r="AD644" s="38"/>
      <c r="AE644" s="38"/>
      <c r="AR644" s="231" t="s">
        <v>236</v>
      </c>
      <c r="AT644" s="231" t="s">
        <v>145</v>
      </c>
      <c r="AU644" s="231" t="s">
        <v>85</v>
      </c>
      <c r="AY644" s="17" t="s">
        <v>142</v>
      </c>
      <c r="BE644" s="232">
        <f>IF(N644="základní",J644,0)</f>
        <v>0</v>
      </c>
      <c r="BF644" s="232">
        <f>IF(N644="snížená",J644,0)</f>
        <v>0</v>
      </c>
      <c r="BG644" s="232">
        <f>IF(N644="zákl. přenesená",J644,0)</f>
        <v>0</v>
      </c>
      <c r="BH644" s="232">
        <f>IF(N644="sníž. přenesená",J644,0)</f>
        <v>0</v>
      </c>
      <c r="BI644" s="232">
        <f>IF(N644="nulová",J644,0)</f>
        <v>0</v>
      </c>
      <c r="BJ644" s="17" t="s">
        <v>83</v>
      </c>
      <c r="BK644" s="232">
        <f>ROUND(I644*H644,2)</f>
        <v>0</v>
      </c>
      <c r="BL644" s="17" t="s">
        <v>236</v>
      </c>
      <c r="BM644" s="231" t="s">
        <v>1029</v>
      </c>
    </row>
    <row r="645" s="2" customFormat="1">
      <c r="A645" s="38"/>
      <c r="B645" s="39"/>
      <c r="C645" s="40"/>
      <c r="D645" s="233" t="s">
        <v>151</v>
      </c>
      <c r="E645" s="40"/>
      <c r="F645" s="234" t="s">
        <v>1028</v>
      </c>
      <c r="G645" s="40"/>
      <c r="H645" s="40"/>
      <c r="I645" s="235"/>
      <c r="J645" s="40"/>
      <c r="K645" s="40"/>
      <c r="L645" s="44"/>
      <c r="M645" s="236"/>
      <c r="N645" s="237"/>
      <c r="O645" s="91"/>
      <c r="P645" s="91"/>
      <c r="Q645" s="91"/>
      <c r="R645" s="91"/>
      <c r="S645" s="91"/>
      <c r="T645" s="92"/>
      <c r="U645" s="38"/>
      <c r="V645" s="38"/>
      <c r="W645" s="38"/>
      <c r="X645" s="38"/>
      <c r="Y645" s="38"/>
      <c r="Z645" s="38"/>
      <c r="AA645" s="38"/>
      <c r="AB645" s="38"/>
      <c r="AC645" s="38"/>
      <c r="AD645" s="38"/>
      <c r="AE645" s="38"/>
      <c r="AT645" s="17" t="s">
        <v>151</v>
      </c>
      <c r="AU645" s="17" t="s">
        <v>85</v>
      </c>
    </row>
    <row r="646" s="2" customFormat="1" ht="21.75" customHeight="1">
      <c r="A646" s="38"/>
      <c r="B646" s="39"/>
      <c r="C646" s="219" t="s">
        <v>1030</v>
      </c>
      <c r="D646" s="219" t="s">
        <v>145</v>
      </c>
      <c r="E646" s="220" t="s">
        <v>1031</v>
      </c>
      <c r="F646" s="221" t="s">
        <v>1028</v>
      </c>
      <c r="G646" s="222" t="s">
        <v>224</v>
      </c>
      <c r="H646" s="223">
        <v>2</v>
      </c>
      <c r="I646" s="224"/>
      <c r="J646" s="225">
        <f>ROUND(I646*H646,2)</f>
        <v>0</v>
      </c>
      <c r="K646" s="226"/>
      <c r="L646" s="44"/>
      <c r="M646" s="227" t="s">
        <v>1</v>
      </c>
      <c r="N646" s="228" t="s">
        <v>40</v>
      </c>
      <c r="O646" s="91"/>
      <c r="P646" s="229">
        <f>O646*H646</f>
        <v>0</v>
      </c>
      <c r="Q646" s="229">
        <v>0</v>
      </c>
      <c r="R646" s="229">
        <f>Q646*H646</f>
        <v>0</v>
      </c>
      <c r="S646" s="229">
        <v>0</v>
      </c>
      <c r="T646" s="230">
        <f>S646*H646</f>
        <v>0</v>
      </c>
      <c r="U646" s="38"/>
      <c r="V646" s="38"/>
      <c r="W646" s="38"/>
      <c r="X646" s="38"/>
      <c r="Y646" s="38"/>
      <c r="Z646" s="38"/>
      <c r="AA646" s="38"/>
      <c r="AB646" s="38"/>
      <c r="AC646" s="38"/>
      <c r="AD646" s="38"/>
      <c r="AE646" s="38"/>
      <c r="AR646" s="231" t="s">
        <v>236</v>
      </c>
      <c r="AT646" s="231" t="s">
        <v>145</v>
      </c>
      <c r="AU646" s="231" t="s">
        <v>85</v>
      </c>
      <c r="AY646" s="17" t="s">
        <v>142</v>
      </c>
      <c r="BE646" s="232">
        <f>IF(N646="základní",J646,0)</f>
        <v>0</v>
      </c>
      <c r="BF646" s="232">
        <f>IF(N646="snížená",J646,0)</f>
        <v>0</v>
      </c>
      <c r="BG646" s="232">
        <f>IF(N646="zákl. přenesená",J646,0)</f>
        <v>0</v>
      </c>
      <c r="BH646" s="232">
        <f>IF(N646="sníž. přenesená",J646,0)</f>
        <v>0</v>
      </c>
      <c r="BI646" s="232">
        <f>IF(N646="nulová",J646,0)</f>
        <v>0</v>
      </c>
      <c r="BJ646" s="17" t="s">
        <v>83</v>
      </c>
      <c r="BK646" s="232">
        <f>ROUND(I646*H646,2)</f>
        <v>0</v>
      </c>
      <c r="BL646" s="17" t="s">
        <v>236</v>
      </c>
      <c r="BM646" s="231" t="s">
        <v>1032</v>
      </c>
    </row>
    <row r="647" s="2" customFormat="1">
      <c r="A647" s="38"/>
      <c r="B647" s="39"/>
      <c r="C647" s="40"/>
      <c r="D647" s="233" t="s">
        <v>151</v>
      </c>
      <c r="E647" s="40"/>
      <c r="F647" s="234" t="s">
        <v>1028</v>
      </c>
      <c r="G647" s="40"/>
      <c r="H647" s="40"/>
      <c r="I647" s="235"/>
      <c r="J647" s="40"/>
      <c r="K647" s="40"/>
      <c r="L647" s="44"/>
      <c r="M647" s="236"/>
      <c r="N647" s="237"/>
      <c r="O647" s="91"/>
      <c r="P647" s="91"/>
      <c r="Q647" s="91"/>
      <c r="R647" s="91"/>
      <c r="S647" s="91"/>
      <c r="T647" s="92"/>
      <c r="U647" s="38"/>
      <c r="V647" s="38"/>
      <c r="W647" s="38"/>
      <c r="X647" s="38"/>
      <c r="Y647" s="38"/>
      <c r="Z647" s="38"/>
      <c r="AA647" s="38"/>
      <c r="AB647" s="38"/>
      <c r="AC647" s="38"/>
      <c r="AD647" s="38"/>
      <c r="AE647" s="38"/>
      <c r="AT647" s="17" t="s">
        <v>151</v>
      </c>
      <c r="AU647" s="17" t="s">
        <v>85</v>
      </c>
    </row>
    <row r="648" s="2" customFormat="1" ht="16.5" customHeight="1">
      <c r="A648" s="38"/>
      <c r="B648" s="39"/>
      <c r="C648" s="219" t="s">
        <v>1033</v>
      </c>
      <c r="D648" s="219" t="s">
        <v>145</v>
      </c>
      <c r="E648" s="220" t="s">
        <v>1034</v>
      </c>
      <c r="F648" s="221" t="s">
        <v>1035</v>
      </c>
      <c r="G648" s="222" t="s">
        <v>224</v>
      </c>
      <c r="H648" s="223">
        <v>1</v>
      </c>
      <c r="I648" s="224"/>
      <c r="J648" s="225">
        <f>ROUND(I648*H648,2)</f>
        <v>0</v>
      </c>
      <c r="K648" s="226"/>
      <c r="L648" s="44"/>
      <c r="M648" s="227" t="s">
        <v>1</v>
      </c>
      <c r="N648" s="228" t="s">
        <v>40</v>
      </c>
      <c r="O648" s="91"/>
      <c r="P648" s="229">
        <f>O648*H648</f>
        <v>0</v>
      </c>
      <c r="Q648" s="229">
        <v>0</v>
      </c>
      <c r="R648" s="229">
        <f>Q648*H648</f>
        <v>0</v>
      </c>
      <c r="S648" s="229">
        <v>0</v>
      </c>
      <c r="T648" s="230">
        <f>S648*H648</f>
        <v>0</v>
      </c>
      <c r="U648" s="38"/>
      <c r="V648" s="38"/>
      <c r="W648" s="38"/>
      <c r="X648" s="38"/>
      <c r="Y648" s="38"/>
      <c r="Z648" s="38"/>
      <c r="AA648" s="38"/>
      <c r="AB648" s="38"/>
      <c r="AC648" s="38"/>
      <c r="AD648" s="38"/>
      <c r="AE648" s="38"/>
      <c r="AR648" s="231" t="s">
        <v>236</v>
      </c>
      <c r="AT648" s="231" t="s">
        <v>145</v>
      </c>
      <c r="AU648" s="231" t="s">
        <v>85</v>
      </c>
      <c r="AY648" s="17" t="s">
        <v>142</v>
      </c>
      <c r="BE648" s="232">
        <f>IF(N648="základní",J648,0)</f>
        <v>0</v>
      </c>
      <c r="BF648" s="232">
        <f>IF(N648="snížená",J648,0)</f>
        <v>0</v>
      </c>
      <c r="BG648" s="232">
        <f>IF(N648="zákl. přenesená",J648,0)</f>
        <v>0</v>
      </c>
      <c r="BH648" s="232">
        <f>IF(N648="sníž. přenesená",J648,0)</f>
        <v>0</v>
      </c>
      <c r="BI648" s="232">
        <f>IF(N648="nulová",J648,0)</f>
        <v>0</v>
      </c>
      <c r="BJ648" s="17" t="s">
        <v>83</v>
      </c>
      <c r="BK648" s="232">
        <f>ROUND(I648*H648,2)</f>
        <v>0</v>
      </c>
      <c r="BL648" s="17" t="s">
        <v>236</v>
      </c>
      <c r="BM648" s="231" t="s">
        <v>1036</v>
      </c>
    </row>
    <row r="649" s="2" customFormat="1">
      <c r="A649" s="38"/>
      <c r="B649" s="39"/>
      <c r="C649" s="40"/>
      <c r="D649" s="233" t="s">
        <v>151</v>
      </c>
      <c r="E649" s="40"/>
      <c r="F649" s="234" t="s">
        <v>1035</v>
      </c>
      <c r="G649" s="40"/>
      <c r="H649" s="40"/>
      <c r="I649" s="235"/>
      <c r="J649" s="40"/>
      <c r="K649" s="40"/>
      <c r="L649" s="44"/>
      <c r="M649" s="236"/>
      <c r="N649" s="237"/>
      <c r="O649" s="91"/>
      <c r="P649" s="91"/>
      <c r="Q649" s="91"/>
      <c r="R649" s="91"/>
      <c r="S649" s="91"/>
      <c r="T649" s="92"/>
      <c r="U649" s="38"/>
      <c r="V649" s="38"/>
      <c r="W649" s="38"/>
      <c r="X649" s="38"/>
      <c r="Y649" s="38"/>
      <c r="Z649" s="38"/>
      <c r="AA649" s="38"/>
      <c r="AB649" s="38"/>
      <c r="AC649" s="38"/>
      <c r="AD649" s="38"/>
      <c r="AE649" s="38"/>
      <c r="AT649" s="17" t="s">
        <v>151</v>
      </c>
      <c r="AU649" s="17" t="s">
        <v>85</v>
      </c>
    </row>
    <row r="650" s="2" customFormat="1" ht="21.75" customHeight="1">
      <c r="A650" s="38"/>
      <c r="B650" s="39"/>
      <c r="C650" s="219" t="s">
        <v>1037</v>
      </c>
      <c r="D650" s="219" t="s">
        <v>145</v>
      </c>
      <c r="E650" s="220" t="s">
        <v>1038</v>
      </c>
      <c r="F650" s="221" t="s">
        <v>1028</v>
      </c>
      <c r="G650" s="222" t="s">
        <v>224</v>
      </c>
      <c r="H650" s="223">
        <v>10</v>
      </c>
      <c r="I650" s="224"/>
      <c r="J650" s="225">
        <f>ROUND(I650*H650,2)</f>
        <v>0</v>
      </c>
      <c r="K650" s="226"/>
      <c r="L650" s="44"/>
      <c r="M650" s="227" t="s">
        <v>1</v>
      </c>
      <c r="N650" s="228" t="s">
        <v>40</v>
      </c>
      <c r="O650" s="91"/>
      <c r="P650" s="229">
        <f>O650*H650</f>
        <v>0</v>
      </c>
      <c r="Q650" s="229">
        <v>0</v>
      </c>
      <c r="R650" s="229">
        <f>Q650*H650</f>
        <v>0</v>
      </c>
      <c r="S650" s="229">
        <v>0</v>
      </c>
      <c r="T650" s="230">
        <f>S650*H650</f>
        <v>0</v>
      </c>
      <c r="U650" s="38"/>
      <c r="V650" s="38"/>
      <c r="W650" s="38"/>
      <c r="X650" s="38"/>
      <c r="Y650" s="38"/>
      <c r="Z650" s="38"/>
      <c r="AA650" s="38"/>
      <c r="AB650" s="38"/>
      <c r="AC650" s="38"/>
      <c r="AD650" s="38"/>
      <c r="AE650" s="38"/>
      <c r="AR650" s="231" t="s">
        <v>236</v>
      </c>
      <c r="AT650" s="231" t="s">
        <v>145</v>
      </c>
      <c r="AU650" s="231" t="s">
        <v>85</v>
      </c>
      <c r="AY650" s="17" t="s">
        <v>142</v>
      </c>
      <c r="BE650" s="232">
        <f>IF(N650="základní",J650,0)</f>
        <v>0</v>
      </c>
      <c r="BF650" s="232">
        <f>IF(N650="snížená",J650,0)</f>
        <v>0</v>
      </c>
      <c r="BG650" s="232">
        <f>IF(N650="zákl. přenesená",J650,0)</f>
        <v>0</v>
      </c>
      <c r="BH650" s="232">
        <f>IF(N650="sníž. přenesená",J650,0)</f>
        <v>0</v>
      </c>
      <c r="BI650" s="232">
        <f>IF(N650="nulová",J650,0)</f>
        <v>0</v>
      </c>
      <c r="BJ650" s="17" t="s">
        <v>83</v>
      </c>
      <c r="BK650" s="232">
        <f>ROUND(I650*H650,2)</f>
        <v>0</v>
      </c>
      <c r="BL650" s="17" t="s">
        <v>236</v>
      </c>
      <c r="BM650" s="231" t="s">
        <v>1039</v>
      </c>
    </row>
    <row r="651" s="2" customFormat="1">
      <c r="A651" s="38"/>
      <c r="B651" s="39"/>
      <c r="C651" s="40"/>
      <c r="D651" s="233" t="s">
        <v>151</v>
      </c>
      <c r="E651" s="40"/>
      <c r="F651" s="234" t="s">
        <v>1028</v>
      </c>
      <c r="G651" s="40"/>
      <c r="H651" s="40"/>
      <c r="I651" s="235"/>
      <c r="J651" s="40"/>
      <c r="K651" s="40"/>
      <c r="L651" s="44"/>
      <c r="M651" s="236"/>
      <c r="N651" s="237"/>
      <c r="O651" s="91"/>
      <c r="P651" s="91"/>
      <c r="Q651" s="91"/>
      <c r="R651" s="91"/>
      <c r="S651" s="91"/>
      <c r="T651" s="92"/>
      <c r="U651" s="38"/>
      <c r="V651" s="38"/>
      <c r="W651" s="38"/>
      <c r="X651" s="38"/>
      <c r="Y651" s="38"/>
      <c r="Z651" s="38"/>
      <c r="AA651" s="38"/>
      <c r="AB651" s="38"/>
      <c r="AC651" s="38"/>
      <c r="AD651" s="38"/>
      <c r="AE651" s="38"/>
      <c r="AT651" s="17" t="s">
        <v>151</v>
      </c>
      <c r="AU651" s="17" t="s">
        <v>85</v>
      </c>
    </row>
    <row r="652" s="2" customFormat="1" ht="16.5" customHeight="1">
      <c r="A652" s="38"/>
      <c r="B652" s="39"/>
      <c r="C652" s="219" t="s">
        <v>1040</v>
      </c>
      <c r="D652" s="219" t="s">
        <v>145</v>
      </c>
      <c r="E652" s="220" t="s">
        <v>1041</v>
      </c>
      <c r="F652" s="221" t="s">
        <v>1042</v>
      </c>
      <c r="G652" s="222" t="s">
        <v>224</v>
      </c>
      <c r="H652" s="223">
        <v>2</v>
      </c>
      <c r="I652" s="224"/>
      <c r="J652" s="225">
        <f>ROUND(I652*H652,2)</f>
        <v>0</v>
      </c>
      <c r="K652" s="226"/>
      <c r="L652" s="44"/>
      <c r="M652" s="227" t="s">
        <v>1</v>
      </c>
      <c r="N652" s="228" t="s">
        <v>40</v>
      </c>
      <c r="O652" s="91"/>
      <c r="P652" s="229">
        <f>O652*H652</f>
        <v>0</v>
      </c>
      <c r="Q652" s="229">
        <v>0</v>
      </c>
      <c r="R652" s="229">
        <f>Q652*H652</f>
        <v>0</v>
      </c>
      <c r="S652" s="229">
        <v>0</v>
      </c>
      <c r="T652" s="230">
        <f>S652*H652</f>
        <v>0</v>
      </c>
      <c r="U652" s="38"/>
      <c r="V652" s="38"/>
      <c r="W652" s="38"/>
      <c r="X652" s="38"/>
      <c r="Y652" s="38"/>
      <c r="Z652" s="38"/>
      <c r="AA652" s="38"/>
      <c r="AB652" s="38"/>
      <c r="AC652" s="38"/>
      <c r="AD652" s="38"/>
      <c r="AE652" s="38"/>
      <c r="AR652" s="231" t="s">
        <v>236</v>
      </c>
      <c r="AT652" s="231" t="s">
        <v>145</v>
      </c>
      <c r="AU652" s="231" t="s">
        <v>85</v>
      </c>
      <c r="AY652" s="17" t="s">
        <v>142</v>
      </c>
      <c r="BE652" s="232">
        <f>IF(N652="základní",J652,0)</f>
        <v>0</v>
      </c>
      <c r="BF652" s="232">
        <f>IF(N652="snížená",J652,0)</f>
        <v>0</v>
      </c>
      <c r="BG652" s="232">
        <f>IF(N652="zákl. přenesená",J652,0)</f>
        <v>0</v>
      </c>
      <c r="BH652" s="232">
        <f>IF(N652="sníž. přenesená",J652,0)</f>
        <v>0</v>
      </c>
      <c r="BI652" s="232">
        <f>IF(N652="nulová",J652,0)</f>
        <v>0</v>
      </c>
      <c r="BJ652" s="17" t="s">
        <v>83</v>
      </c>
      <c r="BK652" s="232">
        <f>ROUND(I652*H652,2)</f>
        <v>0</v>
      </c>
      <c r="BL652" s="17" t="s">
        <v>236</v>
      </c>
      <c r="BM652" s="231" t="s">
        <v>1043</v>
      </c>
    </row>
    <row r="653" s="2" customFormat="1">
      <c r="A653" s="38"/>
      <c r="B653" s="39"/>
      <c r="C653" s="40"/>
      <c r="D653" s="233" t="s">
        <v>151</v>
      </c>
      <c r="E653" s="40"/>
      <c r="F653" s="234" t="s">
        <v>1042</v>
      </c>
      <c r="G653" s="40"/>
      <c r="H653" s="40"/>
      <c r="I653" s="235"/>
      <c r="J653" s="40"/>
      <c r="K653" s="40"/>
      <c r="L653" s="44"/>
      <c r="M653" s="236"/>
      <c r="N653" s="237"/>
      <c r="O653" s="91"/>
      <c r="P653" s="91"/>
      <c r="Q653" s="91"/>
      <c r="R653" s="91"/>
      <c r="S653" s="91"/>
      <c r="T653" s="92"/>
      <c r="U653" s="38"/>
      <c r="V653" s="38"/>
      <c r="W653" s="38"/>
      <c r="X653" s="38"/>
      <c r="Y653" s="38"/>
      <c r="Z653" s="38"/>
      <c r="AA653" s="38"/>
      <c r="AB653" s="38"/>
      <c r="AC653" s="38"/>
      <c r="AD653" s="38"/>
      <c r="AE653" s="38"/>
      <c r="AT653" s="17" t="s">
        <v>151</v>
      </c>
      <c r="AU653" s="17" t="s">
        <v>85</v>
      </c>
    </row>
    <row r="654" s="2" customFormat="1" ht="21.75" customHeight="1">
      <c r="A654" s="38"/>
      <c r="B654" s="39"/>
      <c r="C654" s="219" t="s">
        <v>1044</v>
      </c>
      <c r="D654" s="219" t="s">
        <v>145</v>
      </c>
      <c r="E654" s="220" t="s">
        <v>1045</v>
      </c>
      <c r="F654" s="221" t="s">
        <v>1028</v>
      </c>
      <c r="G654" s="222" t="s">
        <v>224</v>
      </c>
      <c r="H654" s="223">
        <v>12</v>
      </c>
      <c r="I654" s="224"/>
      <c r="J654" s="225">
        <f>ROUND(I654*H654,2)</f>
        <v>0</v>
      </c>
      <c r="K654" s="226"/>
      <c r="L654" s="44"/>
      <c r="M654" s="227" t="s">
        <v>1</v>
      </c>
      <c r="N654" s="228" t="s">
        <v>40</v>
      </c>
      <c r="O654" s="91"/>
      <c r="P654" s="229">
        <f>O654*H654</f>
        <v>0</v>
      </c>
      <c r="Q654" s="229">
        <v>0</v>
      </c>
      <c r="R654" s="229">
        <f>Q654*H654</f>
        <v>0</v>
      </c>
      <c r="S654" s="229">
        <v>0</v>
      </c>
      <c r="T654" s="230">
        <f>S654*H654</f>
        <v>0</v>
      </c>
      <c r="U654" s="38"/>
      <c r="V654" s="38"/>
      <c r="W654" s="38"/>
      <c r="X654" s="38"/>
      <c r="Y654" s="38"/>
      <c r="Z654" s="38"/>
      <c r="AA654" s="38"/>
      <c r="AB654" s="38"/>
      <c r="AC654" s="38"/>
      <c r="AD654" s="38"/>
      <c r="AE654" s="38"/>
      <c r="AR654" s="231" t="s">
        <v>236</v>
      </c>
      <c r="AT654" s="231" t="s">
        <v>145</v>
      </c>
      <c r="AU654" s="231" t="s">
        <v>85</v>
      </c>
      <c r="AY654" s="17" t="s">
        <v>142</v>
      </c>
      <c r="BE654" s="232">
        <f>IF(N654="základní",J654,0)</f>
        <v>0</v>
      </c>
      <c r="BF654" s="232">
        <f>IF(N654="snížená",J654,0)</f>
        <v>0</v>
      </c>
      <c r="BG654" s="232">
        <f>IF(N654="zákl. přenesená",J654,0)</f>
        <v>0</v>
      </c>
      <c r="BH654" s="232">
        <f>IF(N654="sníž. přenesená",J654,0)</f>
        <v>0</v>
      </c>
      <c r="BI654" s="232">
        <f>IF(N654="nulová",J654,0)</f>
        <v>0</v>
      </c>
      <c r="BJ654" s="17" t="s">
        <v>83</v>
      </c>
      <c r="BK654" s="232">
        <f>ROUND(I654*H654,2)</f>
        <v>0</v>
      </c>
      <c r="BL654" s="17" t="s">
        <v>236</v>
      </c>
      <c r="BM654" s="231" t="s">
        <v>1046</v>
      </c>
    </row>
    <row r="655" s="2" customFormat="1">
      <c r="A655" s="38"/>
      <c r="B655" s="39"/>
      <c r="C655" s="40"/>
      <c r="D655" s="233" t="s">
        <v>151</v>
      </c>
      <c r="E655" s="40"/>
      <c r="F655" s="234" t="s">
        <v>1028</v>
      </c>
      <c r="G655" s="40"/>
      <c r="H655" s="40"/>
      <c r="I655" s="235"/>
      <c r="J655" s="40"/>
      <c r="K655" s="40"/>
      <c r="L655" s="44"/>
      <c r="M655" s="236"/>
      <c r="N655" s="237"/>
      <c r="O655" s="91"/>
      <c r="P655" s="91"/>
      <c r="Q655" s="91"/>
      <c r="R655" s="91"/>
      <c r="S655" s="91"/>
      <c r="T655" s="92"/>
      <c r="U655" s="38"/>
      <c r="V655" s="38"/>
      <c r="W655" s="38"/>
      <c r="X655" s="38"/>
      <c r="Y655" s="38"/>
      <c r="Z655" s="38"/>
      <c r="AA655" s="38"/>
      <c r="AB655" s="38"/>
      <c r="AC655" s="38"/>
      <c r="AD655" s="38"/>
      <c r="AE655" s="38"/>
      <c r="AT655" s="17" t="s">
        <v>151</v>
      </c>
      <c r="AU655" s="17" t="s">
        <v>85</v>
      </c>
    </row>
    <row r="656" s="2" customFormat="1" ht="16.5" customHeight="1">
      <c r="A656" s="38"/>
      <c r="B656" s="39"/>
      <c r="C656" s="219" t="s">
        <v>1047</v>
      </c>
      <c r="D656" s="219" t="s">
        <v>145</v>
      </c>
      <c r="E656" s="220" t="s">
        <v>1048</v>
      </c>
      <c r="F656" s="221" t="s">
        <v>1024</v>
      </c>
      <c r="G656" s="222" t="s">
        <v>224</v>
      </c>
      <c r="H656" s="223">
        <v>1</v>
      </c>
      <c r="I656" s="224"/>
      <c r="J656" s="225">
        <f>ROUND(I656*H656,2)</f>
        <v>0</v>
      </c>
      <c r="K656" s="226"/>
      <c r="L656" s="44"/>
      <c r="M656" s="227" t="s">
        <v>1</v>
      </c>
      <c r="N656" s="228" t="s">
        <v>40</v>
      </c>
      <c r="O656" s="91"/>
      <c r="P656" s="229">
        <f>O656*H656</f>
        <v>0</v>
      </c>
      <c r="Q656" s="229">
        <v>0</v>
      </c>
      <c r="R656" s="229">
        <f>Q656*H656</f>
        <v>0</v>
      </c>
      <c r="S656" s="229">
        <v>0</v>
      </c>
      <c r="T656" s="230">
        <f>S656*H656</f>
        <v>0</v>
      </c>
      <c r="U656" s="38"/>
      <c r="V656" s="38"/>
      <c r="W656" s="38"/>
      <c r="X656" s="38"/>
      <c r="Y656" s="38"/>
      <c r="Z656" s="38"/>
      <c r="AA656" s="38"/>
      <c r="AB656" s="38"/>
      <c r="AC656" s="38"/>
      <c r="AD656" s="38"/>
      <c r="AE656" s="38"/>
      <c r="AR656" s="231" t="s">
        <v>236</v>
      </c>
      <c r="AT656" s="231" t="s">
        <v>145</v>
      </c>
      <c r="AU656" s="231" t="s">
        <v>85</v>
      </c>
      <c r="AY656" s="17" t="s">
        <v>142</v>
      </c>
      <c r="BE656" s="232">
        <f>IF(N656="základní",J656,0)</f>
        <v>0</v>
      </c>
      <c r="BF656" s="232">
        <f>IF(N656="snížená",J656,0)</f>
        <v>0</v>
      </c>
      <c r="BG656" s="232">
        <f>IF(N656="zákl. přenesená",J656,0)</f>
        <v>0</v>
      </c>
      <c r="BH656" s="232">
        <f>IF(N656="sníž. přenesená",J656,0)</f>
        <v>0</v>
      </c>
      <c r="BI656" s="232">
        <f>IF(N656="nulová",J656,0)</f>
        <v>0</v>
      </c>
      <c r="BJ656" s="17" t="s">
        <v>83</v>
      </c>
      <c r="BK656" s="232">
        <f>ROUND(I656*H656,2)</f>
        <v>0</v>
      </c>
      <c r="BL656" s="17" t="s">
        <v>236</v>
      </c>
      <c r="BM656" s="231" t="s">
        <v>1049</v>
      </c>
    </row>
    <row r="657" s="2" customFormat="1">
      <c r="A657" s="38"/>
      <c r="B657" s="39"/>
      <c r="C657" s="40"/>
      <c r="D657" s="233" t="s">
        <v>151</v>
      </c>
      <c r="E657" s="40"/>
      <c r="F657" s="234" t="s">
        <v>1024</v>
      </c>
      <c r="G657" s="40"/>
      <c r="H657" s="40"/>
      <c r="I657" s="235"/>
      <c r="J657" s="40"/>
      <c r="K657" s="40"/>
      <c r="L657" s="44"/>
      <c r="M657" s="236"/>
      <c r="N657" s="237"/>
      <c r="O657" s="91"/>
      <c r="P657" s="91"/>
      <c r="Q657" s="91"/>
      <c r="R657" s="91"/>
      <c r="S657" s="91"/>
      <c r="T657" s="92"/>
      <c r="U657" s="38"/>
      <c r="V657" s="38"/>
      <c r="W657" s="38"/>
      <c r="X657" s="38"/>
      <c r="Y657" s="38"/>
      <c r="Z657" s="38"/>
      <c r="AA657" s="38"/>
      <c r="AB657" s="38"/>
      <c r="AC657" s="38"/>
      <c r="AD657" s="38"/>
      <c r="AE657" s="38"/>
      <c r="AT657" s="17" t="s">
        <v>151</v>
      </c>
      <c r="AU657" s="17" t="s">
        <v>85</v>
      </c>
    </row>
    <row r="658" s="2" customFormat="1" ht="21.75" customHeight="1">
      <c r="A658" s="38"/>
      <c r="B658" s="39"/>
      <c r="C658" s="219" t="s">
        <v>1050</v>
      </c>
      <c r="D658" s="219" t="s">
        <v>145</v>
      </c>
      <c r="E658" s="220" t="s">
        <v>1051</v>
      </c>
      <c r="F658" s="221" t="s">
        <v>1052</v>
      </c>
      <c r="G658" s="222" t="s">
        <v>224</v>
      </c>
      <c r="H658" s="223">
        <v>2</v>
      </c>
      <c r="I658" s="224"/>
      <c r="J658" s="225">
        <f>ROUND(I658*H658,2)</f>
        <v>0</v>
      </c>
      <c r="K658" s="226"/>
      <c r="L658" s="44"/>
      <c r="M658" s="227" t="s">
        <v>1</v>
      </c>
      <c r="N658" s="228" t="s">
        <v>40</v>
      </c>
      <c r="O658" s="91"/>
      <c r="P658" s="229">
        <f>O658*H658</f>
        <v>0</v>
      </c>
      <c r="Q658" s="229">
        <v>0</v>
      </c>
      <c r="R658" s="229">
        <f>Q658*H658</f>
        <v>0</v>
      </c>
      <c r="S658" s="229">
        <v>0</v>
      </c>
      <c r="T658" s="230">
        <f>S658*H658</f>
        <v>0</v>
      </c>
      <c r="U658" s="38"/>
      <c r="V658" s="38"/>
      <c r="W658" s="38"/>
      <c r="X658" s="38"/>
      <c r="Y658" s="38"/>
      <c r="Z658" s="38"/>
      <c r="AA658" s="38"/>
      <c r="AB658" s="38"/>
      <c r="AC658" s="38"/>
      <c r="AD658" s="38"/>
      <c r="AE658" s="38"/>
      <c r="AR658" s="231" t="s">
        <v>236</v>
      </c>
      <c r="AT658" s="231" t="s">
        <v>145</v>
      </c>
      <c r="AU658" s="231" t="s">
        <v>85</v>
      </c>
      <c r="AY658" s="17" t="s">
        <v>142</v>
      </c>
      <c r="BE658" s="232">
        <f>IF(N658="základní",J658,0)</f>
        <v>0</v>
      </c>
      <c r="BF658" s="232">
        <f>IF(N658="snížená",J658,0)</f>
        <v>0</v>
      </c>
      <c r="BG658" s="232">
        <f>IF(N658="zákl. přenesená",J658,0)</f>
        <v>0</v>
      </c>
      <c r="BH658" s="232">
        <f>IF(N658="sníž. přenesená",J658,0)</f>
        <v>0</v>
      </c>
      <c r="BI658" s="232">
        <f>IF(N658="nulová",J658,0)</f>
        <v>0</v>
      </c>
      <c r="BJ658" s="17" t="s">
        <v>83</v>
      </c>
      <c r="BK658" s="232">
        <f>ROUND(I658*H658,2)</f>
        <v>0</v>
      </c>
      <c r="BL658" s="17" t="s">
        <v>236</v>
      </c>
      <c r="BM658" s="231" t="s">
        <v>1053</v>
      </c>
    </row>
    <row r="659" s="2" customFormat="1">
      <c r="A659" s="38"/>
      <c r="B659" s="39"/>
      <c r="C659" s="40"/>
      <c r="D659" s="233" t="s">
        <v>151</v>
      </c>
      <c r="E659" s="40"/>
      <c r="F659" s="234" t="s">
        <v>1052</v>
      </c>
      <c r="G659" s="40"/>
      <c r="H659" s="40"/>
      <c r="I659" s="235"/>
      <c r="J659" s="40"/>
      <c r="K659" s="40"/>
      <c r="L659" s="44"/>
      <c r="M659" s="236"/>
      <c r="N659" s="237"/>
      <c r="O659" s="91"/>
      <c r="P659" s="91"/>
      <c r="Q659" s="91"/>
      <c r="R659" s="91"/>
      <c r="S659" s="91"/>
      <c r="T659" s="92"/>
      <c r="U659" s="38"/>
      <c r="V659" s="38"/>
      <c r="W659" s="38"/>
      <c r="X659" s="38"/>
      <c r="Y659" s="38"/>
      <c r="Z659" s="38"/>
      <c r="AA659" s="38"/>
      <c r="AB659" s="38"/>
      <c r="AC659" s="38"/>
      <c r="AD659" s="38"/>
      <c r="AE659" s="38"/>
      <c r="AT659" s="17" t="s">
        <v>151</v>
      </c>
      <c r="AU659" s="17" t="s">
        <v>85</v>
      </c>
    </row>
    <row r="660" s="2" customFormat="1" ht="16.5" customHeight="1">
      <c r="A660" s="38"/>
      <c r="B660" s="39"/>
      <c r="C660" s="219" t="s">
        <v>1054</v>
      </c>
      <c r="D660" s="219" t="s">
        <v>145</v>
      </c>
      <c r="E660" s="220" t="s">
        <v>1055</v>
      </c>
      <c r="F660" s="221" t="s">
        <v>1024</v>
      </c>
      <c r="G660" s="222" t="s">
        <v>224</v>
      </c>
      <c r="H660" s="223">
        <v>1</v>
      </c>
      <c r="I660" s="224"/>
      <c r="J660" s="225">
        <f>ROUND(I660*H660,2)</f>
        <v>0</v>
      </c>
      <c r="K660" s="226"/>
      <c r="L660" s="44"/>
      <c r="M660" s="227" t="s">
        <v>1</v>
      </c>
      <c r="N660" s="228" t="s">
        <v>40</v>
      </c>
      <c r="O660" s="91"/>
      <c r="P660" s="229">
        <f>O660*H660</f>
        <v>0</v>
      </c>
      <c r="Q660" s="229">
        <v>0</v>
      </c>
      <c r="R660" s="229">
        <f>Q660*H660</f>
        <v>0</v>
      </c>
      <c r="S660" s="229">
        <v>0</v>
      </c>
      <c r="T660" s="230">
        <f>S660*H660</f>
        <v>0</v>
      </c>
      <c r="U660" s="38"/>
      <c r="V660" s="38"/>
      <c r="W660" s="38"/>
      <c r="X660" s="38"/>
      <c r="Y660" s="38"/>
      <c r="Z660" s="38"/>
      <c r="AA660" s="38"/>
      <c r="AB660" s="38"/>
      <c r="AC660" s="38"/>
      <c r="AD660" s="38"/>
      <c r="AE660" s="38"/>
      <c r="AR660" s="231" t="s">
        <v>236</v>
      </c>
      <c r="AT660" s="231" t="s">
        <v>145</v>
      </c>
      <c r="AU660" s="231" t="s">
        <v>85</v>
      </c>
      <c r="AY660" s="17" t="s">
        <v>142</v>
      </c>
      <c r="BE660" s="232">
        <f>IF(N660="základní",J660,0)</f>
        <v>0</v>
      </c>
      <c r="BF660" s="232">
        <f>IF(N660="snížená",J660,0)</f>
        <v>0</v>
      </c>
      <c r="BG660" s="232">
        <f>IF(N660="zákl. přenesená",J660,0)</f>
        <v>0</v>
      </c>
      <c r="BH660" s="232">
        <f>IF(N660="sníž. přenesená",J660,0)</f>
        <v>0</v>
      </c>
      <c r="BI660" s="232">
        <f>IF(N660="nulová",J660,0)</f>
        <v>0</v>
      </c>
      <c r="BJ660" s="17" t="s">
        <v>83</v>
      </c>
      <c r="BK660" s="232">
        <f>ROUND(I660*H660,2)</f>
        <v>0</v>
      </c>
      <c r="BL660" s="17" t="s">
        <v>236</v>
      </c>
      <c r="BM660" s="231" t="s">
        <v>1056</v>
      </c>
    </row>
    <row r="661" s="2" customFormat="1">
      <c r="A661" s="38"/>
      <c r="B661" s="39"/>
      <c r="C661" s="40"/>
      <c r="D661" s="233" t="s">
        <v>151</v>
      </c>
      <c r="E661" s="40"/>
      <c r="F661" s="234" t="s">
        <v>1024</v>
      </c>
      <c r="G661" s="40"/>
      <c r="H661" s="40"/>
      <c r="I661" s="235"/>
      <c r="J661" s="40"/>
      <c r="K661" s="40"/>
      <c r="L661" s="44"/>
      <c r="M661" s="236"/>
      <c r="N661" s="237"/>
      <c r="O661" s="91"/>
      <c r="P661" s="91"/>
      <c r="Q661" s="91"/>
      <c r="R661" s="91"/>
      <c r="S661" s="91"/>
      <c r="T661" s="92"/>
      <c r="U661" s="38"/>
      <c r="V661" s="38"/>
      <c r="W661" s="38"/>
      <c r="X661" s="38"/>
      <c r="Y661" s="38"/>
      <c r="Z661" s="38"/>
      <c r="AA661" s="38"/>
      <c r="AB661" s="38"/>
      <c r="AC661" s="38"/>
      <c r="AD661" s="38"/>
      <c r="AE661" s="38"/>
      <c r="AT661" s="17" t="s">
        <v>151</v>
      </c>
      <c r="AU661" s="17" t="s">
        <v>85</v>
      </c>
    </row>
    <row r="662" s="2" customFormat="1" ht="16.5" customHeight="1">
      <c r="A662" s="38"/>
      <c r="B662" s="39"/>
      <c r="C662" s="219" t="s">
        <v>1057</v>
      </c>
      <c r="D662" s="219" t="s">
        <v>145</v>
      </c>
      <c r="E662" s="220" t="s">
        <v>1058</v>
      </c>
      <c r="F662" s="221" t="s">
        <v>1059</v>
      </c>
      <c r="G662" s="222" t="s">
        <v>224</v>
      </c>
      <c r="H662" s="223">
        <v>1</v>
      </c>
      <c r="I662" s="224"/>
      <c r="J662" s="225">
        <f>ROUND(I662*H662,2)</f>
        <v>0</v>
      </c>
      <c r="K662" s="226"/>
      <c r="L662" s="44"/>
      <c r="M662" s="227" t="s">
        <v>1</v>
      </c>
      <c r="N662" s="228" t="s">
        <v>40</v>
      </c>
      <c r="O662" s="91"/>
      <c r="P662" s="229">
        <f>O662*H662</f>
        <v>0</v>
      </c>
      <c r="Q662" s="229">
        <v>0</v>
      </c>
      <c r="R662" s="229">
        <f>Q662*H662</f>
        <v>0</v>
      </c>
      <c r="S662" s="229">
        <v>0</v>
      </c>
      <c r="T662" s="230">
        <f>S662*H662</f>
        <v>0</v>
      </c>
      <c r="U662" s="38"/>
      <c r="V662" s="38"/>
      <c r="W662" s="38"/>
      <c r="X662" s="38"/>
      <c r="Y662" s="38"/>
      <c r="Z662" s="38"/>
      <c r="AA662" s="38"/>
      <c r="AB662" s="38"/>
      <c r="AC662" s="38"/>
      <c r="AD662" s="38"/>
      <c r="AE662" s="38"/>
      <c r="AR662" s="231" t="s">
        <v>236</v>
      </c>
      <c r="AT662" s="231" t="s">
        <v>145</v>
      </c>
      <c r="AU662" s="231" t="s">
        <v>85</v>
      </c>
      <c r="AY662" s="17" t="s">
        <v>142</v>
      </c>
      <c r="BE662" s="232">
        <f>IF(N662="základní",J662,0)</f>
        <v>0</v>
      </c>
      <c r="BF662" s="232">
        <f>IF(N662="snížená",J662,0)</f>
        <v>0</v>
      </c>
      <c r="BG662" s="232">
        <f>IF(N662="zákl. přenesená",J662,0)</f>
        <v>0</v>
      </c>
      <c r="BH662" s="232">
        <f>IF(N662="sníž. přenesená",J662,0)</f>
        <v>0</v>
      </c>
      <c r="BI662" s="232">
        <f>IF(N662="nulová",J662,0)</f>
        <v>0</v>
      </c>
      <c r="BJ662" s="17" t="s">
        <v>83</v>
      </c>
      <c r="BK662" s="232">
        <f>ROUND(I662*H662,2)</f>
        <v>0</v>
      </c>
      <c r="BL662" s="17" t="s">
        <v>236</v>
      </c>
      <c r="BM662" s="231" t="s">
        <v>1060</v>
      </c>
    </row>
    <row r="663" s="2" customFormat="1">
      <c r="A663" s="38"/>
      <c r="B663" s="39"/>
      <c r="C663" s="40"/>
      <c r="D663" s="233" t="s">
        <v>151</v>
      </c>
      <c r="E663" s="40"/>
      <c r="F663" s="234" t="s">
        <v>1059</v>
      </c>
      <c r="G663" s="40"/>
      <c r="H663" s="40"/>
      <c r="I663" s="235"/>
      <c r="J663" s="40"/>
      <c r="K663" s="40"/>
      <c r="L663" s="44"/>
      <c r="M663" s="236"/>
      <c r="N663" s="237"/>
      <c r="O663" s="91"/>
      <c r="P663" s="91"/>
      <c r="Q663" s="91"/>
      <c r="R663" s="91"/>
      <c r="S663" s="91"/>
      <c r="T663" s="92"/>
      <c r="U663" s="38"/>
      <c r="V663" s="38"/>
      <c r="W663" s="38"/>
      <c r="X663" s="38"/>
      <c r="Y663" s="38"/>
      <c r="Z663" s="38"/>
      <c r="AA663" s="38"/>
      <c r="AB663" s="38"/>
      <c r="AC663" s="38"/>
      <c r="AD663" s="38"/>
      <c r="AE663" s="38"/>
      <c r="AT663" s="17" t="s">
        <v>151</v>
      </c>
      <c r="AU663" s="17" t="s">
        <v>85</v>
      </c>
    </row>
    <row r="664" s="2" customFormat="1" ht="16.5" customHeight="1">
      <c r="A664" s="38"/>
      <c r="B664" s="39"/>
      <c r="C664" s="219" t="s">
        <v>1061</v>
      </c>
      <c r="D664" s="219" t="s">
        <v>145</v>
      </c>
      <c r="E664" s="220" t="s">
        <v>1062</v>
      </c>
      <c r="F664" s="221" t="s">
        <v>1063</v>
      </c>
      <c r="G664" s="222" t="s">
        <v>224</v>
      </c>
      <c r="H664" s="223">
        <v>1</v>
      </c>
      <c r="I664" s="224"/>
      <c r="J664" s="225">
        <f>ROUND(I664*H664,2)</f>
        <v>0</v>
      </c>
      <c r="K664" s="226"/>
      <c r="L664" s="44"/>
      <c r="M664" s="227" t="s">
        <v>1</v>
      </c>
      <c r="N664" s="228" t="s">
        <v>40</v>
      </c>
      <c r="O664" s="91"/>
      <c r="P664" s="229">
        <f>O664*H664</f>
        <v>0</v>
      </c>
      <c r="Q664" s="229">
        <v>0</v>
      </c>
      <c r="R664" s="229">
        <f>Q664*H664</f>
        <v>0</v>
      </c>
      <c r="S664" s="229">
        <v>0</v>
      </c>
      <c r="T664" s="230">
        <f>S664*H664</f>
        <v>0</v>
      </c>
      <c r="U664" s="38"/>
      <c r="V664" s="38"/>
      <c r="W664" s="38"/>
      <c r="X664" s="38"/>
      <c r="Y664" s="38"/>
      <c r="Z664" s="38"/>
      <c r="AA664" s="38"/>
      <c r="AB664" s="38"/>
      <c r="AC664" s="38"/>
      <c r="AD664" s="38"/>
      <c r="AE664" s="38"/>
      <c r="AR664" s="231" t="s">
        <v>236</v>
      </c>
      <c r="AT664" s="231" t="s">
        <v>145</v>
      </c>
      <c r="AU664" s="231" t="s">
        <v>85</v>
      </c>
      <c r="AY664" s="17" t="s">
        <v>142</v>
      </c>
      <c r="BE664" s="232">
        <f>IF(N664="základní",J664,0)</f>
        <v>0</v>
      </c>
      <c r="BF664" s="232">
        <f>IF(N664="snížená",J664,0)</f>
        <v>0</v>
      </c>
      <c r="BG664" s="232">
        <f>IF(N664="zákl. přenesená",J664,0)</f>
        <v>0</v>
      </c>
      <c r="BH664" s="232">
        <f>IF(N664="sníž. přenesená",J664,0)</f>
        <v>0</v>
      </c>
      <c r="BI664" s="232">
        <f>IF(N664="nulová",J664,0)</f>
        <v>0</v>
      </c>
      <c r="BJ664" s="17" t="s">
        <v>83</v>
      </c>
      <c r="BK664" s="232">
        <f>ROUND(I664*H664,2)</f>
        <v>0</v>
      </c>
      <c r="BL664" s="17" t="s">
        <v>236</v>
      </c>
      <c r="BM664" s="231" t="s">
        <v>1064</v>
      </c>
    </row>
    <row r="665" s="2" customFormat="1">
      <c r="A665" s="38"/>
      <c r="B665" s="39"/>
      <c r="C665" s="40"/>
      <c r="D665" s="233" t="s">
        <v>151</v>
      </c>
      <c r="E665" s="40"/>
      <c r="F665" s="234" t="s">
        <v>1063</v>
      </c>
      <c r="G665" s="40"/>
      <c r="H665" s="40"/>
      <c r="I665" s="235"/>
      <c r="J665" s="40"/>
      <c r="K665" s="40"/>
      <c r="L665" s="44"/>
      <c r="M665" s="236"/>
      <c r="N665" s="237"/>
      <c r="O665" s="91"/>
      <c r="P665" s="91"/>
      <c r="Q665" s="91"/>
      <c r="R665" s="91"/>
      <c r="S665" s="91"/>
      <c r="T665" s="92"/>
      <c r="U665" s="38"/>
      <c r="V665" s="38"/>
      <c r="W665" s="38"/>
      <c r="X665" s="38"/>
      <c r="Y665" s="38"/>
      <c r="Z665" s="38"/>
      <c r="AA665" s="38"/>
      <c r="AB665" s="38"/>
      <c r="AC665" s="38"/>
      <c r="AD665" s="38"/>
      <c r="AE665" s="38"/>
      <c r="AT665" s="17" t="s">
        <v>151</v>
      </c>
      <c r="AU665" s="17" t="s">
        <v>85</v>
      </c>
    </row>
    <row r="666" s="2" customFormat="1" ht="16.5" customHeight="1">
      <c r="A666" s="38"/>
      <c r="B666" s="39"/>
      <c r="C666" s="219" t="s">
        <v>1065</v>
      </c>
      <c r="D666" s="219" t="s">
        <v>145</v>
      </c>
      <c r="E666" s="220" t="s">
        <v>1066</v>
      </c>
      <c r="F666" s="221" t="s">
        <v>1067</v>
      </c>
      <c r="G666" s="222" t="s">
        <v>224</v>
      </c>
      <c r="H666" s="223">
        <v>1</v>
      </c>
      <c r="I666" s="224"/>
      <c r="J666" s="225">
        <f>ROUND(I666*H666,2)</f>
        <v>0</v>
      </c>
      <c r="K666" s="226"/>
      <c r="L666" s="44"/>
      <c r="M666" s="227" t="s">
        <v>1</v>
      </c>
      <c r="N666" s="228" t="s">
        <v>40</v>
      </c>
      <c r="O666" s="91"/>
      <c r="P666" s="229">
        <f>O666*H666</f>
        <v>0</v>
      </c>
      <c r="Q666" s="229">
        <v>0</v>
      </c>
      <c r="R666" s="229">
        <f>Q666*H666</f>
        <v>0</v>
      </c>
      <c r="S666" s="229">
        <v>0</v>
      </c>
      <c r="T666" s="230">
        <f>S666*H666</f>
        <v>0</v>
      </c>
      <c r="U666" s="38"/>
      <c r="V666" s="38"/>
      <c r="W666" s="38"/>
      <c r="X666" s="38"/>
      <c r="Y666" s="38"/>
      <c r="Z666" s="38"/>
      <c r="AA666" s="38"/>
      <c r="AB666" s="38"/>
      <c r="AC666" s="38"/>
      <c r="AD666" s="38"/>
      <c r="AE666" s="38"/>
      <c r="AR666" s="231" t="s">
        <v>236</v>
      </c>
      <c r="AT666" s="231" t="s">
        <v>145</v>
      </c>
      <c r="AU666" s="231" t="s">
        <v>85</v>
      </c>
      <c r="AY666" s="17" t="s">
        <v>142</v>
      </c>
      <c r="BE666" s="232">
        <f>IF(N666="základní",J666,0)</f>
        <v>0</v>
      </c>
      <c r="BF666" s="232">
        <f>IF(N666="snížená",J666,0)</f>
        <v>0</v>
      </c>
      <c r="BG666" s="232">
        <f>IF(N666="zákl. přenesená",J666,0)</f>
        <v>0</v>
      </c>
      <c r="BH666" s="232">
        <f>IF(N666="sníž. přenesená",J666,0)</f>
        <v>0</v>
      </c>
      <c r="BI666" s="232">
        <f>IF(N666="nulová",J666,0)</f>
        <v>0</v>
      </c>
      <c r="BJ666" s="17" t="s">
        <v>83</v>
      </c>
      <c r="BK666" s="232">
        <f>ROUND(I666*H666,2)</f>
        <v>0</v>
      </c>
      <c r="BL666" s="17" t="s">
        <v>236</v>
      </c>
      <c r="BM666" s="231" t="s">
        <v>1068</v>
      </c>
    </row>
    <row r="667" s="2" customFormat="1">
      <c r="A667" s="38"/>
      <c r="B667" s="39"/>
      <c r="C667" s="40"/>
      <c r="D667" s="233" t="s">
        <v>151</v>
      </c>
      <c r="E667" s="40"/>
      <c r="F667" s="234" t="s">
        <v>1067</v>
      </c>
      <c r="G667" s="40"/>
      <c r="H667" s="40"/>
      <c r="I667" s="235"/>
      <c r="J667" s="40"/>
      <c r="K667" s="40"/>
      <c r="L667" s="44"/>
      <c r="M667" s="236"/>
      <c r="N667" s="237"/>
      <c r="O667" s="91"/>
      <c r="P667" s="91"/>
      <c r="Q667" s="91"/>
      <c r="R667" s="91"/>
      <c r="S667" s="91"/>
      <c r="T667" s="92"/>
      <c r="U667" s="38"/>
      <c r="V667" s="38"/>
      <c r="W667" s="38"/>
      <c r="X667" s="38"/>
      <c r="Y667" s="38"/>
      <c r="Z667" s="38"/>
      <c r="AA667" s="38"/>
      <c r="AB667" s="38"/>
      <c r="AC667" s="38"/>
      <c r="AD667" s="38"/>
      <c r="AE667" s="38"/>
      <c r="AT667" s="17" t="s">
        <v>151</v>
      </c>
      <c r="AU667" s="17" t="s">
        <v>85</v>
      </c>
    </row>
    <row r="668" s="2" customFormat="1" ht="16.5" customHeight="1">
      <c r="A668" s="38"/>
      <c r="B668" s="39"/>
      <c r="C668" s="219" t="s">
        <v>1069</v>
      </c>
      <c r="D668" s="219" t="s">
        <v>145</v>
      </c>
      <c r="E668" s="220" t="s">
        <v>1070</v>
      </c>
      <c r="F668" s="221" t="s">
        <v>1071</v>
      </c>
      <c r="G668" s="222" t="s">
        <v>224</v>
      </c>
      <c r="H668" s="223">
        <v>1</v>
      </c>
      <c r="I668" s="224"/>
      <c r="J668" s="225">
        <f>ROUND(I668*H668,2)</f>
        <v>0</v>
      </c>
      <c r="K668" s="226"/>
      <c r="L668" s="44"/>
      <c r="M668" s="227" t="s">
        <v>1</v>
      </c>
      <c r="N668" s="228" t="s">
        <v>40</v>
      </c>
      <c r="O668" s="91"/>
      <c r="P668" s="229">
        <f>O668*H668</f>
        <v>0</v>
      </c>
      <c r="Q668" s="229">
        <v>0</v>
      </c>
      <c r="R668" s="229">
        <f>Q668*H668</f>
        <v>0</v>
      </c>
      <c r="S668" s="229">
        <v>0</v>
      </c>
      <c r="T668" s="230">
        <f>S668*H668</f>
        <v>0</v>
      </c>
      <c r="U668" s="38"/>
      <c r="V668" s="38"/>
      <c r="W668" s="38"/>
      <c r="X668" s="38"/>
      <c r="Y668" s="38"/>
      <c r="Z668" s="38"/>
      <c r="AA668" s="38"/>
      <c r="AB668" s="38"/>
      <c r="AC668" s="38"/>
      <c r="AD668" s="38"/>
      <c r="AE668" s="38"/>
      <c r="AR668" s="231" t="s">
        <v>236</v>
      </c>
      <c r="AT668" s="231" t="s">
        <v>145</v>
      </c>
      <c r="AU668" s="231" t="s">
        <v>85</v>
      </c>
      <c r="AY668" s="17" t="s">
        <v>142</v>
      </c>
      <c r="BE668" s="232">
        <f>IF(N668="základní",J668,0)</f>
        <v>0</v>
      </c>
      <c r="BF668" s="232">
        <f>IF(N668="snížená",J668,0)</f>
        <v>0</v>
      </c>
      <c r="BG668" s="232">
        <f>IF(N668="zákl. přenesená",J668,0)</f>
        <v>0</v>
      </c>
      <c r="BH668" s="232">
        <f>IF(N668="sníž. přenesená",J668,0)</f>
        <v>0</v>
      </c>
      <c r="BI668" s="232">
        <f>IF(N668="nulová",J668,0)</f>
        <v>0</v>
      </c>
      <c r="BJ668" s="17" t="s">
        <v>83</v>
      </c>
      <c r="BK668" s="232">
        <f>ROUND(I668*H668,2)</f>
        <v>0</v>
      </c>
      <c r="BL668" s="17" t="s">
        <v>236</v>
      </c>
      <c r="BM668" s="231" t="s">
        <v>1072</v>
      </c>
    </row>
    <row r="669" s="2" customFormat="1">
      <c r="A669" s="38"/>
      <c r="B669" s="39"/>
      <c r="C669" s="40"/>
      <c r="D669" s="233" t="s">
        <v>151</v>
      </c>
      <c r="E669" s="40"/>
      <c r="F669" s="234" t="s">
        <v>1071</v>
      </c>
      <c r="G669" s="40"/>
      <c r="H669" s="40"/>
      <c r="I669" s="235"/>
      <c r="J669" s="40"/>
      <c r="K669" s="40"/>
      <c r="L669" s="44"/>
      <c r="M669" s="236"/>
      <c r="N669" s="237"/>
      <c r="O669" s="91"/>
      <c r="P669" s="91"/>
      <c r="Q669" s="91"/>
      <c r="R669" s="91"/>
      <c r="S669" s="91"/>
      <c r="T669" s="92"/>
      <c r="U669" s="38"/>
      <c r="V669" s="38"/>
      <c r="W669" s="38"/>
      <c r="X669" s="38"/>
      <c r="Y669" s="38"/>
      <c r="Z669" s="38"/>
      <c r="AA669" s="38"/>
      <c r="AB669" s="38"/>
      <c r="AC669" s="38"/>
      <c r="AD669" s="38"/>
      <c r="AE669" s="38"/>
      <c r="AT669" s="17" t="s">
        <v>151</v>
      </c>
      <c r="AU669" s="17" t="s">
        <v>85</v>
      </c>
    </row>
    <row r="670" s="2" customFormat="1" ht="21.75" customHeight="1">
      <c r="A670" s="38"/>
      <c r="B670" s="39"/>
      <c r="C670" s="219" t="s">
        <v>1073</v>
      </c>
      <c r="D670" s="219" t="s">
        <v>145</v>
      </c>
      <c r="E670" s="220" t="s">
        <v>1074</v>
      </c>
      <c r="F670" s="221" t="s">
        <v>1075</v>
      </c>
      <c r="G670" s="222" t="s">
        <v>224</v>
      </c>
      <c r="H670" s="223">
        <v>1</v>
      </c>
      <c r="I670" s="224"/>
      <c r="J670" s="225">
        <f>ROUND(I670*H670,2)</f>
        <v>0</v>
      </c>
      <c r="K670" s="226"/>
      <c r="L670" s="44"/>
      <c r="M670" s="227" t="s">
        <v>1</v>
      </c>
      <c r="N670" s="228" t="s">
        <v>40</v>
      </c>
      <c r="O670" s="91"/>
      <c r="P670" s="229">
        <f>O670*H670</f>
        <v>0</v>
      </c>
      <c r="Q670" s="229">
        <v>0</v>
      </c>
      <c r="R670" s="229">
        <f>Q670*H670</f>
        <v>0</v>
      </c>
      <c r="S670" s="229">
        <v>0</v>
      </c>
      <c r="T670" s="230">
        <f>S670*H670</f>
        <v>0</v>
      </c>
      <c r="U670" s="38"/>
      <c r="V670" s="38"/>
      <c r="W670" s="38"/>
      <c r="X670" s="38"/>
      <c r="Y670" s="38"/>
      <c r="Z670" s="38"/>
      <c r="AA670" s="38"/>
      <c r="AB670" s="38"/>
      <c r="AC670" s="38"/>
      <c r="AD670" s="38"/>
      <c r="AE670" s="38"/>
      <c r="AR670" s="231" t="s">
        <v>236</v>
      </c>
      <c r="AT670" s="231" t="s">
        <v>145</v>
      </c>
      <c r="AU670" s="231" t="s">
        <v>85</v>
      </c>
      <c r="AY670" s="17" t="s">
        <v>142</v>
      </c>
      <c r="BE670" s="232">
        <f>IF(N670="základní",J670,0)</f>
        <v>0</v>
      </c>
      <c r="BF670" s="232">
        <f>IF(N670="snížená",J670,0)</f>
        <v>0</v>
      </c>
      <c r="BG670" s="232">
        <f>IF(N670="zákl. přenesená",J670,0)</f>
        <v>0</v>
      </c>
      <c r="BH670" s="232">
        <f>IF(N670="sníž. přenesená",J670,0)</f>
        <v>0</v>
      </c>
      <c r="BI670" s="232">
        <f>IF(N670="nulová",J670,0)</f>
        <v>0</v>
      </c>
      <c r="BJ670" s="17" t="s">
        <v>83</v>
      </c>
      <c r="BK670" s="232">
        <f>ROUND(I670*H670,2)</f>
        <v>0</v>
      </c>
      <c r="BL670" s="17" t="s">
        <v>236</v>
      </c>
      <c r="BM670" s="231" t="s">
        <v>1076</v>
      </c>
    </row>
    <row r="671" s="2" customFormat="1">
      <c r="A671" s="38"/>
      <c r="B671" s="39"/>
      <c r="C671" s="40"/>
      <c r="D671" s="233" t="s">
        <v>151</v>
      </c>
      <c r="E671" s="40"/>
      <c r="F671" s="234" t="s">
        <v>1075</v>
      </c>
      <c r="G671" s="40"/>
      <c r="H671" s="40"/>
      <c r="I671" s="235"/>
      <c r="J671" s="40"/>
      <c r="K671" s="40"/>
      <c r="L671" s="44"/>
      <c r="M671" s="236"/>
      <c r="N671" s="237"/>
      <c r="O671" s="91"/>
      <c r="P671" s="91"/>
      <c r="Q671" s="91"/>
      <c r="R671" s="91"/>
      <c r="S671" s="91"/>
      <c r="T671" s="92"/>
      <c r="U671" s="38"/>
      <c r="V671" s="38"/>
      <c r="W671" s="38"/>
      <c r="X671" s="38"/>
      <c r="Y671" s="38"/>
      <c r="Z671" s="38"/>
      <c r="AA671" s="38"/>
      <c r="AB671" s="38"/>
      <c r="AC671" s="38"/>
      <c r="AD671" s="38"/>
      <c r="AE671" s="38"/>
      <c r="AT671" s="17" t="s">
        <v>151</v>
      </c>
      <c r="AU671" s="17" t="s">
        <v>85</v>
      </c>
    </row>
    <row r="672" s="2" customFormat="1" ht="16.5" customHeight="1">
      <c r="A672" s="38"/>
      <c r="B672" s="39"/>
      <c r="C672" s="219" t="s">
        <v>1077</v>
      </c>
      <c r="D672" s="219" t="s">
        <v>145</v>
      </c>
      <c r="E672" s="220" t="s">
        <v>1078</v>
      </c>
      <c r="F672" s="221" t="s">
        <v>1079</v>
      </c>
      <c r="G672" s="222" t="s">
        <v>203</v>
      </c>
      <c r="H672" s="223">
        <v>40.6</v>
      </c>
      <c r="I672" s="224"/>
      <c r="J672" s="225">
        <f>ROUND(I672*H672,2)</f>
        <v>0</v>
      </c>
      <c r="K672" s="226"/>
      <c r="L672" s="44"/>
      <c r="M672" s="227" t="s">
        <v>1</v>
      </c>
      <c r="N672" s="228" t="s">
        <v>40</v>
      </c>
      <c r="O672" s="91"/>
      <c r="P672" s="229">
        <f>O672*H672</f>
        <v>0</v>
      </c>
      <c r="Q672" s="229">
        <v>0</v>
      </c>
      <c r="R672" s="229">
        <f>Q672*H672</f>
        <v>0</v>
      </c>
      <c r="S672" s="229">
        <v>0.005</v>
      </c>
      <c r="T672" s="230">
        <f>S672*H672</f>
        <v>0.203</v>
      </c>
      <c r="U672" s="38"/>
      <c r="V672" s="38"/>
      <c r="W672" s="38"/>
      <c r="X672" s="38"/>
      <c r="Y672" s="38"/>
      <c r="Z672" s="38"/>
      <c r="AA672" s="38"/>
      <c r="AB672" s="38"/>
      <c r="AC672" s="38"/>
      <c r="AD672" s="38"/>
      <c r="AE672" s="38"/>
      <c r="AR672" s="231" t="s">
        <v>236</v>
      </c>
      <c r="AT672" s="231" t="s">
        <v>145</v>
      </c>
      <c r="AU672" s="231" t="s">
        <v>85</v>
      </c>
      <c r="AY672" s="17" t="s">
        <v>142</v>
      </c>
      <c r="BE672" s="232">
        <f>IF(N672="základní",J672,0)</f>
        <v>0</v>
      </c>
      <c r="BF672" s="232">
        <f>IF(N672="snížená",J672,0)</f>
        <v>0</v>
      </c>
      <c r="BG672" s="232">
        <f>IF(N672="zákl. přenesená",J672,0)</f>
        <v>0</v>
      </c>
      <c r="BH672" s="232">
        <f>IF(N672="sníž. přenesená",J672,0)</f>
        <v>0</v>
      </c>
      <c r="BI672" s="232">
        <f>IF(N672="nulová",J672,0)</f>
        <v>0</v>
      </c>
      <c r="BJ672" s="17" t="s">
        <v>83</v>
      </c>
      <c r="BK672" s="232">
        <f>ROUND(I672*H672,2)</f>
        <v>0</v>
      </c>
      <c r="BL672" s="17" t="s">
        <v>236</v>
      </c>
      <c r="BM672" s="231" t="s">
        <v>1080</v>
      </c>
    </row>
    <row r="673" s="2" customFormat="1">
      <c r="A673" s="38"/>
      <c r="B673" s="39"/>
      <c r="C673" s="40"/>
      <c r="D673" s="233" t="s">
        <v>151</v>
      </c>
      <c r="E673" s="40"/>
      <c r="F673" s="234" t="s">
        <v>1081</v>
      </c>
      <c r="G673" s="40"/>
      <c r="H673" s="40"/>
      <c r="I673" s="235"/>
      <c r="J673" s="40"/>
      <c r="K673" s="40"/>
      <c r="L673" s="44"/>
      <c r="M673" s="236"/>
      <c r="N673" s="237"/>
      <c r="O673" s="91"/>
      <c r="P673" s="91"/>
      <c r="Q673" s="91"/>
      <c r="R673" s="91"/>
      <c r="S673" s="91"/>
      <c r="T673" s="92"/>
      <c r="U673" s="38"/>
      <c r="V673" s="38"/>
      <c r="W673" s="38"/>
      <c r="X673" s="38"/>
      <c r="Y673" s="38"/>
      <c r="Z673" s="38"/>
      <c r="AA673" s="38"/>
      <c r="AB673" s="38"/>
      <c r="AC673" s="38"/>
      <c r="AD673" s="38"/>
      <c r="AE673" s="38"/>
      <c r="AT673" s="17" t="s">
        <v>151</v>
      </c>
      <c r="AU673" s="17" t="s">
        <v>85</v>
      </c>
    </row>
    <row r="674" s="13" customFormat="1">
      <c r="A674" s="13"/>
      <c r="B674" s="238"/>
      <c r="C674" s="239"/>
      <c r="D674" s="233" t="s">
        <v>153</v>
      </c>
      <c r="E674" s="240" t="s">
        <v>1</v>
      </c>
      <c r="F674" s="241" t="s">
        <v>1082</v>
      </c>
      <c r="G674" s="239"/>
      <c r="H674" s="242">
        <v>40.6</v>
      </c>
      <c r="I674" s="243"/>
      <c r="J674" s="239"/>
      <c r="K674" s="239"/>
      <c r="L674" s="244"/>
      <c r="M674" s="245"/>
      <c r="N674" s="246"/>
      <c r="O674" s="246"/>
      <c r="P674" s="246"/>
      <c r="Q674" s="246"/>
      <c r="R674" s="246"/>
      <c r="S674" s="246"/>
      <c r="T674" s="247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48" t="s">
        <v>153</v>
      </c>
      <c r="AU674" s="248" t="s">
        <v>85</v>
      </c>
      <c r="AV674" s="13" t="s">
        <v>85</v>
      </c>
      <c r="AW674" s="13" t="s">
        <v>32</v>
      </c>
      <c r="AX674" s="13" t="s">
        <v>75</v>
      </c>
      <c r="AY674" s="248" t="s">
        <v>142</v>
      </c>
    </row>
    <row r="675" s="14" customFormat="1">
      <c r="A675" s="14"/>
      <c r="B675" s="249"/>
      <c r="C675" s="250"/>
      <c r="D675" s="233" t="s">
        <v>153</v>
      </c>
      <c r="E675" s="251" t="s">
        <v>1</v>
      </c>
      <c r="F675" s="252" t="s">
        <v>155</v>
      </c>
      <c r="G675" s="250"/>
      <c r="H675" s="253">
        <v>40.6</v>
      </c>
      <c r="I675" s="254"/>
      <c r="J675" s="250"/>
      <c r="K675" s="250"/>
      <c r="L675" s="255"/>
      <c r="M675" s="256"/>
      <c r="N675" s="257"/>
      <c r="O675" s="257"/>
      <c r="P675" s="257"/>
      <c r="Q675" s="257"/>
      <c r="R675" s="257"/>
      <c r="S675" s="257"/>
      <c r="T675" s="258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59" t="s">
        <v>153</v>
      </c>
      <c r="AU675" s="259" t="s">
        <v>85</v>
      </c>
      <c r="AV675" s="14" t="s">
        <v>149</v>
      </c>
      <c r="AW675" s="14" t="s">
        <v>32</v>
      </c>
      <c r="AX675" s="14" t="s">
        <v>83</v>
      </c>
      <c r="AY675" s="259" t="s">
        <v>142</v>
      </c>
    </row>
    <row r="676" s="2" customFormat="1" ht="16.5" customHeight="1">
      <c r="A676" s="38"/>
      <c r="B676" s="39"/>
      <c r="C676" s="219" t="s">
        <v>1083</v>
      </c>
      <c r="D676" s="219" t="s">
        <v>145</v>
      </c>
      <c r="E676" s="220" t="s">
        <v>1084</v>
      </c>
      <c r="F676" s="221" t="s">
        <v>1085</v>
      </c>
      <c r="G676" s="222" t="s">
        <v>203</v>
      </c>
      <c r="H676" s="223">
        <v>40.6</v>
      </c>
      <c r="I676" s="224"/>
      <c r="J676" s="225">
        <f>ROUND(I676*H676,2)</f>
        <v>0</v>
      </c>
      <c r="K676" s="226"/>
      <c r="L676" s="44"/>
      <c r="M676" s="227" t="s">
        <v>1</v>
      </c>
      <c r="N676" s="228" t="s">
        <v>40</v>
      </c>
      <c r="O676" s="91"/>
      <c r="P676" s="229">
        <f>O676*H676</f>
        <v>0</v>
      </c>
      <c r="Q676" s="229">
        <v>0</v>
      </c>
      <c r="R676" s="229">
        <f>Q676*H676</f>
        <v>0</v>
      </c>
      <c r="S676" s="229">
        <v>0</v>
      </c>
      <c r="T676" s="230">
        <f>S676*H676</f>
        <v>0</v>
      </c>
      <c r="U676" s="38"/>
      <c r="V676" s="38"/>
      <c r="W676" s="38"/>
      <c r="X676" s="38"/>
      <c r="Y676" s="38"/>
      <c r="Z676" s="38"/>
      <c r="AA676" s="38"/>
      <c r="AB676" s="38"/>
      <c r="AC676" s="38"/>
      <c r="AD676" s="38"/>
      <c r="AE676" s="38"/>
      <c r="AR676" s="231" t="s">
        <v>236</v>
      </c>
      <c r="AT676" s="231" t="s">
        <v>145</v>
      </c>
      <c r="AU676" s="231" t="s">
        <v>85</v>
      </c>
      <c r="AY676" s="17" t="s">
        <v>142</v>
      </c>
      <c r="BE676" s="232">
        <f>IF(N676="základní",J676,0)</f>
        <v>0</v>
      </c>
      <c r="BF676" s="232">
        <f>IF(N676="snížená",J676,0)</f>
        <v>0</v>
      </c>
      <c r="BG676" s="232">
        <f>IF(N676="zákl. přenesená",J676,0)</f>
        <v>0</v>
      </c>
      <c r="BH676" s="232">
        <f>IF(N676="sníž. přenesená",J676,0)</f>
        <v>0</v>
      </c>
      <c r="BI676" s="232">
        <f>IF(N676="nulová",J676,0)</f>
        <v>0</v>
      </c>
      <c r="BJ676" s="17" t="s">
        <v>83</v>
      </c>
      <c r="BK676" s="232">
        <f>ROUND(I676*H676,2)</f>
        <v>0</v>
      </c>
      <c r="BL676" s="17" t="s">
        <v>236</v>
      </c>
      <c r="BM676" s="231" t="s">
        <v>1086</v>
      </c>
    </row>
    <row r="677" s="2" customFormat="1">
      <c r="A677" s="38"/>
      <c r="B677" s="39"/>
      <c r="C677" s="40"/>
      <c r="D677" s="233" t="s">
        <v>151</v>
      </c>
      <c r="E677" s="40"/>
      <c r="F677" s="234" t="s">
        <v>1087</v>
      </c>
      <c r="G677" s="40"/>
      <c r="H677" s="40"/>
      <c r="I677" s="235"/>
      <c r="J677" s="40"/>
      <c r="K677" s="40"/>
      <c r="L677" s="44"/>
      <c r="M677" s="236"/>
      <c r="N677" s="237"/>
      <c r="O677" s="91"/>
      <c r="P677" s="91"/>
      <c r="Q677" s="91"/>
      <c r="R677" s="91"/>
      <c r="S677" s="91"/>
      <c r="T677" s="92"/>
      <c r="U677" s="38"/>
      <c r="V677" s="38"/>
      <c r="W677" s="38"/>
      <c r="X677" s="38"/>
      <c r="Y677" s="38"/>
      <c r="Z677" s="38"/>
      <c r="AA677" s="38"/>
      <c r="AB677" s="38"/>
      <c r="AC677" s="38"/>
      <c r="AD677" s="38"/>
      <c r="AE677" s="38"/>
      <c r="AT677" s="17" t="s">
        <v>151</v>
      </c>
      <c r="AU677" s="17" t="s">
        <v>85</v>
      </c>
    </row>
    <row r="678" s="13" customFormat="1">
      <c r="A678" s="13"/>
      <c r="B678" s="238"/>
      <c r="C678" s="239"/>
      <c r="D678" s="233" t="s">
        <v>153</v>
      </c>
      <c r="E678" s="240" t="s">
        <v>1</v>
      </c>
      <c r="F678" s="241" t="s">
        <v>1082</v>
      </c>
      <c r="G678" s="239"/>
      <c r="H678" s="242">
        <v>40.6</v>
      </c>
      <c r="I678" s="243"/>
      <c r="J678" s="239"/>
      <c r="K678" s="239"/>
      <c r="L678" s="244"/>
      <c r="M678" s="245"/>
      <c r="N678" s="246"/>
      <c r="O678" s="246"/>
      <c r="P678" s="246"/>
      <c r="Q678" s="246"/>
      <c r="R678" s="246"/>
      <c r="S678" s="246"/>
      <c r="T678" s="247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48" t="s">
        <v>153</v>
      </c>
      <c r="AU678" s="248" t="s">
        <v>85</v>
      </c>
      <c r="AV678" s="13" t="s">
        <v>85</v>
      </c>
      <c r="AW678" s="13" t="s">
        <v>32</v>
      </c>
      <c r="AX678" s="13" t="s">
        <v>75</v>
      </c>
      <c r="AY678" s="248" t="s">
        <v>142</v>
      </c>
    </row>
    <row r="679" s="14" customFormat="1">
      <c r="A679" s="14"/>
      <c r="B679" s="249"/>
      <c r="C679" s="250"/>
      <c r="D679" s="233" t="s">
        <v>153</v>
      </c>
      <c r="E679" s="251" t="s">
        <v>1</v>
      </c>
      <c r="F679" s="252" t="s">
        <v>155</v>
      </c>
      <c r="G679" s="250"/>
      <c r="H679" s="253">
        <v>40.6</v>
      </c>
      <c r="I679" s="254"/>
      <c r="J679" s="250"/>
      <c r="K679" s="250"/>
      <c r="L679" s="255"/>
      <c r="M679" s="256"/>
      <c r="N679" s="257"/>
      <c r="O679" s="257"/>
      <c r="P679" s="257"/>
      <c r="Q679" s="257"/>
      <c r="R679" s="257"/>
      <c r="S679" s="257"/>
      <c r="T679" s="258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59" t="s">
        <v>153</v>
      </c>
      <c r="AU679" s="259" t="s">
        <v>85</v>
      </c>
      <c r="AV679" s="14" t="s">
        <v>149</v>
      </c>
      <c r="AW679" s="14" t="s">
        <v>32</v>
      </c>
      <c r="AX679" s="14" t="s">
        <v>83</v>
      </c>
      <c r="AY679" s="259" t="s">
        <v>142</v>
      </c>
    </row>
    <row r="680" s="2" customFormat="1" ht="16.5" customHeight="1">
      <c r="A680" s="38"/>
      <c r="B680" s="39"/>
      <c r="C680" s="270" t="s">
        <v>1088</v>
      </c>
      <c r="D680" s="270" t="s">
        <v>228</v>
      </c>
      <c r="E680" s="271" t="s">
        <v>1089</v>
      </c>
      <c r="F680" s="272" t="s">
        <v>1090</v>
      </c>
      <c r="G680" s="273" t="s">
        <v>203</v>
      </c>
      <c r="H680" s="274">
        <v>40.6</v>
      </c>
      <c r="I680" s="275"/>
      <c r="J680" s="276">
        <f>ROUND(I680*H680,2)</f>
        <v>0</v>
      </c>
      <c r="K680" s="277"/>
      <c r="L680" s="278"/>
      <c r="M680" s="279" t="s">
        <v>1</v>
      </c>
      <c r="N680" s="280" t="s">
        <v>40</v>
      </c>
      <c r="O680" s="91"/>
      <c r="P680" s="229">
        <f>O680*H680</f>
        <v>0</v>
      </c>
      <c r="Q680" s="229">
        <v>0.006</v>
      </c>
      <c r="R680" s="229">
        <f>Q680*H680</f>
        <v>0.2436</v>
      </c>
      <c r="S680" s="229">
        <v>0</v>
      </c>
      <c r="T680" s="230">
        <f>S680*H680</f>
        <v>0</v>
      </c>
      <c r="U680" s="38"/>
      <c r="V680" s="38"/>
      <c r="W680" s="38"/>
      <c r="X680" s="38"/>
      <c r="Y680" s="38"/>
      <c r="Z680" s="38"/>
      <c r="AA680" s="38"/>
      <c r="AB680" s="38"/>
      <c r="AC680" s="38"/>
      <c r="AD680" s="38"/>
      <c r="AE680" s="38"/>
      <c r="AR680" s="231" t="s">
        <v>303</v>
      </c>
      <c r="AT680" s="231" t="s">
        <v>228</v>
      </c>
      <c r="AU680" s="231" t="s">
        <v>85</v>
      </c>
      <c r="AY680" s="17" t="s">
        <v>142</v>
      </c>
      <c r="BE680" s="232">
        <f>IF(N680="základní",J680,0)</f>
        <v>0</v>
      </c>
      <c r="BF680" s="232">
        <f>IF(N680="snížená",J680,0)</f>
        <v>0</v>
      </c>
      <c r="BG680" s="232">
        <f>IF(N680="zákl. přenesená",J680,0)</f>
        <v>0</v>
      </c>
      <c r="BH680" s="232">
        <f>IF(N680="sníž. přenesená",J680,0)</f>
        <v>0</v>
      </c>
      <c r="BI680" s="232">
        <f>IF(N680="nulová",J680,0)</f>
        <v>0</v>
      </c>
      <c r="BJ680" s="17" t="s">
        <v>83</v>
      </c>
      <c r="BK680" s="232">
        <f>ROUND(I680*H680,2)</f>
        <v>0</v>
      </c>
      <c r="BL680" s="17" t="s">
        <v>236</v>
      </c>
      <c r="BM680" s="231" t="s">
        <v>1091</v>
      </c>
    </row>
    <row r="681" s="2" customFormat="1">
      <c r="A681" s="38"/>
      <c r="B681" s="39"/>
      <c r="C681" s="40"/>
      <c r="D681" s="233" t="s">
        <v>151</v>
      </c>
      <c r="E681" s="40"/>
      <c r="F681" s="234" t="s">
        <v>1090</v>
      </c>
      <c r="G681" s="40"/>
      <c r="H681" s="40"/>
      <c r="I681" s="235"/>
      <c r="J681" s="40"/>
      <c r="K681" s="40"/>
      <c r="L681" s="44"/>
      <c r="M681" s="236"/>
      <c r="N681" s="237"/>
      <c r="O681" s="91"/>
      <c r="P681" s="91"/>
      <c r="Q681" s="91"/>
      <c r="R681" s="91"/>
      <c r="S681" s="91"/>
      <c r="T681" s="92"/>
      <c r="U681" s="38"/>
      <c r="V681" s="38"/>
      <c r="W681" s="38"/>
      <c r="X681" s="38"/>
      <c r="Y681" s="38"/>
      <c r="Z681" s="38"/>
      <c r="AA681" s="38"/>
      <c r="AB681" s="38"/>
      <c r="AC681" s="38"/>
      <c r="AD681" s="38"/>
      <c r="AE681" s="38"/>
      <c r="AT681" s="17" t="s">
        <v>151</v>
      </c>
      <c r="AU681" s="17" t="s">
        <v>85</v>
      </c>
    </row>
    <row r="682" s="2" customFormat="1" ht="16.5" customHeight="1">
      <c r="A682" s="38"/>
      <c r="B682" s="39"/>
      <c r="C682" s="270" t="s">
        <v>1092</v>
      </c>
      <c r="D682" s="270" t="s">
        <v>228</v>
      </c>
      <c r="E682" s="271" t="s">
        <v>1093</v>
      </c>
      <c r="F682" s="272" t="s">
        <v>1094</v>
      </c>
      <c r="G682" s="273" t="s">
        <v>224</v>
      </c>
      <c r="H682" s="274">
        <v>58</v>
      </c>
      <c r="I682" s="275"/>
      <c r="J682" s="276">
        <f>ROUND(I682*H682,2)</f>
        <v>0</v>
      </c>
      <c r="K682" s="277"/>
      <c r="L682" s="278"/>
      <c r="M682" s="279" t="s">
        <v>1</v>
      </c>
      <c r="N682" s="280" t="s">
        <v>40</v>
      </c>
      <c r="O682" s="91"/>
      <c r="P682" s="229">
        <f>O682*H682</f>
        <v>0</v>
      </c>
      <c r="Q682" s="229">
        <v>6E-05</v>
      </c>
      <c r="R682" s="229">
        <f>Q682*H682</f>
        <v>0.00348</v>
      </c>
      <c r="S682" s="229">
        <v>0</v>
      </c>
      <c r="T682" s="230">
        <f>S682*H682</f>
        <v>0</v>
      </c>
      <c r="U682" s="38"/>
      <c r="V682" s="38"/>
      <c r="W682" s="38"/>
      <c r="X682" s="38"/>
      <c r="Y682" s="38"/>
      <c r="Z682" s="38"/>
      <c r="AA682" s="38"/>
      <c r="AB682" s="38"/>
      <c r="AC682" s="38"/>
      <c r="AD682" s="38"/>
      <c r="AE682" s="38"/>
      <c r="AR682" s="231" t="s">
        <v>303</v>
      </c>
      <c r="AT682" s="231" t="s">
        <v>228</v>
      </c>
      <c r="AU682" s="231" t="s">
        <v>85</v>
      </c>
      <c r="AY682" s="17" t="s">
        <v>142</v>
      </c>
      <c r="BE682" s="232">
        <f>IF(N682="základní",J682,0)</f>
        <v>0</v>
      </c>
      <c r="BF682" s="232">
        <f>IF(N682="snížená",J682,0)</f>
        <v>0</v>
      </c>
      <c r="BG682" s="232">
        <f>IF(N682="zákl. přenesená",J682,0)</f>
        <v>0</v>
      </c>
      <c r="BH682" s="232">
        <f>IF(N682="sníž. přenesená",J682,0)</f>
        <v>0</v>
      </c>
      <c r="BI682" s="232">
        <f>IF(N682="nulová",J682,0)</f>
        <v>0</v>
      </c>
      <c r="BJ682" s="17" t="s">
        <v>83</v>
      </c>
      <c r="BK682" s="232">
        <f>ROUND(I682*H682,2)</f>
        <v>0</v>
      </c>
      <c r="BL682" s="17" t="s">
        <v>236</v>
      </c>
      <c r="BM682" s="231" t="s">
        <v>1095</v>
      </c>
    </row>
    <row r="683" s="2" customFormat="1">
      <c r="A683" s="38"/>
      <c r="B683" s="39"/>
      <c r="C683" s="40"/>
      <c r="D683" s="233" t="s">
        <v>151</v>
      </c>
      <c r="E683" s="40"/>
      <c r="F683" s="234" t="s">
        <v>1094</v>
      </c>
      <c r="G683" s="40"/>
      <c r="H683" s="40"/>
      <c r="I683" s="235"/>
      <c r="J683" s="40"/>
      <c r="K683" s="40"/>
      <c r="L683" s="44"/>
      <c r="M683" s="236"/>
      <c r="N683" s="237"/>
      <c r="O683" s="91"/>
      <c r="P683" s="91"/>
      <c r="Q683" s="91"/>
      <c r="R683" s="91"/>
      <c r="S683" s="91"/>
      <c r="T683" s="92"/>
      <c r="U683" s="38"/>
      <c r="V683" s="38"/>
      <c r="W683" s="38"/>
      <c r="X683" s="38"/>
      <c r="Y683" s="38"/>
      <c r="Z683" s="38"/>
      <c r="AA683" s="38"/>
      <c r="AB683" s="38"/>
      <c r="AC683" s="38"/>
      <c r="AD683" s="38"/>
      <c r="AE683" s="38"/>
      <c r="AT683" s="17" t="s">
        <v>151</v>
      </c>
      <c r="AU683" s="17" t="s">
        <v>85</v>
      </c>
    </row>
    <row r="684" s="2" customFormat="1" ht="16.5" customHeight="1">
      <c r="A684" s="38"/>
      <c r="B684" s="39"/>
      <c r="C684" s="219" t="s">
        <v>1096</v>
      </c>
      <c r="D684" s="219" t="s">
        <v>145</v>
      </c>
      <c r="E684" s="220" t="s">
        <v>1097</v>
      </c>
      <c r="F684" s="221" t="s">
        <v>1098</v>
      </c>
      <c r="G684" s="222" t="s">
        <v>224</v>
      </c>
      <c r="H684" s="223">
        <v>18</v>
      </c>
      <c r="I684" s="224"/>
      <c r="J684" s="225">
        <f>ROUND(I684*H684,2)</f>
        <v>0</v>
      </c>
      <c r="K684" s="226"/>
      <c r="L684" s="44"/>
      <c r="M684" s="227" t="s">
        <v>1</v>
      </c>
      <c r="N684" s="228" t="s">
        <v>40</v>
      </c>
      <c r="O684" s="91"/>
      <c r="P684" s="229">
        <f>O684*H684</f>
        <v>0</v>
      </c>
      <c r="Q684" s="229">
        <v>0</v>
      </c>
      <c r="R684" s="229">
        <f>Q684*H684</f>
        <v>0</v>
      </c>
      <c r="S684" s="229">
        <v>0</v>
      </c>
      <c r="T684" s="230">
        <f>S684*H684</f>
        <v>0</v>
      </c>
      <c r="U684" s="38"/>
      <c r="V684" s="38"/>
      <c r="W684" s="38"/>
      <c r="X684" s="38"/>
      <c r="Y684" s="38"/>
      <c r="Z684" s="38"/>
      <c r="AA684" s="38"/>
      <c r="AB684" s="38"/>
      <c r="AC684" s="38"/>
      <c r="AD684" s="38"/>
      <c r="AE684" s="38"/>
      <c r="AR684" s="231" t="s">
        <v>236</v>
      </c>
      <c r="AT684" s="231" t="s">
        <v>145</v>
      </c>
      <c r="AU684" s="231" t="s">
        <v>85</v>
      </c>
      <c r="AY684" s="17" t="s">
        <v>142</v>
      </c>
      <c r="BE684" s="232">
        <f>IF(N684="základní",J684,0)</f>
        <v>0</v>
      </c>
      <c r="BF684" s="232">
        <f>IF(N684="snížená",J684,0)</f>
        <v>0</v>
      </c>
      <c r="BG684" s="232">
        <f>IF(N684="zákl. přenesená",J684,0)</f>
        <v>0</v>
      </c>
      <c r="BH684" s="232">
        <f>IF(N684="sníž. přenesená",J684,0)</f>
        <v>0</v>
      </c>
      <c r="BI684" s="232">
        <f>IF(N684="nulová",J684,0)</f>
        <v>0</v>
      </c>
      <c r="BJ684" s="17" t="s">
        <v>83</v>
      </c>
      <c r="BK684" s="232">
        <f>ROUND(I684*H684,2)</f>
        <v>0</v>
      </c>
      <c r="BL684" s="17" t="s">
        <v>236</v>
      </c>
      <c r="BM684" s="231" t="s">
        <v>1099</v>
      </c>
    </row>
    <row r="685" s="2" customFormat="1">
      <c r="A685" s="38"/>
      <c r="B685" s="39"/>
      <c r="C685" s="40"/>
      <c r="D685" s="233" t="s">
        <v>151</v>
      </c>
      <c r="E685" s="40"/>
      <c r="F685" s="234" t="s">
        <v>1098</v>
      </c>
      <c r="G685" s="40"/>
      <c r="H685" s="40"/>
      <c r="I685" s="235"/>
      <c r="J685" s="40"/>
      <c r="K685" s="40"/>
      <c r="L685" s="44"/>
      <c r="M685" s="236"/>
      <c r="N685" s="237"/>
      <c r="O685" s="91"/>
      <c r="P685" s="91"/>
      <c r="Q685" s="91"/>
      <c r="R685" s="91"/>
      <c r="S685" s="91"/>
      <c r="T685" s="92"/>
      <c r="U685" s="38"/>
      <c r="V685" s="38"/>
      <c r="W685" s="38"/>
      <c r="X685" s="38"/>
      <c r="Y685" s="38"/>
      <c r="Z685" s="38"/>
      <c r="AA685" s="38"/>
      <c r="AB685" s="38"/>
      <c r="AC685" s="38"/>
      <c r="AD685" s="38"/>
      <c r="AE685" s="38"/>
      <c r="AT685" s="17" t="s">
        <v>151</v>
      </c>
      <c r="AU685" s="17" t="s">
        <v>85</v>
      </c>
    </row>
    <row r="686" s="2" customFormat="1" ht="16.5" customHeight="1">
      <c r="A686" s="38"/>
      <c r="B686" s="39"/>
      <c r="C686" s="219" t="s">
        <v>1100</v>
      </c>
      <c r="D686" s="219" t="s">
        <v>145</v>
      </c>
      <c r="E686" s="220" t="s">
        <v>1101</v>
      </c>
      <c r="F686" s="221" t="s">
        <v>1102</v>
      </c>
      <c r="G686" s="222" t="s">
        <v>224</v>
      </c>
      <c r="H686" s="223">
        <v>57</v>
      </c>
      <c r="I686" s="224"/>
      <c r="J686" s="225">
        <f>ROUND(I686*H686,2)</f>
        <v>0</v>
      </c>
      <c r="K686" s="226"/>
      <c r="L686" s="44"/>
      <c r="M686" s="227" t="s">
        <v>1</v>
      </c>
      <c r="N686" s="228" t="s">
        <v>40</v>
      </c>
      <c r="O686" s="91"/>
      <c r="P686" s="229">
        <f>O686*H686</f>
        <v>0</v>
      </c>
      <c r="Q686" s="229">
        <v>0</v>
      </c>
      <c r="R686" s="229">
        <f>Q686*H686</f>
        <v>0</v>
      </c>
      <c r="S686" s="229">
        <v>0</v>
      </c>
      <c r="T686" s="230">
        <f>S686*H686</f>
        <v>0</v>
      </c>
      <c r="U686" s="38"/>
      <c r="V686" s="38"/>
      <c r="W686" s="38"/>
      <c r="X686" s="38"/>
      <c r="Y686" s="38"/>
      <c r="Z686" s="38"/>
      <c r="AA686" s="38"/>
      <c r="AB686" s="38"/>
      <c r="AC686" s="38"/>
      <c r="AD686" s="38"/>
      <c r="AE686" s="38"/>
      <c r="AR686" s="231" t="s">
        <v>236</v>
      </c>
      <c r="AT686" s="231" t="s">
        <v>145</v>
      </c>
      <c r="AU686" s="231" t="s">
        <v>85</v>
      </c>
      <c r="AY686" s="17" t="s">
        <v>142</v>
      </c>
      <c r="BE686" s="232">
        <f>IF(N686="základní",J686,0)</f>
        <v>0</v>
      </c>
      <c r="BF686" s="232">
        <f>IF(N686="snížená",J686,0)</f>
        <v>0</v>
      </c>
      <c r="BG686" s="232">
        <f>IF(N686="zákl. přenesená",J686,0)</f>
        <v>0</v>
      </c>
      <c r="BH686" s="232">
        <f>IF(N686="sníž. přenesená",J686,0)</f>
        <v>0</v>
      </c>
      <c r="BI686" s="232">
        <f>IF(N686="nulová",J686,0)</f>
        <v>0</v>
      </c>
      <c r="BJ686" s="17" t="s">
        <v>83</v>
      </c>
      <c r="BK686" s="232">
        <f>ROUND(I686*H686,2)</f>
        <v>0</v>
      </c>
      <c r="BL686" s="17" t="s">
        <v>236</v>
      </c>
      <c r="BM686" s="231" t="s">
        <v>1103</v>
      </c>
    </row>
    <row r="687" s="2" customFormat="1">
      <c r="A687" s="38"/>
      <c r="B687" s="39"/>
      <c r="C687" s="40"/>
      <c r="D687" s="233" t="s">
        <v>151</v>
      </c>
      <c r="E687" s="40"/>
      <c r="F687" s="234" t="s">
        <v>1102</v>
      </c>
      <c r="G687" s="40"/>
      <c r="H687" s="40"/>
      <c r="I687" s="235"/>
      <c r="J687" s="40"/>
      <c r="K687" s="40"/>
      <c r="L687" s="44"/>
      <c r="M687" s="236"/>
      <c r="N687" s="237"/>
      <c r="O687" s="91"/>
      <c r="P687" s="91"/>
      <c r="Q687" s="91"/>
      <c r="R687" s="91"/>
      <c r="S687" s="91"/>
      <c r="T687" s="92"/>
      <c r="U687" s="38"/>
      <c r="V687" s="38"/>
      <c r="W687" s="38"/>
      <c r="X687" s="38"/>
      <c r="Y687" s="38"/>
      <c r="Z687" s="38"/>
      <c r="AA687" s="38"/>
      <c r="AB687" s="38"/>
      <c r="AC687" s="38"/>
      <c r="AD687" s="38"/>
      <c r="AE687" s="38"/>
      <c r="AT687" s="17" t="s">
        <v>151</v>
      </c>
      <c r="AU687" s="17" t="s">
        <v>85</v>
      </c>
    </row>
    <row r="688" s="2" customFormat="1" ht="16.5" customHeight="1">
      <c r="A688" s="38"/>
      <c r="B688" s="39"/>
      <c r="C688" s="219" t="s">
        <v>1104</v>
      </c>
      <c r="D688" s="219" t="s">
        <v>145</v>
      </c>
      <c r="E688" s="220" t="s">
        <v>1105</v>
      </c>
      <c r="F688" s="221" t="s">
        <v>1106</v>
      </c>
      <c r="G688" s="222" t="s">
        <v>224</v>
      </c>
      <c r="H688" s="223">
        <v>33</v>
      </c>
      <c r="I688" s="224"/>
      <c r="J688" s="225">
        <f>ROUND(I688*H688,2)</f>
        <v>0</v>
      </c>
      <c r="K688" s="226"/>
      <c r="L688" s="44"/>
      <c r="M688" s="227" t="s">
        <v>1</v>
      </c>
      <c r="N688" s="228" t="s">
        <v>40</v>
      </c>
      <c r="O688" s="91"/>
      <c r="P688" s="229">
        <f>O688*H688</f>
        <v>0</v>
      </c>
      <c r="Q688" s="229">
        <v>0</v>
      </c>
      <c r="R688" s="229">
        <f>Q688*H688</f>
        <v>0</v>
      </c>
      <c r="S688" s="229">
        <v>0</v>
      </c>
      <c r="T688" s="230">
        <f>S688*H688</f>
        <v>0</v>
      </c>
      <c r="U688" s="38"/>
      <c r="V688" s="38"/>
      <c r="W688" s="38"/>
      <c r="X688" s="38"/>
      <c r="Y688" s="38"/>
      <c r="Z688" s="38"/>
      <c r="AA688" s="38"/>
      <c r="AB688" s="38"/>
      <c r="AC688" s="38"/>
      <c r="AD688" s="38"/>
      <c r="AE688" s="38"/>
      <c r="AR688" s="231" t="s">
        <v>236</v>
      </c>
      <c r="AT688" s="231" t="s">
        <v>145</v>
      </c>
      <c r="AU688" s="231" t="s">
        <v>85</v>
      </c>
      <c r="AY688" s="17" t="s">
        <v>142</v>
      </c>
      <c r="BE688" s="232">
        <f>IF(N688="základní",J688,0)</f>
        <v>0</v>
      </c>
      <c r="BF688" s="232">
        <f>IF(N688="snížená",J688,0)</f>
        <v>0</v>
      </c>
      <c r="BG688" s="232">
        <f>IF(N688="zákl. přenesená",J688,0)</f>
        <v>0</v>
      </c>
      <c r="BH688" s="232">
        <f>IF(N688="sníž. přenesená",J688,0)</f>
        <v>0</v>
      </c>
      <c r="BI688" s="232">
        <f>IF(N688="nulová",J688,0)</f>
        <v>0</v>
      </c>
      <c r="BJ688" s="17" t="s">
        <v>83</v>
      </c>
      <c r="BK688" s="232">
        <f>ROUND(I688*H688,2)</f>
        <v>0</v>
      </c>
      <c r="BL688" s="17" t="s">
        <v>236</v>
      </c>
      <c r="BM688" s="231" t="s">
        <v>1107</v>
      </c>
    </row>
    <row r="689" s="2" customFormat="1">
      <c r="A689" s="38"/>
      <c r="B689" s="39"/>
      <c r="C689" s="40"/>
      <c r="D689" s="233" t="s">
        <v>151</v>
      </c>
      <c r="E689" s="40"/>
      <c r="F689" s="234" t="s">
        <v>1106</v>
      </c>
      <c r="G689" s="40"/>
      <c r="H689" s="40"/>
      <c r="I689" s="235"/>
      <c r="J689" s="40"/>
      <c r="K689" s="40"/>
      <c r="L689" s="44"/>
      <c r="M689" s="236"/>
      <c r="N689" s="237"/>
      <c r="O689" s="91"/>
      <c r="P689" s="91"/>
      <c r="Q689" s="91"/>
      <c r="R689" s="91"/>
      <c r="S689" s="91"/>
      <c r="T689" s="92"/>
      <c r="U689" s="38"/>
      <c r="V689" s="38"/>
      <c r="W689" s="38"/>
      <c r="X689" s="38"/>
      <c r="Y689" s="38"/>
      <c r="Z689" s="38"/>
      <c r="AA689" s="38"/>
      <c r="AB689" s="38"/>
      <c r="AC689" s="38"/>
      <c r="AD689" s="38"/>
      <c r="AE689" s="38"/>
      <c r="AT689" s="17" t="s">
        <v>151</v>
      </c>
      <c r="AU689" s="17" t="s">
        <v>85</v>
      </c>
    </row>
    <row r="690" s="2" customFormat="1" ht="16.5" customHeight="1">
      <c r="A690" s="38"/>
      <c r="B690" s="39"/>
      <c r="C690" s="219" t="s">
        <v>1108</v>
      </c>
      <c r="D690" s="219" t="s">
        <v>145</v>
      </c>
      <c r="E690" s="220" t="s">
        <v>1109</v>
      </c>
      <c r="F690" s="221" t="s">
        <v>1110</v>
      </c>
      <c r="G690" s="222" t="s">
        <v>428</v>
      </c>
      <c r="H690" s="281"/>
      <c r="I690" s="224"/>
      <c r="J690" s="225">
        <f>ROUND(I690*H690,2)</f>
        <v>0</v>
      </c>
      <c r="K690" s="226"/>
      <c r="L690" s="44"/>
      <c r="M690" s="227" t="s">
        <v>1</v>
      </c>
      <c r="N690" s="228" t="s">
        <v>40</v>
      </c>
      <c r="O690" s="91"/>
      <c r="P690" s="229">
        <f>O690*H690</f>
        <v>0</v>
      </c>
      <c r="Q690" s="229">
        <v>0</v>
      </c>
      <c r="R690" s="229">
        <f>Q690*H690</f>
        <v>0</v>
      </c>
      <c r="S690" s="229">
        <v>0</v>
      </c>
      <c r="T690" s="230">
        <f>S690*H690</f>
        <v>0</v>
      </c>
      <c r="U690" s="38"/>
      <c r="V690" s="38"/>
      <c r="W690" s="38"/>
      <c r="X690" s="38"/>
      <c r="Y690" s="38"/>
      <c r="Z690" s="38"/>
      <c r="AA690" s="38"/>
      <c r="AB690" s="38"/>
      <c r="AC690" s="38"/>
      <c r="AD690" s="38"/>
      <c r="AE690" s="38"/>
      <c r="AR690" s="231" t="s">
        <v>236</v>
      </c>
      <c r="AT690" s="231" t="s">
        <v>145</v>
      </c>
      <c r="AU690" s="231" t="s">
        <v>85</v>
      </c>
      <c r="AY690" s="17" t="s">
        <v>142</v>
      </c>
      <c r="BE690" s="232">
        <f>IF(N690="základní",J690,0)</f>
        <v>0</v>
      </c>
      <c r="BF690" s="232">
        <f>IF(N690="snížená",J690,0)</f>
        <v>0</v>
      </c>
      <c r="BG690" s="232">
        <f>IF(N690="zákl. přenesená",J690,0)</f>
        <v>0</v>
      </c>
      <c r="BH690" s="232">
        <f>IF(N690="sníž. přenesená",J690,0)</f>
        <v>0</v>
      </c>
      <c r="BI690" s="232">
        <f>IF(N690="nulová",J690,0)</f>
        <v>0</v>
      </c>
      <c r="BJ690" s="17" t="s">
        <v>83</v>
      </c>
      <c r="BK690" s="232">
        <f>ROUND(I690*H690,2)</f>
        <v>0</v>
      </c>
      <c r="BL690" s="17" t="s">
        <v>236</v>
      </c>
      <c r="BM690" s="231" t="s">
        <v>1111</v>
      </c>
    </row>
    <row r="691" s="2" customFormat="1">
      <c r="A691" s="38"/>
      <c r="B691" s="39"/>
      <c r="C691" s="40"/>
      <c r="D691" s="233" t="s">
        <v>151</v>
      </c>
      <c r="E691" s="40"/>
      <c r="F691" s="234" t="s">
        <v>1112</v>
      </c>
      <c r="G691" s="40"/>
      <c r="H691" s="40"/>
      <c r="I691" s="235"/>
      <c r="J691" s="40"/>
      <c r="K691" s="40"/>
      <c r="L691" s="44"/>
      <c r="M691" s="236"/>
      <c r="N691" s="237"/>
      <c r="O691" s="91"/>
      <c r="P691" s="91"/>
      <c r="Q691" s="91"/>
      <c r="R691" s="91"/>
      <c r="S691" s="91"/>
      <c r="T691" s="92"/>
      <c r="U691" s="38"/>
      <c r="V691" s="38"/>
      <c r="W691" s="38"/>
      <c r="X691" s="38"/>
      <c r="Y691" s="38"/>
      <c r="Z691" s="38"/>
      <c r="AA691" s="38"/>
      <c r="AB691" s="38"/>
      <c r="AC691" s="38"/>
      <c r="AD691" s="38"/>
      <c r="AE691" s="38"/>
      <c r="AT691" s="17" t="s">
        <v>151</v>
      </c>
      <c r="AU691" s="17" t="s">
        <v>85</v>
      </c>
    </row>
    <row r="692" s="12" customFormat="1" ht="22.8" customHeight="1">
      <c r="A692" s="12"/>
      <c r="B692" s="203"/>
      <c r="C692" s="204"/>
      <c r="D692" s="205" t="s">
        <v>74</v>
      </c>
      <c r="E692" s="217" t="s">
        <v>1113</v>
      </c>
      <c r="F692" s="217" t="s">
        <v>1114</v>
      </c>
      <c r="G692" s="204"/>
      <c r="H692" s="204"/>
      <c r="I692" s="207"/>
      <c r="J692" s="218">
        <f>BK692</f>
        <v>0</v>
      </c>
      <c r="K692" s="204"/>
      <c r="L692" s="209"/>
      <c r="M692" s="210"/>
      <c r="N692" s="211"/>
      <c r="O692" s="211"/>
      <c r="P692" s="212">
        <f>SUM(P693:P732)</f>
        <v>0</v>
      </c>
      <c r="Q692" s="211"/>
      <c r="R692" s="212">
        <f>SUM(R693:R732)</f>
        <v>0</v>
      </c>
      <c r="S692" s="211"/>
      <c r="T692" s="213">
        <f>SUM(T693:T732)</f>
        <v>0</v>
      </c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R692" s="214" t="s">
        <v>85</v>
      </c>
      <c r="AT692" s="215" t="s">
        <v>74</v>
      </c>
      <c r="AU692" s="215" t="s">
        <v>83</v>
      </c>
      <c r="AY692" s="214" t="s">
        <v>142</v>
      </c>
      <c r="BK692" s="216">
        <f>SUM(BK693:BK732)</f>
        <v>0</v>
      </c>
    </row>
    <row r="693" s="2" customFormat="1" ht="24.15" customHeight="1">
      <c r="A693" s="38"/>
      <c r="B693" s="39"/>
      <c r="C693" s="219" t="s">
        <v>1115</v>
      </c>
      <c r="D693" s="219" t="s">
        <v>145</v>
      </c>
      <c r="E693" s="220" t="s">
        <v>1116</v>
      </c>
      <c r="F693" s="221" t="s">
        <v>1117</v>
      </c>
      <c r="G693" s="222" t="s">
        <v>224</v>
      </c>
      <c r="H693" s="223">
        <v>2</v>
      </c>
      <c r="I693" s="224"/>
      <c r="J693" s="225">
        <f>ROUND(I693*H693,2)</f>
        <v>0</v>
      </c>
      <c r="K693" s="226"/>
      <c r="L693" s="44"/>
      <c r="M693" s="227" t="s">
        <v>1</v>
      </c>
      <c r="N693" s="228" t="s">
        <v>40</v>
      </c>
      <c r="O693" s="91"/>
      <c r="P693" s="229">
        <f>O693*H693</f>
        <v>0</v>
      </c>
      <c r="Q693" s="229">
        <v>0</v>
      </c>
      <c r="R693" s="229">
        <f>Q693*H693</f>
        <v>0</v>
      </c>
      <c r="S693" s="229">
        <v>0</v>
      </c>
      <c r="T693" s="230">
        <f>S693*H693</f>
        <v>0</v>
      </c>
      <c r="U693" s="38"/>
      <c r="V693" s="38"/>
      <c r="W693" s="38"/>
      <c r="X693" s="38"/>
      <c r="Y693" s="38"/>
      <c r="Z693" s="38"/>
      <c r="AA693" s="38"/>
      <c r="AB693" s="38"/>
      <c r="AC693" s="38"/>
      <c r="AD693" s="38"/>
      <c r="AE693" s="38"/>
      <c r="AR693" s="231" t="s">
        <v>236</v>
      </c>
      <c r="AT693" s="231" t="s">
        <v>145</v>
      </c>
      <c r="AU693" s="231" t="s">
        <v>85</v>
      </c>
      <c r="AY693" s="17" t="s">
        <v>142</v>
      </c>
      <c r="BE693" s="232">
        <f>IF(N693="základní",J693,0)</f>
        <v>0</v>
      </c>
      <c r="BF693" s="232">
        <f>IF(N693="snížená",J693,0)</f>
        <v>0</v>
      </c>
      <c r="BG693" s="232">
        <f>IF(N693="zákl. přenesená",J693,0)</f>
        <v>0</v>
      </c>
      <c r="BH693" s="232">
        <f>IF(N693="sníž. přenesená",J693,0)</f>
        <v>0</v>
      </c>
      <c r="BI693" s="232">
        <f>IF(N693="nulová",J693,0)</f>
        <v>0</v>
      </c>
      <c r="BJ693" s="17" t="s">
        <v>83</v>
      </c>
      <c r="BK693" s="232">
        <f>ROUND(I693*H693,2)</f>
        <v>0</v>
      </c>
      <c r="BL693" s="17" t="s">
        <v>236</v>
      </c>
      <c r="BM693" s="231" t="s">
        <v>1118</v>
      </c>
    </row>
    <row r="694" s="2" customFormat="1">
      <c r="A694" s="38"/>
      <c r="B694" s="39"/>
      <c r="C694" s="40"/>
      <c r="D694" s="233" t="s">
        <v>151</v>
      </c>
      <c r="E694" s="40"/>
      <c r="F694" s="234" t="s">
        <v>1117</v>
      </c>
      <c r="G694" s="40"/>
      <c r="H694" s="40"/>
      <c r="I694" s="235"/>
      <c r="J694" s="40"/>
      <c r="K694" s="40"/>
      <c r="L694" s="44"/>
      <c r="M694" s="236"/>
      <c r="N694" s="237"/>
      <c r="O694" s="91"/>
      <c r="P694" s="91"/>
      <c r="Q694" s="91"/>
      <c r="R694" s="91"/>
      <c r="S694" s="91"/>
      <c r="T694" s="92"/>
      <c r="U694" s="38"/>
      <c r="V694" s="38"/>
      <c r="W694" s="38"/>
      <c r="X694" s="38"/>
      <c r="Y694" s="38"/>
      <c r="Z694" s="38"/>
      <c r="AA694" s="38"/>
      <c r="AB694" s="38"/>
      <c r="AC694" s="38"/>
      <c r="AD694" s="38"/>
      <c r="AE694" s="38"/>
      <c r="AT694" s="17" t="s">
        <v>151</v>
      </c>
      <c r="AU694" s="17" t="s">
        <v>85</v>
      </c>
    </row>
    <row r="695" s="2" customFormat="1" ht="24.15" customHeight="1">
      <c r="A695" s="38"/>
      <c r="B695" s="39"/>
      <c r="C695" s="219" t="s">
        <v>1119</v>
      </c>
      <c r="D695" s="219" t="s">
        <v>145</v>
      </c>
      <c r="E695" s="220" t="s">
        <v>1120</v>
      </c>
      <c r="F695" s="221" t="s">
        <v>1121</v>
      </c>
      <c r="G695" s="222" t="s">
        <v>224</v>
      </c>
      <c r="H695" s="223">
        <v>1</v>
      </c>
      <c r="I695" s="224"/>
      <c r="J695" s="225">
        <f>ROUND(I695*H695,2)</f>
        <v>0</v>
      </c>
      <c r="K695" s="226"/>
      <c r="L695" s="44"/>
      <c r="M695" s="227" t="s">
        <v>1</v>
      </c>
      <c r="N695" s="228" t="s">
        <v>40</v>
      </c>
      <c r="O695" s="91"/>
      <c r="P695" s="229">
        <f>O695*H695</f>
        <v>0</v>
      </c>
      <c r="Q695" s="229">
        <v>0</v>
      </c>
      <c r="R695" s="229">
        <f>Q695*H695</f>
        <v>0</v>
      </c>
      <c r="S695" s="229">
        <v>0</v>
      </c>
      <c r="T695" s="230">
        <f>S695*H695</f>
        <v>0</v>
      </c>
      <c r="U695" s="38"/>
      <c r="V695" s="38"/>
      <c r="W695" s="38"/>
      <c r="X695" s="38"/>
      <c r="Y695" s="38"/>
      <c r="Z695" s="38"/>
      <c r="AA695" s="38"/>
      <c r="AB695" s="38"/>
      <c r="AC695" s="38"/>
      <c r="AD695" s="38"/>
      <c r="AE695" s="38"/>
      <c r="AR695" s="231" t="s">
        <v>236</v>
      </c>
      <c r="AT695" s="231" t="s">
        <v>145</v>
      </c>
      <c r="AU695" s="231" t="s">
        <v>85</v>
      </c>
      <c r="AY695" s="17" t="s">
        <v>142</v>
      </c>
      <c r="BE695" s="232">
        <f>IF(N695="základní",J695,0)</f>
        <v>0</v>
      </c>
      <c r="BF695" s="232">
        <f>IF(N695="snížená",J695,0)</f>
        <v>0</v>
      </c>
      <c r="BG695" s="232">
        <f>IF(N695="zákl. přenesená",J695,0)</f>
        <v>0</v>
      </c>
      <c r="BH695" s="232">
        <f>IF(N695="sníž. přenesená",J695,0)</f>
        <v>0</v>
      </c>
      <c r="BI695" s="232">
        <f>IF(N695="nulová",J695,0)</f>
        <v>0</v>
      </c>
      <c r="BJ695" s="17" t="s">
        <v>83</v>
      </c>
      <c r="BK695" s="232">
        <f>ROUND(I695*H695,2)</f>
        <v>0</v>
      </c>
      <c r="BL695" s="17" t="s">
        <v>236</v>
      </c>
      <c r="BM695" s="231" t="s">
        <v>1122</v>
      </c>
    </row>
    <row r="696" s="2" customFormat="1">
      <c r="A696" s="38"/>
      <c r="B696" s="39"/>
      <c r="C696" s="40"/>
      <c r="D696" s="233" t="s">
        <v>151</v>
      </c>
      <c r="E696" s="40"/>
      <c r="F696" s="234" t="s">
        <v>1121</v>
      </c>
      <c r="G696" s="40"/>
      <c r="H696" s="40"/>
      <c r="I696" s="235"/>
      <c r="J696" s="40"/>
      <c r="K696" s="40"/>
      <c r="L696" s="44"/>
      <c r="M696" s="236"/>
      <c r="N696" s="237"/>
      <c r="O696" s="91"/>
      <c r="P696" s="91"/>
      <c r="Q696" s="91"/>
      <c r="R696" s="91"/>
      <c r="S696" s="91"/>
      <c r="T696" s="92"/>
      <c r="U696" s="38"/>
      <c r="V696" s="38"/>
      <c r="W696" s="38"/>
      <c r="X696" s="38"/>
      <c r="Y696" s="38"/>
      <c r="Z696" s="38"/>
      <c r="AA696" s="38"/>
      <c r="AB696" s="38"/>
      <c r="AC696" s="38"/>
      <c r="AD696" s="38"/>
      <c r="AE696" s="38"/>
      <c r="AT696" s="17" t="s">
        <v>151</v>
      </c>
      <c r="AU696" s="17" t="s">
        <v>85</v>
      </c>
    </row>
    <row r="697" s="2" customFormat="1" ht="24.15" customHeight="1">
      <c r="A697" s="38"/>
      <c r="B697" s="39"/>
      <c r="C697" s="219" t="s">
        <v>1123</v>
      </c>
      <c r="D697" s="219" t="s">
        <v>145</v>
      </c>
      <c r="E697" s="220" t="s">
        <v>1124</v>
      </c>
      <c r="F697" s="221" t="s">
        <v>1125</v>
      </c>
      <c r="G697" s="222" t="s">
        <v>224</v>
      </c>
      <c r="H697" s="223">
        <v>1</v>
      </c>
      <c r="I697" s="224"/>
      <c r="J697" s="225">
        <f>ROUND(I697*H697,2)</f>
        <v>0</v>
      </c>
      <c r="K697" s="226"/>
      <c r="L697" s="44"/>
      <c r="M697" s="227" t="s">
        <v>1</v>
      </c>
      <c r="N697" s="228" t="s">
        <v>40</v>
      </c>
      <c r="O697" s="91"/>
      <c r="P697" s="229">
        <f>O697*H697</f>
        <v>0</v>
      </c>
      <c r="Q697" s="229">
        <v>0</v>
      </c>
      <c r="R697" s="229">
        <f>Q697*H697</f>
        <v>0</v>
      </c>
      <c r="S697" s="229">
        <v>0</v>
      </c>
      <c r="T697" s="230">
        <f>S697*H697</f>
        <v>0</v>
      </c>
      <c r="U697" s="38"/>
      <c r="V697" s="38"/>
      <c r="W697" s="38"/>
      <c r="X697" s="38"/>
      <c r="Y697" s="38"/>
      <c r="Z697" s="38"/>
      <c r="AA697" s="38"/>
      <c r="AB697" s="38"/>
      <c r="AC697" s="38"/>
      <c r="AD697" s="38"/>
      <c r="AE697" s="38"/>
      <c r="AR697" s="231" t="s">
        <v>236</v>
      </c>
      <c r="AT697" s="231" t="s">
        <v>145</v>
      </c>
      <c r="AU697" s="231" t="s">
        <v>85</v>
      </c>
      <c r="AY697" s="17" t="s">
        <v>142</v>
      </c>
      <c r="BE697" s="232">
        <f>IF(N697="základní",J697,0)</f>
        <v>0</v>
      </c>
      <c r="BF697" s="232">
        <f>IF(N697="snížená",J697,0)</f>
        <v>0</v>
      </c>
      <c r="BG697" s="232">
        <f>IF(N697="zákl. přenesená",J697,0)</f>
        <v>0</v>
      </c>
      <c r="BH697" s="232">
        <f>IF(N697="sníž. přenesená",J697,0)</f>
        <v>0</v>
      </c>
      <c r="BI697" s="232">
        <f>IF(N697="nulová",J697,0)</f>
        <v>0</v>
      </c>
      <c r="BJ697" s="17" t="s">
        <v>83</v>
      </c>
      <c r="BK697" s="232">
        <f>ROUND(I697*H697,2)</f>
        <v>0</v>
      </c>
      <c r="BL697" s="17" t="s">
        <v>236</v>
      </c>
      <c r="BM697" s="231" t="s">
        <v>1126</v>
      </c>
    </row>
    <row r="698" s="2" customFormat="1">
      <c r="A698" s="38"/>
      <c r="B698" s="39"/>
      <c r="C698" s="40"/>
      <c r="D698" s="233" t="s">
        <v>151</v>
      </c>
      <c r="E698" s="40"/>
      <c r="F698" s="234" t="s">
        <v>1125</v>
      </c>
      <c r="G698" s="40"/>
      <c r="H698" s="40"/>
      <c r="I698" s="235"/>
      <c r="J698" s="40"/>
      <c r="K698" s="40"/>
      <c r="L698" s="44"/>
      <c r="M698" s="236"/>
      <c r="N698" s="237"/>
      <c r="O698" s="91"/>
      <c r="P698" s="91"/>
      <c r="Q698" s="91"/>
      <c r="R698" s="91"/>
      <c r="S698" s="91"/>
      <c r="T698" s="92"/>
      <c r="U698" s="38"/>
      <c r="V698" s="38"/>
      <c r="W698" s="38"/>
      <c r="X698" s="38"/>
      <c r="Y698" s="38"/>
      <c r="Z698" s="38"/>
      <c r="AA698" s="38"/>
      <c r="AB698" s="38"/>
      <c r="AC698" s="38"/>
      <c r="AD698" s="38"/>
      <c r="AE698" s="38"/>
      <c r="AT698" s="17" t="s">
        <v>151</v>
      </c>
      <c r="AU698" s="17" t="s">
        <v>85</v>
      </c>
    </row>
    <row r="699" s="2" customFormat="1" ht="24.15" customHeight="1">
      <c r="A699" s="38"/>
      <c r="B699" s="39"/>
      <c r="C699" s="219" t="s">
        <v>1127</v>
      </c>
      <c r="D699" s="219" t="s">
        <v>145</v>
      </c>
      <c r="E699" s="220" t="s">
        <v>1128</v>
      </c>
      <c r="F699" s="221" t="s">
        <v>1129</v>
      </c>
      <c r="G699" s="222" t="s">
        <v>224</v>
      </c>
      <c r="H699" s="223">
        <v>1</v>
      </c>
      <c r="I699" s="224"/>
      <c r="J699" s="225">
        <f>ROUND(I699*H699,2)</f>
        <v>0</v>
      </c>
      <c r="K699" s="226"/>
      <c r="L699" s="44"/>
      <c r="M699" s="227" t="s">
        <v>1</v>
      </c>
      <c r="N699" s="228" t="s">
        <v>40</v>
      </c>
      <c r="O699" s="91"/>
      <c r="P699" s="229">
        <f>O699*H699</f>
        <v>0</v>
      </c>
      <c r="Q699" s="229">
        <v>0</v>
      </c>
      <c r="R699" s="229">
        <f>Q699*H699</f>
        <v>0</v>
      </c>
      <c r="S699" s="229">
        <v>0</v>
      </c>
      <c r="T699" s="230">
        <f>S699*H699</f>
        <v>0</v>
      </c>
      <c r="U699" s="38"/>
      <c r="V699" s="38"/>
      <c r="W699" s="38"/>
      <c r="X699" s="38"/>
      <c r="Y699" s="38"/>
      <c r="Z699" s="38"/>
      <c r="AA699" s="38"/>
      <c r="AB699" s="38"/>
      <c r="AC699" s="38"/>
      <c r="AD699" s="38"/>
      <c r="AE699" s="38"/>
      <c r="AR699" s="231" t="s">
        <v>236</v>
      </c>
      <c r="AT699" s="231" t="s">
        <v>145</v>
      </c>
      <c r="AU699" s="231" t="s">
        <v>85</v>
      </c>
      <c r="AY699" s="17" t="s">
        <v>142</v>
      </c>
      <c r="BE699" s="232">
        <f>IF(N699="základní",J699,0)</f>
        <v>0</v>
      </c>
      <c r="BF699" s="232">
        <f>IF(N699="snížená",J699,0)</f>
        <v>0</v>
      </c>
      <c r="BG699" s="232">
        <f>IF(N699="zákl. přenesená",J699,0)</f>
        <v>0</v>
      </c>
      <c r="BH699" s="232">
        <f>IF(N699="sníž. přenesená",J699,0)</f>
        <v>0</v>
      </c>
      <c r="BI699" s="232">
        <f>IF(N699="nulová",J699,0)</f>
        <v>0</v>
      </c>
      <c r="BJ699" s="17" t="s">
        <v>83</v>
      </c>
      <c r="BK699" s="232">
        <f>ROUND(I699*H699,2)</f>
        <v>0</v>
      </c>
      <c r="BL699" s="17" t="s">
        <v>236</v>
      </c>
      <c r="BM699" s="231" t="s">
        <v>1130</v>
      </c>
    </row>
    <row r="700" s="2" customFormat="1">
      <c r="A700" s="38"/>
      <c r="B700" s="39"/>
      <c r="C700" s="40"/>
      <c r="D700" s="233" t="s">
        <v>151</v>
      </c>
      <c r="E700" s="40"/>
      <c r="F700" s="234" t="s">
        <v>1129</v>
      </c>
      <c r="G700" s="40"/>
      <c r="H700" s="40"/>
      <c r="I700" s="235"/>
      <c r="J700" s="40"/>
      <c r="K700" s="40"/>
      <c r="L700" s="44"/>
      <c r="M700" s="236"/>
      <c r="N700" s="237"/>
      <c r="O700" s="91"/>
      <c r="P700" s="91"/>
      <c r="Q700" s="91"/>
      <c r="R700" s="91"/>
      <c r="S700" s="91"/>
      <c r="T700" s="92"/>
      <c r="U700" s="38"/>
      <c r="V700" s="38"/>
      <c r="W700" s="38"/>
      <c r="X700" s="38"/>
      <c r="Y700" s="38"/>
      <c r="Z700" s="38"/>
      <c r="AA700" s="38"/>
      <c r="AB700" s="38"/>
      <c r="AC700" s="38"/>
      <c r="AD700" s="38"/>
      <c r="AE700" s="38"/>
      <c r="AT700" s="17" t="s">
        <v>151</v>
      </c>
      <c r="AU700" s="17" t="s">
        <v>85</v>
      </c>
    </row>
    <row r="701" s="2" customFormat="1" ht="24.15" customHeight="1">
      <c r="A701" s="38"/>
      <c r="B701" s="39"/>
      <c r="C701" s="219" t="s">
        <v>1131</v>
      </c>
      <c r="D701" s="219" t="s">
        <v>145</v>
      </c>
      <c r="E701" s="220" t="s">
        <v>1132</v>
      </c>
      <c r="F701" s="221" t="s">
        <v>1133</v>
      </c>
      <c r="G701" s="222" t="s">
        <v>224</v>
      </c>
      <c r="H701" s="223">
        <v>1</v>
      </c>
      <c r="I701" s="224"/>
      <c r="J701" s="225">
        <f>ROUND(I701*H701,2)</f>
        <v>0</v>
      </c>
      <c r="K701" s="226"/>
      <c r="L701" s="44"/>
      <c r="M701" s="227" t="s">
        <v>1</v>
      </c>
      <c r="N701" s="228" t="s">
        <v>40</v>
      </c>
      <c r="O701" s="91"/>
      <c r="P701" s="229">
        <f>O701*H701</f>
        <v>0</v>
      </c>
      <c r="Q701" s="229">
        <v>0</v>
      </c>
      <c r="R701" s="229">
        <f>Q701*H701</f>
        <v>0</v>
      </c>
      <c r="S701" s="229">
        <v>0</v>
      </c>
      <c r="T701" s="230">
        <f>S701*H701</f>
        <v>0</v>
      </c>
      <c r="U701" s="38"/>
      <c r="V701" s="38"/>
      <c r="W701" s="38"/>
      <c r="X701" s="38"/>
      <c r="Y701" s="38"/>
      <c r="Z701" s="38"/>
      <c r="AA701" s="38"/>
      <c r="AB701" s="38"/>
      <c r="AC701" s="38"/>
      <c r="AD701" s="38"/>
      <c r="AE701" s="38"/>
      <c r="AR701" s="231" t="s">
        <v>236</v>
      </c>
      <c r="AT701" s="231" t="s">
        <v>145</v>
      </c>
      <c r="AU701" s="231" t="s">
        <v>85</v>
      </c>
      <c r="AY701" s="17" t="s">
        <v>142</v>
      </c>
      <c r="BE701" s="232">
        <f>IF(N701="základní",J701,0)</f>
        <v>0</v>
      </c>
      <c r="BF701" s="232">
        <f>IF(N701="snížená",J701,0)</f>
        <v>0</v>
      </c>
      <c r="BG701" s="232">
        <f>IF(N701="zákl. přenesená",J701,0)</f>
        <v>0</v>
      </c>
      <c r="BH701" s="232">
        <f>IF(N701="sníž. přenesená",J701,0)</f>
        <v>0</v>
      </c>
      <c r="BI701" s="232">
        <f>IF(N701="nulová",J701,0)</f>
        <v>0</v>
      </c>
      <c r="BJ701" s="17" t="s">
        <v>83</v>
      </c>
      <c r="BK701" s="232">
        <f>ROUND(I701*H701,2)</f>
        <v>0</v>
      </c>
      <c r="BL701" s="17" t="s">
        <v>236</v>
      </c>
      <c r="BM701" s="231" t="s">
        <v>1134</v>
      </c>
    </row>
    <row r="702" s="2" customFormat="1">
      <c r="A702" s="38"/>
      <c r="B702" s="39"/>
      <c r="C702" s="40"/>
      <c r="D702" s="233" t="s">
        <v>151</v>
      </c>
      <c r="E702" s="40"/>
      <c r="F702" s="234" t="s">
        <v>1133</v>
      </c>
      <c r="G702" s="40"/>
      <c r="H702" s="40"/>
      <c r="I702" s="235"/>
      <c r="J702" s="40"/>
      <c r="K702" s="40"/>
      <c r="L702" s="44"/>
      <c r="M702" s="236"/>
      <c r="N702" s="237"/>
      <c r="O702" s="91"/>
      <c r="P702" s="91"/>
      <c r="Q702" s="91"/>
      <c r="R702" s="91"/>
      <c r="S702" s="91"/>
      <c r="T702" s="92"/>
      <c r="U702" s="38"/>
      <c r="V702" s="38"/>
      <c r="W702" s="38"/>
      <c r="X702" s="38"/>
      <c r="Y702" s="38"/>
      <c r="Z702" s="38"/>
      <c r="AA702" s="38"/>
      <c r="AB702" s="38"/>
      <c r="AC702" s="38"/>
      <c r="AD702" s="38"/>
      <c r="AE702" s="38"/>
      <c r="AT702" s="17" t="s">
        <v>151</v>
      </c>
      <c r="AU702" s="17" t="s">
        <v>85</v>
      </c>
    </row>
    <row r="703" s="2" customFormat="1" ht="24.15" customHeight="1">
      <c r="A703" s="38"/>
      <c r="B703" s="39"/>
      <c r="C703" s="219" t="s">
        <v>1135</v>
      </c>
      <c r="D703" s="219" t="s">
        <v>145</v>
      </c>
      <c r="E703" s="220" t="s">
        <v>1136</v>
      </c>
      <c r="F703" s="221" t="s">
        <v>1137</v>
      </c>
      <c r="G703" s="222" t="s">
        <v>224</v>
      </c>
      <c r="H703" s="223">
        <v>1</v>
      </c>
      <c r="I703" s="224"/>
      <c r="J703" s="225">
        <f>ROUND(I703*H703,2)</f>
        <v>0</v>
      </c>
      <c r="K703" s="226"/>
      <c r="L703" s="44"/>
      <c r="M703" s="227" t="s">
        <v>1</v>
      </c>
      <c r="N703" s="228" t="s">
        <v>40</v>
      </c>
      <c r="O703" s="91"/>
      <c r="P703" s="229">
        <f>O703*H703</f>
        <v>0</v>
      </c>
      <c r="Q703" s="229">
        <v>0</v>
      </c>
      <c r="R703" s="229">
        <f>Q703*H703</f>
        <v>0</v>
      </c>
      <c r="S703" s="229">
        <v>0</v>
      </c>
      <c r="T703" s="230">
        <f>S703*H703</f>
        <v>0</v>
      </c>
      <c r="U703" s="38"/>
      <c r="V703" s="38"/>
      <c r="W703" s="38"/>
      <c r="X703" s="38"/>
      <c r="Y703" s="38"/>
      <c r="Z703" s="38"/>
      <c r="AA703" s="38"/>
      <c r="AB703" s="38"/>
      <c r="AC703" s="38"/>
      <c r="AD703" s="38"/>
      <c r="AE703" s="38"/>
      <c r="AR703" s="231" t="s">
        <v>236</v>
      </c>
      <c r="AT703" s="231" t="s">
        <v>145</v>
      </c>
      <c r="AU703" s="231" t="s">
        <v>85</v>
      </c>
      <c r="AY703" s="17" t="s">
        <v>142</v>
      </c>
      <c r="BE703" s="232">
        <f>IF(N703="základní",J703,0)</f>
        <v>0</v>
      </c>
      <c r="BF703" s="232">
        <f>IF(N703="snížená",J703,0)</f>
        <v>0</v>
      </c>
      <c r="BG703" s="232">
        <f>IF(N703="zákl. přenesená",J703,0)</f>
        <v>0</v>
      </c>
      <c r="BH703" s="232">
        <f>IF(N703="sníž. přenesená",J703,0)</f>
        <v>0</v>
      </c>
      <c r="BI703" s="232">
        <f>IF(N703="nulová",J703,0)</f>
        <v>0</v>
      </c>
      <c r="BJ703" s="17" t="s">
        <v>83</v>
      </c>
      <c r="BK703" s="232">
        <f>ROUND(I703*H703,2)</f>
        <v>0</v>
      </c>
      <c r="BL703" s="17" t="s">
        <v>236</v>
      </c>
      <c r="BM703" s="231" t="s">
        <v>1138</v>
      </c>
    </row>
    <row r="704" s="2" customFormat="1">
      <c r="A704" s="38"/>
      <c r="B704" s="39"/>
      <c r="C704" s="40"/>
      <c r="D704" s="233" t="s">
        <v>151</v>
      </c>
      <c r="E704" s="40"/>
      <c r="F704" s="234" t="s">
        <v>1137</v>
      </c>
      <c r="G704" s="40"/>
      <c r="H704" s="40"/>
      <c r="I704" s="235"/>
      <c r="J704" s="40"/>
      <c r="K704" s="40"/>
      <c r="L704" s="44"/>
      <c r="M704" s="236"/>
      <c r="N704" s="237"/>
      <c r="O704" s="91"/>
      <c r="P704" s="91"/>
      <c r="Q704" s="91"/>
      <c r="R704" s="91"/>
      <c r="S704" s="91"/>
      <c r="T704" s="92"/>
      <c r="U704" s="38"/>
      <c r="V704" s="38"/>
      <c r="W704" s="38"/>
      <c r="X704" s="38"/>
      <c r="Y704" s="38"/>
      <c r="Z704" s="38"/>
      <c r="AA704" s="38"/>
      <c r="AB704" s="38"/>
      <c r="AC704" s="38"/>
      <c r="AD704" s="38"/>
      <c r="AE704" s="38"/>
      <c r="AT704" s="17" t="s">
        <v>151</v>
      </c>
      <c r="AU704" s="17" t="s">
        <v>85</v>
      </c>
    </row>
    <row r="705" s="2" customFormat="1" ht="24.15" customHeight="1">
      <c r="A705" s="38"/>
      <c r="B705" s="39"/>
      <c r="C705" s="219" t="s">
        <v>1139</v>
      </c>
      <c r="D705" s="219" t="s">
        <v>145</v>
      </c>
      <c r="E705" s="220" t="s">
        <v>1140</v>
      </c>
      <c r="F705" s="221" t="s">
        <v>1141</v>
      </c>
      <c r="G705" s="222" t="s">
        <v>224</v>
      </c>
      <c r="H705" s="223">
        <v>1</v>
      </c>
      <c r="I705" s="224"/>
      <c r="J705" s="225">
        <f>ROUND(I705*H705,2)</f>
        <v>0</v>
      </c>
      <c r="K705" s="226"/>
      <c r="L705" s="44"/>
      <c r="M705" s="227" t="s">
        <v>1</v>
      </c>
      <c r="N705" s="228" t="s">
        <v>40</v>
      </c>
      <c r="O705" s="91"/>
      <c r="P705" s="229">
        <f>O705*H705</f>
        <v>0</v>
      </c>
      <c r="Q705" s="229">
        <v>0</v>
      </c>
      <c r="R705" s="229">
        <f>Q705*H705</f>
        <v>0</v>
      </c>
      <c r="S705" s="229">
        <v>0</v>
      </c>
      <c r="T705" s="230">
        <f>S705*H705</f>
        <v>0</v>
      </c>
      <c r="U705" s="38"/>
      <c r="V705" s="38"/>
      <c r="W705" s="38"/>
      <c r="X705" s="38"/>
      <c r="Y705" s="38"/>
      <c r="Z705" s="38"/>
      <c r="AA705" s="38"/>
      <c r="AB705" s="38"/>
      <c r="AC705" s="38"/>
      <c r="AD705" s="38"/>
      <c r="AE705" s="38"/>
      <c r="AR705" s="231" t="s">
        <v>236</v>
      </c>
      <c r="AT705" s="231" t="s">
        <v>145</v>
      </c>
      <c r="AU705" s="231" t="s">
        <v>85</v>
      </c>
      <c r="AY705" s="17" t="s">
        <v>142</v>
      </c>
      <c r="BE705" s="232">
        <f>IF(N705="základní",J705,0)</f>
        <v>0</v>
      </c>
      <c r="BF705" s="232">
        <f>IF(N705="snížená",J705,0)</f>
        <v>0</v>
      </c>
      <c r="BG705" s="232">
        <f>IF(N705="zákl. přenesená",J705,0)</f>
        <v>0</v>
      </c>
      <c r="BH705" s="232">
        <f>IF(N705="sníž. přenesená",J705,0)</f>
        <v>0</v>
      </c>
      <c r="BI705" s="232">
        <f>IF(N705="nulová",J705,0)</f>
        <v>0</v>
      </c>
      <c r="BJ705" s="17" t="s">
        <v>83</v>
      </c>
      <c r="BK705" s="232">
        <f>ROUND(I705*H705,2)</f>
        <v>0</v>
      </c>
      <c r="BL705" s="17" t="s">
        <v>236</v>
      </c>
      <c r="BM705" s="231" t="s">
        <v>1142</v>
      </c>
    </row>
    <row r="706" s="2" customFormat="1">
      <c r="A706" s="38"/>
      <c r="B706" s="39"/>
      <c r="C706" s="40"/>
      <c r="D706" s="233" t="s">
        <v>151</v>
      </c>
      <c r="E706" s="40"/>
      <c r="F706" s="234" t="s">
        <v>1141</v>
      </c>
      <c r="G706" s="40"/>
      <c r="H706" s="40"/>
      <c r="I706" s="235"/>
      <c r="J706" s="40"/>
      <c r="K706" s="40"/>
      <c r="L706" s="44"/>
      <c r="M706" s="236"/>
      <c r="N706" s="237"/>
      <c r="O706" s="91"/>
      <c r="P706" s="91"/>
      <c r="Q706" s="91"/>
      <c r="R706" s="91"/>
      <c r="S706" s="91"/>
      <c r="T706" s="92"/>
      <c r="U706" s="38"/>
      <c r="V706" s="38"/>
      <c r="W706" s="38"/>
      <c r="X706" s="38"/>
      <c r="Y706" s="38"/>
      <c r="Z706" s="38"/>
      <c r="AA706" s="38"/>
      <c r="AB706" s="38"/>
      <c r="AC706" s="38"/>
      <c r="AD706" s="38"/>
      <c r="AE706" s="38"/>
      <c r="AT706" s="17" t="s">
        <v>151</v>
      </c>
      <c r="AU706" s="17" t="s">
        <v>85</v>
      </c>
    </row>
    <row r="707" s="2" customFormat="1" ht="24.15" customHeight="1">
      <c r="A707" s="38"/>
      <c r="B707" s="39"/>
      <c r="C707" s="219" t="s">
        <v>1143</v>
      </c>
      <c r="D707" s="219" t="s">
        <v>145</v>
      </c>
      <c r="E707" s="220" t="s">
        <v>1144</v>
      </c>
      <c r="F707" s="221" t="s">
        <v>1145</v>
      </c>
      <c r="G707" s="222" t="s">
        <v>224</v>
      </c>
      <c r="H707" s="223">
        <v>1</v>
      </c>
      <c r="I707" s="224"/>
      <c r="J707" s="225">
        <f>ROUND(I707*H707,2)</f>
        <v>0</v>
      </c>
      <c r="K707" s="226"/>
      <c r="L707" s="44"/>
      <c r="M707" s="227" t="s">
        <v>1</v>
      </c>
      <c r="N707" s="228" t="s">
        <v>40</v>
      </c>
      <c r="O707" s="91"/>
      <c r="P707" s="229">
        <f>O707*H707</f>
        <v>0</v>
      </c>
      <c r="Q707" s="229">
        <v>0</v>
      </c>
      <c r="R707" s="229">
        <f>Q707*H707</f>
        <v>0</v>
      </c>
      <c r="S707" s="229">
        <v>0</v>
      </c>
      <c r="T707" s="230">
        <f>S707*H707</f>
        <v>0</v>
      </c>
      <c r="U707" s="38"/>
      <c r="V707" s="38"/>
      <c r="W707" s="38"/>
      <c r="X707" s="38"/>
      <c r="Y707" s="38"/>
      <c r="Z707" s="38"/>
      <c r="AA707" s="38"/>
      <c r="AB707" s="38"/>
      <c r="AC707" s="38"/>
      <c r="AD707" s="38"/>
      <c r="AE707" s="38"/>
      <c r="AR707" s="231" t="s">
        <v>236</v>
      </c>
      <c r="AT707" s="231" t="s">
        <v>145</v>
      </c>
      <c r="AU707" s="231" t="s">
        <v>85</v>
      </c>
      <c r="AY707" s="17" t="s">
        <v>142</v>
      </c>
      <c r="BE707" s="232">
        <f>IF(N707="základní",J707,0)</f>
        <v>0</v>
      </c>
      <c r="BF707" s="232">
        <f>IF(N707="snížená",J707,0)</f>
        <v>0</v>
      </c>
      <c r="BG707" s="232">
        <f>IF(N707="zákl. přenesená",J707,0)</f>
        <v>0</v>
      </c>
      <c r="BH707" s="232">
        <f>IF(N707="sníž. přenesená",J707,0)</f>
        <v>0</v>
      </c>
      <c r="BI707" s="232">
        <f>IF(N707="nulová",J707,0)</f>
        <v>0</v>
      </c>
      <c r="BJ707" s="17" t="s">
        <v>83</v>
      </c>
      <c r="BK707" s="232">
        <f>ROUND(I707*H707,2)</f>
        <v>0</v>
      </c>
      <c r="BL707" s="17" t="s">
        <v>236</v>
      </c>
      <c r="BM707" s="231" t="s">
        <v>1146</v>
      </c>
    </row>
    <row r="708" s="2" customFormat="1">
      <c r="A708" s="38"/>
      <c r="B708" s="39"/>
      <c r="C708" s="40"/>
      <c r="D708" s="233" t="s">
        <v>151</v>
      </c>
      <c r="E708" s="40"/>
      <c r="F708" s="234" t="s">
        <v>1145</v>
      </c>
      <c r="G708" s="40"/>
      <c r="H708" s="40"/>
      <c r="I708" s="235"/>
      <c r="J708" s="40"/>
      <c r="K708" s="40"/>
      <c r="L708" s="44"/>
      <c r="M708" s="236"/>
      <c r="N708" s="237"/>
      <c r="O708" s="91"/>
      <c r="P708" s="91"/>
      <c r="Q708" s="91"/>
      <c r="R708" s="91"/>
      <c r="S708" s="91"/>
      <c r="T708" s="92"/>
      <c r="U708" s="38"/>
      <c r="V708" s="38"/>
      <c r="W708" s="38"/>
      <c r="X708" s="38"/>
      <c r="Y708" s="38"/>
      <c r="Z708" s="38"/>
      <c r="AA708" s="38"/>
      <c r="AB708" s="38"/>
      <c r="AC708" s="38"/>
      <c r="AD708" s="38"/>
      <c r="AE708" s="38"/>
      <c r="AT708" s="17" t="s">
        <v>151</v>
      </c>
      <c r="AU708" s="17" t="s">
        <v>85</v>
      </c>
    </row>
    <row r="709" s="2" customFormat="1" ht="24.15" customHeight="1">
      <c r="A709" s="38"/>
      <c r="B709" s="39"/>
      <c r="C709" s="219" t="s">
        <v>1147</v>
      </c>
      <c r="D709" s="219" t="s">
        <v>145</v>
      </c>
      <c r="E709" s="220" t="s">
        <v>1148</v>
      </c>
      <c r="F709" s="221" t="s">
        <v>1149</v>
      </c>
      <c r="G709" s="222" t="s">
        <v>224</v>
      </c>
      <c r="H709" s="223">
        <v>3</v>
      </c>
      <c r="I709" s="224"/>
      <c r="J709" s="225">
        <f>ROUND(I709*H709,2)</f>
        <v>0</v>
      </c>
      <c r="K709" s="226"/>
      <c r="L709" s="44"/>
      <c r="M709" s="227" t="s">
        <v>1</v>
      </c>
      <c r="N709" s="228" t="s">
        <v>40</v>
      </c>
      <c r="O709" s="91"/>
      <c r="P709" s="229">
        <f>O709*H709</f>
        <v>0</v>
      </c>
      <c r="Q709" s="229">
        <v>0</v>
      </c>
      <c r="R709" s="229">
        <f>Q709*H709</f>
        <v>0</v>
      </c>
      <c r="S709" s="229">
        <v>0</v>
      </c>
      <c r="T709" s="230">
        <f>S709*H709</f>
        <v>0</v>
      </c>
      <c r="U709" s="38"/>
      <c r="V709" s="38"/>
      <c r="W709" s="38"/>
      <c r="X709" s="38"/>
      <c r="Y709" s="38"/>
      <c r="Z709" s="38"/>
      <c r="AA709" s="38"/>
      <c r="AB709" s="38"/>
      <c r="AC709" s="38"/>
      <c r="AD709" s="38"/>
      <c r="AE709" s="38"/>
      <c r="AR709" s="231" t="s">
        <v>236</v>
      </c>
      <c r="AT709" s="231" t="s">
        <v>145</v>
      </c>
      <c r="AU709" s="231" t="s">
        <v>85</v>
      </c>
      <c r="AY709" s="17" t="s">
        <v>142</v>
      </c>
      <c r="BE709" s="232">
        <f>IF(N709="základní",J709,0)</f>
        <v>0</v>
      </c>
      <c r="BF709" s="232">
        <f>IF(N709="snížená",J709,0)</f>
        <v>0</v>
      </c>
      <c r="BG709" s="232">
        <f>IF(N709="zákl. přenesená",J709,0)</f>
        <v>0</v>
      </c>
      <c r="BH709" s="232">
        <f>IF(N709="sníž. přenesená",J709,0)</f>
        <v>0</v>
      </c>
      <c r="BI709" s="232">
        <f>IF(N709="nulová",J709,0)</f>
        <v>0</v>
      </c>
      <c r="BJ709" s="17" t="s">
        <v>83</v>
      </c>
      <c r="BK709" s="232">
        <f>ROUND(I709*H709,2)</f>
        <v>0</v>
      </c>
      <c r="BL709" s="17" t="s">
        <v>236</v>
      </c>
      <c r="BM709" s="231" t="s">
        <v>1150</v>
      </c>
    </row>
    <row r="710" s="2" customFormat="1">
      <c r="A710" s="38"/>
      <c r="B710" s="39"/>
      <c r="C710" s="40"/>
      <c r="D710" s="233" t="s">
        <v>151</v>
      </c>
      <c r="E710" s="40"/>
      <c r="F710" s="234" t="s">
        <v>1149</v>
      </c>
      <c r="G710" s="40"/>
      <c r="H710" s="40"/>
      <c r="I710" s="235"/>
      <c r="J710" s="40"/>
      <c r="K710" s="40"/>
      <c r="L710" s="44"/>
      <c r="M710" s="236"/>
      <c r="N710" s="237"/>
      <c r="O710" s="91"/>
      <c r="P710" s="91"/>
      <c r="Q710" s="91"/>
      <c r="R710" s="91"/>
      <c r="S710" s="91"/>
      <c r="T710" s="92"/>
      <c r="U710" s="38"/>
      <c r="V710" s="38"/>
      <c r="W710" s="38"/>
      <c r="X710" s="38"/>
      <c r="Y710" s="38"/>
      <c r="Z710" s="38"/>
      <c r="AA710" s="38"/>
      <c r="AB710" s="38"/>
      <c r="AC710" s="38"/>
      <c r="AD710" s="38"/>
      <c r="AE710" s="38"/>
      <c r="AT710" s="17" t="s">
        <v>151</v>
      </c>
      <c r="AU710" s="17" t="s">
        <v>85</v>
      </c>
    </row>
    <row r="711" s="2" customFormat="1" ht="24.15" customHeight="1">
      <c r="A711" s="38"/>
      <c r="B711" s="39"/>
      <c r="C711" s="219" t="s">
        <v>1151</v>
      </c>
      <c r="D711" s="219" t="s">
        <v>145</v>
      </c>
      <c r="E711" s="220" t="s">
        <v>1152</v>
      </c>
      <c r="F711" s="221" t="s">
        <v>1153</v>
      </c>
      <c r="G711" s="222" t="s">
        <v>224</v>
      </c>
      <c r="H711" s="223">
        <v>1</v>
      </c>
      <c r="I711" s="224"/>
      <c r="J711" s="225">
        <f>ROUND(I711*H711,2)</f>
        <v>0</v>
      </c>
      <c r="K711" s="226"/>
      <c r="L711" s="44"/>
      <c r="M711" s="227" t="s">
        <v>1</v>
      </c>
      <c r="N711" s="228" t="s">
        <v>40</v>
      </c>
      <c r="O711" s="91"/>
      <c r="P711" s="229">
        <f>O711*H711</f>
        <v>0</v>
      </c>
      <c r="Q711" s="229">
        <v>0</v>
      </c>
      <c r="R711" s="229">
        <f>Q711*H711</f>
        <v>0</v>
      </c>
      <c r="S711" s="229">
        <v>0</v>
      </c>
      <c r="T711" s="230">
        <f>S711*H711</f>
        <v>0</v>
      </c>
      <c r="U711" s="38"/>
      <c r="V711" s="38"/>
      <c r="W711" s="38"/>
      <c r="X711" s="38"/>
      <c r="Y711" s="38"/>
      <c r="Z711" s="38"/>
      <c r="AA711" s="38"/>
      <c r="AB711" s="38"/>
      <c r="AC711" s="38"/>
      <c r="AD711" s="38"/>
      <c r="AE711" s="38"/>
      <c r="AR711" s="231" t="s">
        <v>236</v>
      </c>
      <c r="AT711" s="231" t="s">
        <v>145</v>
      </c>
      <c r="AU711" s="231" t="s">
        <v>85</v>
      </c>
      <c r="AY711" s="17" t="s">
        <v>142</v>
      </c>
      <c r="BE711" s="232">
        <f>IF(N711="základní",J711,0)</f>
        <v>0</v>
      </c>
      <c r="BF711" s="232">
        <f>IF(N711="snížená",J711,0)</f>
        <v>0</v>
      </c>
      <c r="BG711" s="232">
        <f>IF(N711="zákl. přenesená",J711,0)</f>
        <v>0</v>
      </c>
      <c r="BH711" s="232">
        <f>IF(N711="sníž. přenesená",J711,0)</f>
        <v>0</v>
      </c>
      <c r="BI711" s="232">
        <f>IF(N711="nulová",J711,0)</f>
        <v>0</v>
      </c>
      <c r="BJ711" s="17" t="s">
        <v>83</v>
      </c>
      <c r="BK711" s="232">
        <f>ROUND(I711*H711,2)</f>
        <v>0</v>
      </c>
      <c r="BL711" s="17" t="s">
        <v>236</v>
      </c>
      <c r="BM711" s="231" t="s">
        <v>1154</v>
      </c>
    </row>
    <row r="712" s="2" customFormat="1">
      <c r="A712" s="38"/>
      <c r="B712" s="39"/>
      <c r="C712" s="40"/>
      <c r="D712" s="233" t="s">
        <v>151</v>
      </c>
      <c r="E712" s="40"/>
      <c r="F712" s="234" t="s">
        <v>1153</v>
      </c>
      <c r="G712" s="40"/>
      <c r="H712" s="40"/>
      <c r="I712" s="235"/>
      <c r="J712" s="40"/>
      <c r="K712" s="40"/>
      <c r="L712" s="44"/>
      <c r="M712" s="236"/>
      <c r="N712" s="237"/>
      <c r="O712" s="91"/>
      <c r="P712" s="91"/>
      <c r="Q712" s="91"/>
      <c r="R712" s="91"/>
      <c r="S712" s="91"/>
      <c r="T712" s="92"/>
      <c r="U712" s="38"/>
      <c r="V712" s="38"/>
      <c r="W712" s="38"/>
      <c r="X712" s="38"/>
      <c r="Y712" s="38"/>
      <c r="Z712" s="38"/>
      <c r="AA712" s="38"/>
      <c r="AB712" s="38"/>
      <c r="AC712" s="38"/>
      <c r="AD712" s="38"/>
      <c r="AE712" s="38"/>
      <c r="AT712" s="17" t="s">
        <v>151</v>
      </c>
      <c r="AU712" s="17" t="s">
        <v>85</v>
      </c>
    </row>
    <row r="713" s="2" customFormat="1" ht="24.15" customHeight="1">
      <c r="A713" s="38"/>
      <c r="B713" s="39"/>
      <c r="C713" s="219" t="s">
        <v>1155</v>
      </c>
      <c r="D713" s="219" t="s">
        <v>145</v>
      </c>
      <c r="E713" s="220" t="s">
        <v>1156</v>
      </c>
      <c r="F713" s="221" t="s">
        <v>1157</v>
      </c>
      <c r="G713" s="222" t="s">
        <v>224</v>
      </c>
      <c r="H713" s="223">
        <v>1</v>
      </c>
      <c r="I713" s="224"/>
      <c r="J713" s="225">
        <f>ROUND(I713*H713,2)</f>
        <v>0</v>
      </c>
      <c r="K713" s="226"/>
      <c r="L713" s="44"/>
      <c r="M713" s="227" t="s">
        <v>1</v>
      </c>
      <c r="N713" s="228" t="s">
        <v>40</v>
      </c>
      <c r="O713" s="91"/>
      <c r="P713" s="229">
        <f>O713*H713</f>
        <v>0</v>
      </c>
      <c r="Q713" s="229">
        <v>0</v>
      </c>
      <c r="R713" s="229">
        <f>Q713*H713</f>
        <v>0</v>
      </c>
      <c r="S713" s="229">
        <v>0</v>
      </c>
      <c r="T713" s="230">
        <f>S713*H713</f>
        <v>0</v>
      </c>
      <c r="U713" s="38"/>
      <c r="V713" s="38"/>
      <c r="W713" s="38"/>
      <c r="X713" s="38"/>
      <c r="Y713" s="38"/>
      <c r="Z713" s="38"/>
      <c r="AA713" s="38"/>
      <c r="AB713" s="38"/>
      <c r="AC713" s="38"/>
      <c r="AD713" s="38"/>
      <c r="AE713" s="38"/>
      <c r="AR713" s="231" t="s">
        <v>236</v>
      </c>
      <c r="AT713" s="231" t="s">
        <v>145</v>
      </c>
      <c r="AU713" s="231" t="s">
        <v>85</v>
      </c>
      <c r="AY713" s="17" t="s">
        <v>142</v>
      </c>
      <c r="BE713" s="232">
        <f>IF(N713="základní",J713,0)</f>
        <v>0</v>
      </c>
      <c r="BF713" s="232">
        <f>IF(N713="snížená",J713,0)</f>
        <v>0</v>
      </c>
      <c r="BG713" s="232">
        <f>IF(N713="zákl. přenesená",J713,0)</f>
        <v>0</v>
      </c>
      <c r="BH713" s="232">
        <f>IF(N713="sníž. přenesená",J713,0)</f>
        <v>0</v>
      </c>
      <c r="BI713" s="232">
        <f>IF(N713="nulová",J713,0)</f>
        <v>0</v>
      </c>
      <c r="BJ713" s="17" t="s">
        <v>83</v>
      </c>
      <c r="BK713" s="232">
        <f>ROUND(I713*H713,2)</f>
        <v>0</v>
      </c>
      <c r="BL713" s="17" t="s">
        <v>236</v>
      </c>
      <c r="BM713" s="231" t="s">
        <v>1158</v>
      </c>
    </row>
    <row r="714" s="2" customFormat="1">
      <c r="A714" s="38"/>
      <c r="B714" s="39"/>
      <c r="C714" s="40"/>
      <c r="D714" s="233" t="s">
        <v>151</v>
      </c>
      <c r="E714" s="40"/>
      <c r="F714" s="234" t="s">
        <v>1157</v>
      </c>
      <c r="G714" s="40"/>
      <c r="H714" s="40"/>
      <c r="I714" s="235"/>
      <c r="J714" s="40"/>
      <c r="K714" s="40"/>
      <c r="L714" s="44"/>
      <c r="M714" s="236"/>
      <c r="N714" s="237"/>
      <c r="O714" s="91"/>
      <c r="P714" s="91"/>
      <c r="Q714" s="91"/>
      <c r="R714" s="91"/>
      <c r="S714" s="91"/>
      <c r="T714" s="92"/>
      <c r="U714" s="38"/>
      <c r="V714" s="38"/>
      <c r="W714" s="38"/>
      <c r="X714" s="38"/>
      <c r="Y714" s="38"/>
      <c r="Z714" s="38"/>
      <c r="AA714" s="38"/>
      <c r="AB714" s="38"/>
      <c r="AC714" s="38"/>
      <c r="AD714" s="38"/>
      <c r="AE714" s="38"/>
      <c r="AT714" s="17" t="s">
        <v>151</v>
      </c>
      <c r="AU714" s="17" t="s">
        <v>85</v>
      </c>
    </row>
    <row r="715" s="2" customFormat="1" ht="24.15" customHeight="1">
      <c r="A715" s="38"/>
      <c r="B715" s="39"/>
      <c r="C715" s="219" t="s">
        <v>1159</v>
      </c>
      <c r="D715" s="219" t="s">
        <v>145</v>
      </c>
      <c r="E715" s="220" t="s">
        <v>1160</v>
      </c>
      <c r="F715" s="221" t="s">
        <v>1157</v>
      </c>
      <c r="G715" s="222" t="s">
        <v>224</v>
      </c>
      <c r="H715" s="223">
        <v>1</v>
      </c>
      <c r="I715" s="224"/>
      <c r="J715" s="225">
        <f>ROUND(I715*H715,2)</f>
        <v>0</v>
      </c>
      <c r="K715" s="226"/>
      <c r="L715" s="44"/>
      <c r="M715" s="227" t="s">
        <v>1</v>
      </c>
      <c r="N715" s="228" t="s">
        <v>40</v>
      </c>
      <c r="O715" s="91"/>
      <c r="P715" s="229">
        <f>O715*H715</f>
        <v>0</v>
      </c>
      <c r="Q715" s="229">
        <v>0</v>
      </c>
      <c r="R715" s="229">
        <f>Q715*H715</f>
        <v>0</v>
      </c>
      <c r="S715" s="229">
        <v>0</v>
      </c>
      <c r="T715" s="230">
        <f>S715*H715</f>
        <v>0</v>
      </c>
      <c r="U715" s="38"/>
      <c r="V715" s="38"/>
      <c r="W715" s="38"/>
      <c r="X715" s="38"/>
      <c r="Y715" s="38"/>
      <c r="Z715" s="38"/>
      <c r="AA715" s="38"/>
      <c r="AB715" s="38"/>
      <c r="AC715" s="38"/>
      <c r="AD715" s="38"/>
      <c r="AE715" s="38"/>
      <c r="AR715" s="231" t="s">
        <v>236</v>
      </c>
      <c r="AT715" s="231" t="s">
        <v>145</v>
      </c>
      <c r="AU715" s="231" t="s">
        <v>85</v>
      </c>
      <c r="AY715" s="17" t="s">
        <v>142</v>
      </c>
      <c r="BE715" s="232">
        <f>IF(N715="základní",J715,0)</f>
        <v>0</v>
      </c>
      <c r="BF715" s="232">
        <f>IF(N715="snížená",J715,0)</f>
        <v>0</v>
      </c>
      <c r="BG715" s="232">
        <f>IF(N715="zákl. přenesená",J715,0)</f>
        <v>0</v>
      </c>
      <c r="BH715" s="232">
        <f>IF(N715="sníž. přenesená",J715,0)</f>
        <v>0</v>
      </c>
      <c r="BI715" s="232">
        <f>IF(N715="nulová",J715,0)</f>
        <v>0</v>
      </c>
      <c r="BJ715" s="17" t="s">
        <v>83</v>
      </c>
      <c r="BK715" s="232">
        <f>ROUND(I715*H715,2)</f>
        <v>0</v>
      </c>
      <c r="BL715" s="17" t="s">
        <v>236</v>
      </c>
      <c r="BM715" s="231" t="s">
        <v>1161</v>
      </c>
    </row>
    <row r="716" s="2" customFormat="1">
      <c r="A716" s="38"/>
      <c r="B716" s="39"/>
      <c r="C716" s="40"/>
      <c r="D716" s="233" t="s">
        <v>151</v>
      </c>
      <c r="E716" s="40"/>
      <c r="F716" s="234" t="s">
        <v>1157</v>
      </c>
      <c r="G716" s="40"/>
      <c r="H716" s="40"/>
      <c r="I716" s="235"/>
      <c r="J716" s="40"/>
      <c r="K716" s="40"/>
      <c r="L716" s="44"/>
      <c r="M716" s="236"/>
      <c r="N716" s="237"/>
      <c r="O716" s="91"/>
      <c r="P716" s="91"/>
      <c r="Q716" s="91"/>
      <c r="R716" s="91"/>
      <c r="S716" s="91"/>
      <c r="T716" s="92"/>
      <c r="U716" s="38"/>
      <c r="V716" s="38"/>
      <c r="W716" s="38"/>
      <c r="X716" s="38"/>
      <c r="Y716" s="38"/>
      <c r="Z716" s="38"/>
      <c r="AA716" s="38"/>
      <c r="AB716" s="38"/>
      <c r="AC716" s="38"/>
      <c r="AD716" s="38"/>
      <c r="AE716" s="38"/>
      <c r="AT716" s="17" t="s">
        <v>151</v>
      </c>
      <c r="AU716" s="17" t="s">
        <v>85</v>
      </c>
    </row>
    <row r="717" s="2" customFormat="1" ht="24.15" customHeight="1">
      <c r="A717" s="38"/>
      <c r="B717" s="39"/>
      <c r="C717" s="219" t="s">
        <v>1162</v>
      </c>
      <c r="D717" s="219" t="s">
        <v>145</v>
      </c>
      <c r="E717" s="220" t="s">
        <v>1163</v>
      </c>
      <c r="F717" s="221" t="s">
        <v>1164</v>
      </c>
      <c r="G717" s="222" t="s">
        <v>224</v>
      </c>
      <c r="H717" s="223">
        <v>1</v>
      </c>
      <c r="I717" s="224"/>
      <c r="J717" s="225">
        <f>ROUND(I717*H717,2)</f>
        <v>0</v>
      </c>
      <c r="K717" s="226"/>
      <c r="L717" s="44"/>
      <c r="M717" s="227" t="s">
        <v>1</v>
      </c>
      <c r="N717" s="228" t="s">
        <v>40</v>
      </c>
      <c r="O717" s="91"/>
      <c r="P717" s="229">
        <f>O717*H717</f>
        <v>0</v>
      </c>
      <c r="Q717" s="229">
        <v>0</v>
      </c>
      <c r="R717" s="229">
        <f>Q717*H717</f>
        <v>0</v>
      </c>
      <c r="S717" s="229">
        <v>0</v>
      </c>
      <c r="T717" s="230">
        <f>S717*H717</f>
        <v>0</v>
      </c>
      <c r="U717" s="38"/>
      <c r="V717" s="38"/>
      <c r="W717" s="38"/>
      <c r="X717" s="38"/>
      <c r="Y717" s="38"/>
      <c r="Z717" s="38"/>
      <c r="AA717" s="38"/>
      <c r="AB717" s="38"/>
      <c r="AC717" s="38"/>
      <c r="AD717" s="38"/>
      <c r="AE717" s="38"/>
      <c r="AR717" s="231" t="s">
        <v>236</v>
      </c>
      <c r="AT717" s="231" t="s">
        <v>145</v>
      </c>
      <c r="AU717" s="231" t="s">
        <v>85</v>
      </c>
      <c r="AY717" s="17" t="s">
        <v>142</v>
      </c>
      <c r="BE717" s="232">
        <f>IF(N717="základní",J717,0)</f>
        <v>0</v>
      </c>
      <c r="BF717" s="232">
        <f>IF(N717="snížená",J717,0)</f>
        <v>0</v>
      </c>
      <c r="BG717" s="232">
        <f>IF(N717="zákl. přenesená",J717,0)</f>
        <v>0</v>
      </c>
      <c r="BH717" s="232">
        <f>IF(N717="sníž. přenesená",J717,0)</f>
        <v>0</v>
      </c>
      <c r="BI717" s="232">
        <f>IF(N717="nulová",J717,0)</f>
        <v>0</v>
      </c>
      <c r="BJ717" s="17" t="s">
        <v>83</v>
      </c>
      <c r="BK717" s="232">
        <f>ROUND(I717*H717,2)</f>
        <v>0</v>
      </c>
      <c r="BL717" s="17" t="s">
        <v>236</v>
      </c>
      <c r="BM717" s="231" t="s">
        <v>1165</v>
      </c>
    </row>
    <row r="718" s="2" customFormat="1">
      <c r="A718" s="38"/>
      <c r="B718" s="39"/>
      <c r="C718" s="40"/>
      <c r="D718" s="233" t="s">
        <v>151</v>
      </c>
      <c r="E718" s="40"/>
      <c r="F718" s="234" t="s">
        <v>1164</v>
      </c>
      <c r="G718" s="40"/>
      <c r="H718" s="40"/>
      <c r="I718" s="235"/>
      <c r="J718" s="40"/>
      <c r="K718" s="40"/>
      <c r="L718" s="44"/>
      <c r="M718" s="236"/>
      <c r="N718" s="237"/>
      <c r="O718" s="91"/>
      <c r="P718" s="91"/>
      <c r="Q718" s="91"/>
      <c r="R718" s="91"/>
      <c r="S718" s="91"/>
      <c r="T718" s="92"/>
      <c r="U718" s="38"/>
      <c r="V718" s="38"/>
      <c r="W718" s="38"/>
      <c r="X718" s="38"/>
      <c r="Y718" s="38"/>
      <c r="Z718" s="38"/>
      <c r="AA718" s="38"/>
      <c r="AB718" s="38"/>
      <c r="AC718" s="38"/>
      <c r="AD718" s="38"/>
      <c r="AE718" s="38"/>
      <c r="AT718" s="17" t="s">
        <v>151</v>
      </c>
      <c r="AU718" s="17" t="s">
        <v>85</v>
      </c>
    </row>
    <row r="719" s="2" customFormat="1" ht="24.15" customHeight="1">
      <c r="A719" s="38"/>
      <c r="B719" s="39"/>
      <c r="C719" s="219" t="s">
        <v>1166</v>
      </c>
      <c r="D719" s="219" t="s">
        <v>145</v>
      </c>
      <c r="E719" s="220" t="s">
        <v>1167</v>
      </c>
      <c r="F719" s="221" t="s">
        <v>1168</v>
      </c>
      <c r="G719" s="222" t="s">
        <v>224</v>
      </c>
      <c r="H719" s="223">
        <v>1</v>
      </c>
      <c r="I719" s="224"/>
      <c r="J719" s="225">
        <f>ROUND(I719*H719,2)</f>
        <v>0</v>
      </c>
      <c r="K719" s="226"/>
      <c r="L719" s="44"/>
      <c r="M719" s="227" t="s">
        <v>1</v>
      </c>
      <c r="N719" s="228" t="s">
        <v>40</v>
      </c>
      <c r="O719" s="91"/>
      <c r="P719" s="229">
        <f>O719*H719</f>
        <v>0</v>
      </c>
      <c r="Q719" s="229">
        <v>0</v>
      </c>
      <c r="R719" s="229">
        <f>Q719*H719</f>
        <v>0</v>
      </c>
      <c r="S719" s="229">
        <v>0</v>
      </c>
      <c r="T719" s="230">
        <f>S719*H719</f>
        <v>0</v>
      </c>
      <c r="U719" s="38"/>
      <c r="V719" s="38"/>
      <c r="W719" s="38"/>
      <c r="X719" s="38"/>
      <c r="Y719" s="38"/>
      <c r="Z719" s="38"/>
      <c r="AA719" s="38"/>
      <c r="AB719" s="38"/>
      <c r="AC719" s="38"/>
      <c r="AD719" s="38"/>
      <c r="AE719" s="38"/>
      <c r="AR719" s="231" t="s">
        <v>236</v>
      </c>
      <c r="AT719" s="231" t="s">
        <v>145</v>
      </c>
      <c r="AU719" s="231" t="s">
        <v>85</v>
      </c>
      <c r="AY719" s="17" t="s">
        <v>142</v>
      </c>
      <c r="BE719" s="232">
        <f>IF(N719="základní",J719,0)</f>
        <v>0</v>
      </c>
      <c r="BF719" s="232">
        <f>IF(N719="snížená",J719,0)</f>
        <v>0</v>
      </c>
      <c r="BG719" s="232">
        <f>IF(N719="zákl. přenesená",J719,0)</f>
        <v>0</v>
      </c>
      <c r="BH719" s="232">
        <f>IF(N719="sníž. přenesená",J719,0)</f>
        <v>0</v>
      </c>
      <c r="BI719" s="232">
        <f>IF(N719="nulová",J719,0)</f>
        <v>0</v>
      </c>
      <c r="BJ719" s="17" t="s">
        <v>83</v>
      </c>
      <c r="BK719" s="232">
        <f>ROUND(I719*H719,2)</f>
        <v>0</v>
      </c>
      <c r="BL719" s="17" t="s">
        <v>236</v>
      </c>
      <c r="BM719" s="231" t="s">
        <v>1169</v>
      </c>
    </row>
    <row r="720" s="2" customFormat="1">
      <c r="A720" s="38"/>
      <c r="B720" s="39"/>
      <c r="C720" s="40"/>
      <c r="D720" s="233" t="s">
        <v>151</v>
      </c>
      <c r="E720" s="40"/>
      <c r="F720" s="234" t="s">
        <v>1168</v>
      </c>
      <c r="G720" s="40"/>
      <c r="H720" s="40"/>
      <c r="I720" s="235"/>
      <c r="J720" s="40"/>
      <c r="K720" s="40"/>
      <c r="L720" s="44"/>
      <c r="M720" s="236"/>
      <c r="N720" s="237"/>
      <c r="O720" s="91"/>
      <c r="P720" s="91"/>
      <c r="Q720" s="91"/>
      <c r="R720" s="91"/>
      <c r="S720" s="91"/>
      <c r="T720" s="92"/>
      <c r="U720" s="38"/>
      <c r="V720" s="38"/>
      <c r="W720" s="38"/>
      <c r="X720" s="38"/>
      <c r="Y720" s="38"/>
      <c r="Z720" s="38"/>
      <c r="AA720" s="38"/>
      <c r="AB720" s="38"/>
      <c r="AC720" s="38"/>
      <c r="AD720" s="38"/>
      <c r="AE720" s="38"/>
      <c r="AT720" s="17" t="s">
        <v>151</v>
      </c>
      <c r="AU720" s="17" t="s">
        <v>85</v>
      </c>
    </row>
    <row r="721" s="2" customFormat="1" ht="24.15" customHeight="1">
      <c r="A721" s="38"/>
      <c r="B721" s="39"/>
      <c r="C721" s="219" t="s">
        <v>1170</v>
      </c>
      <c r="D721" s="219" t="s">
        <v>145</v>
      </c>
      <c r="E721" s="220" t="s">
        <v>1171</v>
      </c>
      <c r="F721" s="221" t="s">
        <v>1172</v>
      </c>
      <c r="G721" s="222" t="s">
        <v>224</v>
      </c>
      <c r="H721" s="223">
        <v>1</v>
      </c>
      <c r="I721" s="224"/>
      <c r="J721" s="225">
        <f>ROUND(I721*H721,2)</f>
        <v>0</v>
      </c>
      <c r="K721" s="226"/>
      <c r="L721" s="44"/>
      <c r="M721" s="227" t="s">
        <v>1</v>
      </c>
      <c r="N721" s="228" t="s">
        <v>40</v>
      </c>
      <c r="O721" s="91"/>
      <c r="P721" s="229">
        <f>O721*H721</f>
        <v>0</v>
      </c>
      <c r="Q721" s="229">
        <v>0</v>
      </c>
      <c r="R721" s="229">
        <f>Q721*H721</f>
        <v>0</v>
      </c>
      <c r="S721" s="229">
        <v>0</v>
      </c>
      <c r="T721" s="230">
        <f>S721*H721</f>
        <v>0</v>
      </c>
      <c r="U721" s="38"/>
      <c r="V721" s="38"/>
      <c r="W721" s="38"/>
      <c r="X721" s="38"/>
      <c r="Y721" s="38"/>
      <c r="Z721" s="38"/>
      <c r="AA721" s="38"/>
      <c r="AB721" s="38"/>
      <c r="AC721" s="38"/>
      <c r="AD721" s="38"/>
      <c r="AE721" s="38"/>
      <c r="AR721" s="231" t="s">
        <v>236</v>
      </c>
      <c r="AT721" s="231" t="s">
        <v>145</v>
      </c>
      <c r="AU721" s="231" t="s">
        <v>85</v>
      </c>
      <c r="AY721" s="17" t="s">
        <v>142</v>
      </c>
      <c r="BE721" s="232">
        <f>IF(N721="základní",J721,0)</f>
        <v>0</v>
      </c>
      <c r="BF721" s="232">
        <f>IF(N721="snížená",J721,0)</f>
        <v>0</v>
      </c>
      <c r="BG721" s="232">
        <f>IF(N721="zákl. přenesená",J721,0)</f>
        <v>0</v>
      </c>
      <c r="BH721" s="232">
        <f>IF(N721="sníž. přenesená",J721,0)</f>
        <v>0</v>
      </c>
      <c r="BI721" s="232">
        <f>IF(N721="nulová",J721,0)</f>
        <v>0</v>
      </c>
      <c r="BJ721" s="17" t="s">
        <v>83</v>
      </c>
      <c r="BK721" s="232">
        <f>ROUND(I721*H721,2)</f>
        <v>0</v>
      </c>
      <c r="BL721" s="17" t="s">
        <v>236</v>
      </c>
      <c r="BM721" s="231" t="s">
        <v>1173</v>
      </c>
    </row>
    <row r="722" s="2" customFormat="1">
      <c r="A722" s="38"/>
      <c r="B722" s="39"/>
      <c r="C722" s="40"/>
      <c r="D722" s="233" t="s">
        <v>151</v>
      </c>
      <c r="E722" s="40"/>
      <c r="F722" s="234" t="s">
        <v>1172</v>
      </c>
      <c r="G722" s="40"/>
      <c r="H722" s="40"/>
      <c r="I722" s="235"/>
      <c r="J722" s="40"/>
      <c r="K722" s="40"/>
      <c r="L722" s="44"/>
      <c r="M722" s="236"/>
      <c r="N722" s="237"/>
      <c r="O722" s="91"/>
      <c r="P722" s="91"/>
      <c r="Q722" s="91"/>
      <c r="R722" s="91"/>
      <c r="S722" s="91"/>
      <c r="T722" s="92"/>
      <c r="U722" s="38"/>
      <c r="V722" s="38"/>
      <c r="W722" s="38"/>
      <c r="X722" s="38"/>
      <c r="Y722" s="38"/>
      <c r="Z722" s="38"/>
      <c r="AA722" s="38"/>
      <c r="AB722" s="38"/>
      <c r="AC722" s="38"/>
      <c r="AD722" s="38"/>
      <c r="AE722" s="38"/>
      <c r="AT722" s="17" t="s">
        <v>151</v>
      </c>
      <c r="AU722" s="17" t="s">
        <v>85</v>
      </c>
    </row>
    <row r="723" s="2" customFormat="1" ht="16.5" customHeight="1">
      <c r="A723" s="38"/>
      <c r="B723" s="39"/>
      <c r="C723" s="219" t="s">
        <v>1174</v>
      </c>
      <c r="D723" s="219" t="s">
        <v>145</v>
      </c>
      <c r="E723" s="220" t="s">
        <v>1175</v>
      </c>
      <c r="F723" s="221" t="s">
        <v>1176</v>
      </c>
      <c r="G723" s="222" t="s">
        <v>224</v>
      </c>
      <c r="H723" s="223">
        <v>1</v>
      </c>
      <c r="I723" s="224"/>
      <c r="J723" s="225">
        <f>ROUND(I723*H723,2)</f>
        <v>0</v>
      </c>
      <c r="K723" s="226"/>
      <c r="L723" s="44"/>
      <c r="M723" s="227" t="s">
        <v>1</v>
      </c>
      <c r="N723" s="228" t="s">
        <v>40</v>
      </c>
      <c r="O723" s="91"/>
      <c r="P723" s="229">
        <f>O723*H723</f>
        <v>0</v>
      </c>
      <c r="Q723" s="229">
        <v>0</v>
      </c>
      <c r="R723" s="229">
        <f>Q723*H723</f>
        <v>0</v>
      </c>
      <c r="S723" s="229">
        <v>0</v>
      </c>
      <c r="T723" s="230">
        <f>S723*H723</f>
        <v>0</v>
      </c>
      <c r="U723" s="38"/>
      <c r="V723" s="38"/>
      <c r="W723" s="38"/>
      <c r="X723" s="38"/>
      <c r="Y723" s="38"/>
      <c r="Z723" s="38"/>
      <c r="AA723" s="38"/>
      <c r="AB723" s="38"/>
      <c r="AC723" s="38"/>
      <c r="AD723" s="38"/>
      <c r="AE723" s="38"/>
      <c r="AR723" s="231" t="s">
        <v>236</v>
      </c>
      <c r="AT723" s="231" t="s">
        <v>145</v>
      </c>
      <c r="AU723" s="231" t="s">
        <v>85</v>
      </c>
      <c r="AY723" s="17" t="s">
        <v>142</v>
      </c>
      <c r="BE723" s="232">
        <f>IF(N723="základní",J723,0)</f>
        <v>0</v>
      </c>
      <c r="BF723" s="232">
        <f>IF(N723="snížená",J723,0)</f>
        <v>0</v>
      </c>
      <c r="BG723" s="232">
        <f>IF(N723="zákl. přenesená",J723,0)</f>
        <v>0</v>
      </c>
      <c r="BH723" s="232">
        <f>IF(N723="sníž. přenesená",J723,0)</f>
        <v>0</v>
      </c>
      <c r="BI723" s="232">
        <f>IF(N723="nulová",J723,0)</f>
        <v>0</v>
      </c>
      <c r="BJ723" s="17" t="s">
        <v>83</v>
      </c>
      <c r="BK723" s="232">
        <f>ROUND(I723*H723,2)</f>
        <v>0</v>
      </c>
      <c r="BL723" s="17" t="s">
        <v>236</v>
      </c>
      <c r="BM723" s="231" t="s">
        <v>1177</v>
      </c>
    </row>
    <row r="724" s="2" customFormat="1">
      <c r="A724" s="38"/>
      <c r="B724" s="39"/>
      <c r="C724" s="40"/>
      <c r="D724" s="233" t="s">
        <v>151</v>
      </c>
      <c r="E724" s="40"/>
      <c r="F724" s="234" t="s">
        <v>1176</v>
      </c>
      <c r="G724" s="40"/>
      <c r="H724" s="40"/>
      <c r="I724" s="235"/>
      <c r="J724" s="40"/>
      <c r="K724" s="40"/>
      <c r="L724" s="44"/>
      <c r="M724" s="236"/>
      <c r="N724" s="237"/>
      <c r="O724" s="91"/>
      <c r="P724" s="91"/>
      <c r="Q724" s="91"/>
      <c r="R724" s="91"/>
      <c r="S724" s="91"/>
      <c r="T724" s="92"/>
      <c r="U724" s="38"/>
      <c r="V724" s="38"/>
      <c r="W724" s="38"/>
      <c r="X724" s="38"/>
      <c r="Y724" s="38"/>
      <c r="Z724" s="38"/>
      <c r="AA724" s="38"/>
      <c r="AB724" s="38"/>
      <c r="AC724" s="38"/>
      <c r="AD724" s="38"/>
      <c r="AE724" s="38"/>
      <c r="AT724" s="17" t="s">
        <v>151</v>
      </c>
      <c r="AU724" s="17" t="s">
        <v>85</v>
      </c>
    </row>
    <row r="725" s="2" customFormat="1" ht="24.15" customHeight="1">
      <c r="A725" s="38"/>
      <c r="B725" s="39"/>
      <c r="C725" s="219" t="s">
        <v>1178</v>
      </c>
      <c r="D725" s="219" t="s">
        <v>145</v>
      </c>
      <c r="E725" s="220" t="s">
        <v>1179</v>
      </c>
      <c r="F725" s="221" t="s">
        <v>1172</v>
      </c>
      <c r="G725" s="222" t="s">
        <v>224</v>
      </c>
      <c r="H725" s="223">
        <v>1</v>
      </c>
      <c r="I725" s="224"/>
      <c r="J725" s="225">
        <f>ROUND(I725*H725,2)</f>
        <v>0</v>
      </c>
      <c r="K725" s="226"/>
      <c r="L725" s="44"/>
      <c r="M725" s="227" t="s">
        <v>1</v>
      </c>
      <c r="N725" s="228" t="s">
        <v>40</v>
      </c>
      <c r="O725" s="91"/>
      <c r="P725" s="229">
        <f>O725*H725</f>
        <v>0</v>
      </c>
      <c r="Q725" s="229">
        <v>0</v>
      </c>
      <c r="R725" s="229">
        <f>Q725*H725</f>
        <v>0</v>
      </c>
      <c r="S725" s="229">
        <v>0</v>
      </c>
      <c r="T725" s="230">
        <f>S725*H725</f>
        <v>0</v>
      </c>
      <c r="U725" s="38"/>
      <c r="V725" s="38"/>
      <c r="W725" s="38"/>
      <c r="X725" s="38"/>
      <c r="Y725" s="38"/>
      <c r="Z725" s="38"/>
      <c r="AA725" s="38"/>
      <c r="AB725" s="38"/>
      <c r="AC725" s="38"/>
      <c r="AD725" s="38"/>
      <c r="AE725" s="38"/>
      <c r="AR725" s="231" t="s">
        <v>236</v>
      </c>
      <c r="AT725" s="231" t="s">
        <v>145</v>
      </c>
      <c r="AU725" s="231" t="s">
        <v>85</v>
      </c>
      <c r="AY725" s="17" t="s">
        <v>142</v>
      </c>
      <c r="BE725" s="232">
        <f>IF(N725="základní",J725,0)</f>
        <v>0</v>
      </c>
      <c r="BF725" s="232">
        <f>IF(N725="snížená",J725,0)</f>
        <v>0</v>
      </c>
      <c r="BG725" s="232">
        <f>IF(N725="zákl. přenesená",J725,0)</f>
        <v>0</v>
      </c>
      <c r="BH725" s="232">
        <f>IF(N725="sníž. přenesená",J725,0)</f>
        <v>0</v>
      </c>
      <c r="BI725" s="232">
        <f>IF(N725="nulová",J725,0)</f>
        <v>0</v>
      </c>
      <c r="BJ725" s="17" t="s">
        <v>83</v>
      </c>
      <c r="BK725" s="232">
        <f>ROUND(I725*H725,2)</f>
        <v>0</v>
      </c>
      <c r="BL725" s="17" t="s">
        <v>236</v>
      </c>
      <c r="BM725" s="231" t="s">
        <v>1180</v>
      </c>
    </row>
    <row r="726" s="2" customFormat="1">
      <c r="A726" s="38"/>
      <c r="B726" s="39"/>
      <c r="C726" s="40"/>
      <c r="D726" s="233" t="s">
        <v>151</v>
      </c>
      <c r="E726" s="40"/>
      <c r="F726" s="234" t="s">
        <v>1172</v>
      </c>
      <c r="G726" s="40"/>
      <c r="H726" s="40"/>
      <c r="I726" s="235"/>
      <c r="J726" s="40"/>
      <c r="K726" s="40"/>
      <c r="L726" s="44"/>
      <c r="M726" s="236"/>
      <c r="N726" s="237"/>
      <c r="O726" s="91"/>
      <c r="P726" s="91"/>
      <c r="Q726" s="91"/>
      <c r="R726" s="91"/>
      <c r="S726" s="91"/>
      <c r="T726" s="92"/>
      <c r="U726" s="38"/>
      <c r="V726" s="38"/>
      <c r="W726" s="38"/>
      <c r="X726" s="38"/>
      <c r="Y726" s="38"/>
      <c r="Z726" s="38"/>
      <c r="AA726" s="38"/>
      <c r="AB726" s="38"/>
      <c r="AC726" s="38"/>
      <c r="AD726" s="38"/>
      <c r="AE726" s="38"/>
      <c r="AT726" s="17" t="s">
        <v>151</v>
      </c>
      <c r="AU726" s="17" t="s">
        <v>85</v>
      </c>
    </row>
    <row r="727" s="2" customFormat="1" ht="24.15" customHeight="1">
      <c r="A727" s="38"/>
      <c r="B727" s="39"/>
      <c r="C727" s="219" t="s">
        <v>1181</v>
      </c>
      <c r="D727" s="219" t="s">
        <v>145</v>
      </c>
      <c r="E727" s="220" t="s">
        <v>1182</v>
      </c>
      <c r="F727" s="221" t="s">
        <v>1172</v>
      </c>
      <c r="G727" s="222" t="s">
        <v>224</v>
      </c>
      <c r="H727" s="223">
        <v>1</v>
      </c>
      <c r="I727" s="224"/>
      <c r="J727" s="225">
        <f>ROUND(I727*H727,2)</f>
        <v>0</v>
      </c>
      <c r="K727" s="226"/>
      <c r="L727" s="44"/>
      <c r="M727" s="227" t="s">
        <v>1</v>
      </c>
      <c r="N727" s="228" t="s">
        <v>40</v>
      </c>
      <c r="O727" s="91"/>
      <c r="P727" s="229">
        <f>O727*H727</f>
        <v>0</v>
      </c>
      <c r="Q727" s="229">
        <v>0</v>
      </c>
      <c r="R727" s="229">
        <f>Q727*H727</f>
        <v>0</v>
      </c>
      <c r="S727" s="229">
        <v>0</v>
      </c>
      <c r="T727" s="230">
        <f>S727*H727</f>
        <v>0</v>
      </c>
      <c r="U727" s="38"/>
      <c r="V727" s="38"/>
      <c r="W727" s="38"/>
      <c r="X727" s="38"/>
      <c r="Y727" s="38"/>
      <c r="Z727" s="38"/>
      <c r="AA727" s="38"/>
      <c r="AB727" s="38"/>
      <c r="AC727" s="38"/>
      <c r="AD727" s="38"/>
      <c r="AE727" s="38"/>
      <c r="AR727" s="231" t="s">
        <v>236</v>
      </c>
      <c r="AT727" s="231" t="s">
        <v>145</v>
      </c>
      <c r="AU727" s="231" t="s">
        <v>85</v>
      </c>
      <c r="AY727" s="17" t="s">
        <v>142</v>
      </c>
      <c r="BE727" s="232">
        <f>IF(N727="základní",J727,0)</f>
        <v>0</v>
      </c>
      <c r="BF727" s="232">
        <f>IF(N727="snížená",J727,0)</f>
        <v>0</v>
      </c>
      <c r="BG727" s="232">
        <f>IF(N727="zákl. přenesená",J727,0)</f>
        <v>0</v>
      </c>
      <c r="BH727" s="232">
        <f>IF(N727="sníž. přenesená",J727,0)</f>
        <v>0</v>
      </c>
      <c r="BI727" s="232">
        <f>IF(N727="nulová",J727,0)</f>
        <v>0</v>
      </c>
      <c r="BJ727" s="17" t="s">
        <v>83</v>
      </c>
      <c r="BK727" s="232">
        <f>ROUND(I727*H727,2)</f>
        <v>0</v>
      </c>
      <c r="BL727" s="17" t="s">
        <v>236</v>
      </c>
      <c r="BM727" s="231" t="s">
        <v>1183</v>
      </c>
    </row>
    <row r="728" s="2" customFormat="1">
      <c r="A728" s="38"/>
      <c r="B728" s="39"/>
      <c r="C728" s="40"/>
      <c r="D728" s="233" t="s">
        <v>151</v>
      </c>
      <c r="E728" s="40"/>
      <c r="F728" s="234" t="s">
        <v>1172</v>
      </c>
      <c r="G728" s="40"/>
      <c r="H728" s="40"/>
      <c r="I728" s="235"/>
      <c r="J728" s="40"/>
      <c r="K728" s="40"/>
      <c r="L728" s="44"/>
      <c r="M728" s="236"/>
      <c r="N728" s="237"/>
      <c r="O728" s="91"/>
      <c r="P728" s="91"/>
      <c r="Q728" s="91"/>
      <c r="R728" s="91"/>
      <c r="S728" s="91"/>
      <c r="T728" s="92"/>
      <c r="U728" s="38"/>
      <c r="V728" s="38"/>
      <c r="W728" s="38"/>
      <c r="X728" s="38"/>
      <c r="Y728" s="38"/>
      <c r="Z728" s="38"/>
      <c r="AA728" s="38"/>
      <c r="AB728" s="38"/>
      <c r="AC728" s="38"/>
      <c r="AD728" s="38"/>
      <c r="AE728" s="38"/>
      <c r="AT728" s="17" t="s">
        <v>151</v>
      </c>
      <c r="AU728" s="17" t="s">
        <v>85</v>
      </c>
    </row>
    <row r="729" s="2" customFormat="1" ht="16.5" customHeight="1">
      <c r="A729" s="38"/>
      <c r="B729" s="39"/>
      <c r="C729" s="219" t="s">
        <v>1184</v>
      </c>
      <c r="D729" s="219" t="s">
        <v>145</v>
      </c>
      <c r="E729" s="220" t="s">
        <v>1185</v>
      </c>
      <c r="F729" s="221" t="s">
        <v>1186</v>
      </c>
      <c r="G729" s="222" t="s">
        <v>224</v>
      </c>
      <c r="H729" s="223">
        <v>3</v>
      </c>
      <c r="I729" s="224"/>
      <c r="J729" s="225">
        <f>ROUND(I729*H729,2)</f>
        <v>0</v>
      </c>
      <c r="K729" s="226"/>
      <c r="L729" s="44"/>
      <c r="M729" s="227" t="s">
        <v>1</v>
      </c>
      <c r="N729" s="228" t="s">
        <v>40</v>
      </c>
      <c r="O729" s="91"/>
      <c r="P729" s="229">
        <f>O729*H729</f>
        <v>0</v>
      </c>
      <c r="Q729" s="229">
        <v>0</v>
      </c>
      <c r="R729" s="229">
        <f>Q729*H729</f>
        <v>0</v>
      </c>
      <c r="S729" s="229">
        <v>0</v>
      </c>
      <c r="T729" s="230">
        <f>S729*H729</f>
        <v>0</v>
      </c>
      <c r="U729" s="38"/>
      <c r="V729" s="38"/>
      <c r="W729" s="38"/>
      <c r="X729" s="38"/>
      <c r="Y729" s="38"/>
      <c r="Z729" s="38"/>
      <c r="AA729" s="38"/>
      <c r="AB729" s="38"/>
      <c r="AC729" s="38"/>
      <c r="AD729" s="38"/>
      <c r="AE729" s="38"/>
      <c r="AR729" s="231" t="s">
        <v>236</v>
      </c>
      <c r="AT729" s="231" t="s">
        <v>145</v>
      </c>
      <c r="AU729" s="231" t="s">
        <v>85</v>
      </c>
      <c r="AY729" s="17" t="s">
        <v>142</v>
      </c>
      <c r="BE729" s="232">
        <f>IF(N729="základní",J729,0)</f>
        <v>0</v>
      </c>
      <c r="BF729" s="232">
        <f>IF(N729="snížená",J729,0)</f>
        <v>0</v>
      </c>
      <c r="BG729" s="232">
        <f>IF(N729="zákl. přenesená",J729,0)</f>
        <v>0</v>
      </c>
      <c r="BH729" s="232">
        <f>IF(N729="sníž. přenesená",J729,0)</f>
        <v>0</v>
      </c>
      <c r="BI729" s="232">
        <f>IF(N729="nulová",J729,0)</f>
        <v>0</v>
      </c>
      <c r="BJ729" s="17" t="s">
        <v>83</v>
      </c>
      <c r="BK729" s="232">
        <f>ROUND(I729*H729,2)</f>
        <v>0</v>
      </c>
      <c r="BL729" s="17" t="s">
        <v>236</v>
      </c>
      <c r="BM729" s="231" t="s">
        <v>1187</v>
      </c>
    </row>
    <row r="730" s="2" customFormat="1">
      <c r="A730" s="38"/>
      <c r="B730" s="39"/>
      <c r="C730" s="40"/>
      <c r="D730" s="233" t="s">
        <v>151</v>
      </c>
      <c r="E730" s="40"/>
      <c r="F730" s="234" t="s">
        <v>1186</v>
      </c>
      <c r="G730" s="40"/>
      <c r="H730" s="40"/>
      <c r="I730" s="235"/>
      <c r="J730" s="40"/>
      <c r="K730" s="40"/>
      <c r="L730" s="44"/>
      <c r="M730" s="236"/>
      <c r="N730" s="237"/>
      <c r="O730" s="91"/>
      <c r="P730" s="91"/>
      <c r="Q730" s="91"/>
      <c r="R730" s="91"/>
      <c r="S730" s="91"/>
      <c r="T730" s="92"/>
      <c r="U730" s="38"/>
      <c r="V730" s="38"/>
      <c r="W730" s="38"/>
      <c r="X730" s="38"/>
      <c r="Y730" s="38"/>
      <c r="Z730" s="38"/>
      <c r="AA730" s="38"/>
      <c r="AB730" s="38"/>
      <c r="AC730" s="38"/>
      <c r="AD730" s="38"/>
      <c r="AE730" s="38"/>
      <c r="AT730" s="17" t="s">
        <v>151</v>
      </c>
      <c r="AU730" s="17" t="s">
        <v>85</v>
      </c>
    </row>
    <row r="731" s="2" customFormat="1" ht="16.5" customHeight="1">
      <c r="A731" s="38"/>
      <c r="B731" s="39"/>
      <c r="C731" s="219" t="s">
        <v>1188</v>
      </c>
      <c r="D731" s="219" t="s">
        <v>145</v>
      </c>
      <c r="E731" s="220" t="s">
        <v>1189</v>
      </c>
      <c r="F731" s="221" t="s">
        <v>1190</v>
      </c>
      <c r="G731" s="222" t="s">
        <v>428</v>
      </c>
      <c r="H731" s="281"/>
      <c r="I731" s="224"/>
      <c r="J731" s="225">
        <f>ROUND(I731*H731,2)</f>
        <v>0</v>
      </c>
      <c r="K731" s="226"/>
      <c r="L731" s="44"/>
      <c r="M731" s="227" t="s">
        <v>1</v>
      </c>
      <c r="N731" s="228" t="s">
        <v>40</v>
      </c>
      <c r="O731" s="91"/>
      <c r="P731" s="229">
        <f>O731*H731</f>
        <v>0</v>
      </c>
      <c r="Q731" s="229">
        <v>0</v>
      </c>
      <c r="R731" s="229">
        <f>Q731*H731</f>
        <v>0</v>
      </c>
      <c r="S731" s="229">
        <v>0</v>
      </c>
      <c r="T731" s="230">
        <f>S731*H731</f>
        <v>0</v>
      </c>
      <c r="U731" s="38"/>
      <c r="V731" s="38"/>
      <c r="W731" s="38"/>
      <c r="X731" s="38"/>
      <c r="Y731" s="38"/>
      <c r="Z731" s="38"/>
      <c r="AA731" s="38"/>
      <c r="AB731" s="38"/>
      <c r="AC731" s="38"/>
      <c r="AD731" s="38"/>
      <c r="AE731" s="38"/>
      <c r="AR731" s="231" t="s">
        <v>236</v>
      </c>
      <c r="AT731" s="231" t="s">
        <v>145</v>
      </c>
      <c r="AU731" s="231" t="s">
        <v>85</v>
      </c>
      <c r="AY731" s="17" t="s">
        <v>142</v>
      </c>
      <c r="BE731" s="232">
        <f>IF(N731="základní",J731,0)</f>
        <v>0</v>
      </c>
      <c r="BF731" s="232">
        <f>IF(N731="snížená",J731,0)</f>
        <v>0</v>
      </c>
      <c r="BG731" s="232">
        <f>IF(N731="zákl. přenesená",J731,0)</f>
        <v>0</v>
      </c>
      <c r="BH731" s="232">
        <f>IF(N731="sníž. přenesená",J731,0)</f>
        <v>0</v>
      </c>
      <c r="BI731" s="232">
        <f>IF(N731="nulová",J731,0)</f>
        <v>0</v>
      </c>
      <c r="BJ731" s="17" t="s">
        <v>83</v>
      </c>
      <c r="BK731" s="232">
        <f>ROUND(I731*H731,2)</f>
        <v>0</v>
      </c>
      <c r="BL731" s="17" t="s">
        <v>236</v>
      </c>
      <c r="BM731" s="231" t="s">
        <v>1191</v>
      </c>
    </row>
    <row r="732" s="2" customFormat="1">
      <c r="A732" s="38"/>
      <c r="B732" s="39"/>
      <c r="C732" s="40"/>
      <c r="D732" s="233" t="s">
        <v>151</v>
      </c>
      <c r="E732" s="40"/>
      <c r="F732" s="234" t="s">
        <v>1192</v>
      </c>
      <c r="G732" s="40"/>
      <c r="H732" s="40"/>
      <c r="I732" s="235"/>
      <c r="J732" s="40"/>
      <c r="K732" s="40"/>
      <c r="L732" s="44"/>
      <c r="M732" s="236"/>
      <c r="N732" s="237"/>
      <c r="O732" s="91"/>
      <c r="P732" s="91"/>
      <c r="Q732" s="91"/>
      <c r="R732" s="91"/>
      <c r="S732" s="91"/>
      <c r="T732" s="92"/>
      <c r="U732" s="38"/>
      <c r="V732" s="38"/>
      <c r="W732" s="38"/>
      <c r="X732" s="38"/>
      <c r="Y732" s="38"/>
      <c r="Z732" s="38"/>
      <c r="AA732" s="38"/>
      <c r="AB732" s="38"/>
      <c r="AC732" s="38"/>
      <c r="AD732" s="38"/>
      <c r="AE732" s="38"/>
      <c r="AT732" s="17" t="s">
        <v>151</v>
      </c>
      <c r="AU732" s="17" t="s">
        <v>85</v>
      </c>
    </row>
    <row r="733" s="12" customFormat="1" ht="22.8" customHeight="1">
      <c r="A733" s="12"/>
      <c r="B733" s="203"/>
      <c r="C733" s="204"/>
      <c r="D733" s="205" t="s">
        <v>74</v>
      </c>
      <c r="E733" s="217" t="s">
        <v>1193</v>
      </c>
      <c r="F733" s="217" t="s">
        <v>1194</v>
      </c>
      <c r="G733" s="204"/>
      <c r="H733" s="204"/>
      <c r="I733" s="207"/>
      <c r="J733" s="218">
        <f>BK733</f>
        <v>0</v>
      </c>
      <c r="K733" s="204"/>
      <c r="L733" s="209"/>
      <c r="M733" s="210"/>
      <c r="N733" s="211"/>
      <c r="O733" s="211"/>
      <c r="P733" s="212">
        <f>SUM(P734:P753)</f>
        <v>0</v>
      </c>
      <c r="Q733" s="211"/>
      <c r="R733" s="212">
        <f>SUM(R734:R753)</f>
        <v>0.655232</v>
      </c>
      <c r="S733" s="211"/>
      <c r="T733" s="213">
        <f>SUM(T734:T753)</f>
        <v>0</v>
      </c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R733" s="214" t="s">
        <v>85</v>
      </c>
      <c r="AT733" s="215" t="s">
        <v>74</v>
      </c>
      <c r="AU733" s="215" t="s">
        <v>83</v>
      </c>
      <c r="AY733" s="214" t="s">
        <v>142</v>
      </c>
      <c r="BK733" s="216">
        <f>SUM(BK734:BK753)</f>
        <v>0</v>
      </c>
    </row>
    <row r="734" s="2" customFormat="1" ht="16.5" customHeight="1">
      <c r="A734" s="38"/>
      <c r="B734" s="39"/>
      <c r="C734" s="219" t="s">
        <v>1195</v>
      </c>
      <c r="D734" s="219" t="s">
        <v>145</v>
      </c>
      <c r="E734" s="220" t="s">
        <v>1196</v>
      </c>
      <c r="F734" s="221" t="s">
        <v>1197</v>
      </c>
      <c r="G734" s="222" t="s">
        <v>158</v>
      </c>
      <c r="H734" s="223">
        <v>10</v>
      </c>
      <c r="I734" s="224"/>
      <c r="J734" s="225">
        <f>ROUND(I734*H734,2)</f>
        <v>0</v>
      </c>
      <c r="K734" s="226"/>
      <c r="L734" s="44"/>
      <c r="M734" s="227" t="s">
        <v>1</v>
      </c>
      <c r="N734" s="228" t="s">
        <v>40</v>
      </c>
      <c r="O734" s="91"/>
      <c r="P734" s="229">
        <f>O734*H734</f>
        <v>0</v>
      </c>
      <c r="Q734" s="229">
        <v>0</v>
      </c>
      <c r="R734" s="229">
        <f>Q734*H734</f>
        <v>0</v>
      </c>
      <c r="S734" s="229">
        <v>0</v>
      </c>
      <c r="T734" s="230">
        <f>S734*H734</f>
        <v>0</v>
      </c>
      <c r="U734" s="38"/>
      <c r="V734" s="38"/>
      <c r="W734" s="38"/>
      <c r="X734" s="38"/>
      <c r="Y734" s="38"/>
      <c r="Z734" s="38"/>
      <c r="AA734" s="38"/>
      <c r="AB734" s="38"/>
      <c r="AC734" s="38"/>
      <c r="AD734" s="38"/>
      <c r="AE734" s="38"/>
      <c r="AR734" s="231" t="s">
        <v>236</v>
      </c>
      <c r="AT734" s="231" t="s">
        <v>145</v>
      </c>
      <c r="AU734" s="231" t="s">
        <v>85</v>
      </c>
      <c r="AY734" s="17" t="s">
        <v>142</v>
      </c>
      <c r="BE734" s="232">
        <f>IF(N734="základní",J734,0)</f>
        <v>0</v>
      </c>
      <c r="BF734" s="232">
        <f>IF(N734="snížená",J734,0)</f>
        <v>0</v>
      </c>
      <c r="BG734" s="232">
        <f>IF(N734="zákl. přenesená",J734,0)</f>
        <v>0</v>
      </c>
      <c r="BH734" s="232">
        <f>IF(N734="sníž. přenesená",J734,0)</f>
        <v>0</v>
      </c>
      <c r="BI734" s="232">
        <f>IF(N734="nulová",J734,0)</f>
        <v>0</v>
      </c>
      <c r="BJ734" s="17" t="s">
        <v>83</v>
      </c>
      <c r="BK734" s="232">
        <f>ROUND(I734*H734,2)</f>
        <v>0</v>
      </c>
      <c r="BL734" s="17" t="s">
        <v>236</v>
      </c>
      <c r="BM734" s="231" t="s">
        <v>1198</v>
      </c>
    </row>
    <row r="735" s="2" customFormat="1">
      <c r="A735" s="38"/>
      <c r="B735" s="39"/>
      <c r="C735" s="40"/>
      <c r="D735" s="233" t="s">
        <v>151</v>
      </c>
      <c r="E735" s="40"/>
      <c r="F735" s="234" t="s">
        <v>1199</v>
      </c>
      <c r="G735" s="40"/>
      <c r="H735" s="40"/>
      <c r="I735" s="235"/>
      <c r="J735" s="40"/>
      <c r="K735" s="40"/>
      <c r="L735" s="44"/>
      <c r="M735" s="236"/>
      <c r="N735" s="237"/>
      <c r="O735" s="91"/>
      <c r="P735" s="91"/>
      <c r="Q735" s="91"/>
      <c r="R735" s="91"/>
      <c r="S735" s="91"/>
      <c r="T735" s="92"/>
      <c r="U735" s="38"/>
      <c r="V735" s="38"/>
      <c r="W735" s="38"/>
      <c r="X735" s="38"/>
      <c r="Y735" s="38"/>
      <c r="Z735" s="38"/>
      <c r="AA735" s="38"/>
      <c r="AB735" s="38"/>
      <c r="AC735" s="38"/>
      <c r="AD735" s="38"/>
      <c r="AE735" s="38"/>
      <c r="AT735" s="17" t="s">
        <v>151</v>
      </c>
      <c r="AU735" s="17" t="s">
        <v>85</v>
      </c>
    </row>
    <row r="736" s="2" customFormat="1" ht="16.5" customHeight="1">
      <c r="A736" s="38"/>
      <c r="B736" s="39"/>
      <c r="C736" s="219" t="s">
        <v>1200</v>
      </c>
      <c r="D736" s="219" t="s">
        <v>145</v>
      </c>
      <c r="E736" s="220" t="s">
        <v>1201</v>
      </c>
      <c r="F736" s="221" t="s">
        <v>1202</v>
      </c>
      <c r="G736" s="222" t="s">
        <v>158</v>
      </c>
      <c r="H736" s="223">
        <v>10</v>
      </c>
      <c r="I736" s="224"/>
      <c r="J736" s="225">
        <f>ROUND(I736*H736,2)</f>
        <v>0</v>
      </c>
      <c r="K736" s="226"/>
      <c r="L736" s="44"/>
      <c r="M736" s="227" t="s">
        <v>1</v>
      </c>
      <c r="N736" s="228" t="s">
        <v>40</v>
      </c>
      <c r="O736" s="91"/>
      <c r="P736" s="229">
        <f>O736*H736</f>
        <v>0</v>
      </c>
      <c r="Q736" s="229">
        <v>0.00029999999999999996</v>
      </c>
      <c r="R736" s="229">
        <f>Q736*H736</f>
        <v>0.0029999999999999996</v>
      </c>
      <c r="S736" s="229">
        <v>0</v>
      </c>
      <c r="T736" s="230">
        <f>S736*H736</f>
        <v>0</v>
      </c>
      <c r="U736" s="38"/>
      <c r="V736" s="38"/>
      <c r="W736" s="38"/>
      <c r="X736" s="38"/>
      <c r="Y736" s="38"/>
      <c r="Z736" s="38"/>
      <c r="AA736" s="38"/>
      <c r="AB736" s="38"/>
      <c r="AC736" s="38"/>
      <c r="AD736" s="38"/>
      <c r="AE736" s="38"/>
      <c r="AR736" s="231" t="s">
        <v>236</v>
      </c>
      <c r="AT736" s="231" t="s">
        <v>145</v>
      </c>
      <c r="AU736" s="231" t="s">
        <v>85</v>
      </c>
      <c r="AY736" s="17" t="s">
        <v>142</v>
      </c>
      <c r="BE736" s="232">
        <f>IF(N736="základní",J736,0)</f>
        <v>0</v>
      </c>
      <c r="BF736" s="232">
        <f>IF(N736="snížená",J736,0)</f>
        <v>0</v>
      </c>
      <c r="BG736" s="232">
        <f>IF(N736="zákl. přenesená",J736,0)</f>
        <v>0</v>
      </c>
      <c r="BH736" s="232">
        <f>IF(N736="sníž. přenesená",J736,0)</f>
        <v>0</v>
      </c>
      <c r="BI736" s="232">
        <f>IF(N736="nulová",J736,0)</f>
        <v>0</v>
      </c>
      <c r="BJ736" s="17" t="s">
        <v>83</v>
      </c>
      <c r="BK736" s="232">
        <f>ROUND(I736*H736,2)</f>
        <v>0</v>
      </c>
      <c r="BL736" s="17" t="s">
        <v>236</v>
      </c>
      <c r="BM736" s="231" t="s">
        <v>1203</v>
      </c>
    </row>
    <row r="737" s="2" customFormat="1">
      <c r="A737" s="38"/>
      <c r="B737" s="39"/>
      <c r="C737" s="40"/>
      <c r="D737" s="233" t="s">
        <v>151</v>
      </c>
      <c r="E737" s="40"/>
      <c r="F737" s="234" t="s">
        <v>1204</v>
      </c>
      <c r="G737" s="40"/>
      <c r="H737" s="40"/>
      <c r="I737" s="235"/>
      <c r="J737" s="40"/>
      <c r="K737" s="40"/>
      <c r="L737" s="44"/>
      <c r="M737" s="236"/>
      <c r="N737" s="237"/>
      <c r="O737" s="91"/>
      <c r="P737" s="91"/>
      <c r="Q737" s="91"/>
      <c r="R737" s="91"/>
      <c r="S737" s="91"/>
      <c r="T737" s="92"/>
      <c r="U737" s="38"/>
      <c r="V737" s="38"/>
      <c r="W737" s="38"/>
      <c r="X737" s="38"/>
      <c r="Y737" s="38"/>
      <c r="Z737" s="38"/>
      <c r="AA737" s="38"/>
      <c r="AB737" s="38"/>
      <c r="AC737" s="38"/>
      <c r="AD737" s="38"/>
      <c r="AE737" s="38"/>
      <c r="AT737" s="17" t="s">
        <v>151</v>
      </c>
      <c r="AU737" s="17" t="s">
        <v>85</v>
      </c>
    </row>
    <row r="738" s="2" customFormat="1" ht="21.75" customHeight="1">
      <c r="A738" s="38"/>
      <c r="B738" s="39"/>
      <c r="C738" s="219" t="s">
        <v>1205</v>
      </c>
      <c r="D738" s="219" t="s">
        <v>145</v>
      </c>
      <c r="E738" s="220" t="s">
        <v>1206</v>
      </c>
      <c r="F738" s="221" t="s">
        <v>1207</v>
      </c>
      <c r="G738" s="222" t="s">
        <v>203</v>
      </c>
      <c r="H738" s="223">
        <v>98</v>
      </c>
      <c r="I738" s="224"/>
      <c r="J738" s="225">
        <f>ROUND(I738*H738,2)</f>
        <v>0</v>
      </c>
      <c r="K738" s="226"/>
      <c r="L738" s="44"/>
      <c r="M738" s="227" t="s">
        <v>1</v>
      </c>
      <c r="N738" s="228" t="s">
        <v>40</v>
      </c>
      <c r="O738" s="91"/>
      <c r="P738" s="229">
        <f>O738*H738</f>
        <v>0</v>
      </c>
      <c r="Q738" s="229">
        <v>0.00058</v>
      </c>
      <c r="R738" s="229">
        <f>Q738*H738</f>
        <v>0.05684</v>
      </c>
      <c r="S738" s="229">
        <v>0</v>
      </c>
      <c r="T738" s="230">
        <f>S738*H738</f>
        <v>0</v>
      </c>
      <c r="U738" s="38"/>
      <c r="V738" s="38"/>
      <c r="W738" s="38"/>
      <c r="X738" s="38"/>
      <c r="Y738" s="38"/>
      <c r="Z738" s="38"/>
      <c r="AA738" s="38"/>
      <c r="AB738" s="38"/>
      <c r="AC738" s="38"/>
      <c r="AD738" s="38"/>
      <c r="AE738" s="38"/>
      <c r="AR738" s="231" t="s">
        <v>236</v>
      </c>
      <c r="AT738" s="231" t="s">
        <v>145</v>
      </c>
      <c r="AU738" s="231" t="s">
        <v>85</v>
      </c>
      <c r="AY738" s="17" t="s">
        <v>142</v>
      </c>
      <c r="BE738" s="232">
        <f>IF(N738="základní",J738,0)</f>
        <v>0</v>
      </c>
      <c r="BF738" s="232">
        <f>IF(N738="snížená",J738,0)</f>
        <v>0</v>
      </c>
      <c r="BG738" s="232">
        <f>IF(N738="zákl. přenesená",J738,0)</f>
        <v>0</v>
      </c>
      <c r="BH738" s="232">
        <f>IF(N738="sníž. přenesená",J738,0)</f>
        <v>0</v>
      </c>
      <c r="BI738" s="232">
        <f>IF(N738="nulová",J738,0)</f>
        <v>0</v>
      </c>
      <c r="BJ738" s="17" t="s">
        <v>83</v>
      </c>
      <c r="BK738" s="232">
        <f>ROUND(I738*H738,2)</f>
        <v>0</v>
      </c>
      <c r="BL738" s="17" t="s">
        <v>236</v>
      </c>
      <c r="BM738" s="231" t="s">
        <v>1208</v>
      </c>
    </row>
    <row r="739" s="2" customFormat="1">
      <c r="A739" s="38"/>
      <c r="B739" s="39"/>
      <c r="C739" s="40"/>
      <c r="D739" s="233" t="s">
        <v>151</v>
      </c>
      <c r="E739" s="40"/>
      <c r="F739" s="234" t="s">
        <v>1209</v>
      </c>
      <c r="G739" s="40"/>
      <c r="H739" s="40"/>
      <c r="I739" s="235"/>
      <c r="J739" s="40"/>
      <c r="K739" s="40"/>
      <c r="L739" s="44"/>
      <c r="M739" s="236"/>
      <c r="N739" s="237"/>
      <c r="O739" s="91"/>
      <c r="P739" s="91"/>
      <c r="Q739" s="91"/>
      <c r="R739" s="91"/>
      <c r="S739" s="91"/>
      <c r="T739" s="92"/>
      <c r="U739" s="38"/>
      <c r="V739" s="38"/>
      <c r="W739" s="38"/>
      <c r="X739" s="38"/>
      <c r="Y739" s="38"/>
      <c r="Z739" s="38"/>
      <c r="AA739" s="38"/>
      <c r="AB739" s="38"/>
      <c r="AC739" s="38"/>
      <c r="AD739" s="38"/>
      <c r="AE739" s="38"/>
      <c r="AT739" s="17" t="s">
        <v>151</v>
      </c>
      <c r="AU739" s="17" t="s">
        <v>85</v>
      </c>
    </row>
    <row r="740" s="13" customFormat="1">
      <c r="A740" s="13"/>
      <c r="B740" s="238"/>
      <c r="C740" s="239"/>
      <c r="D740" s="233" t="s">
        <v>153</v>
      </c>
      <c r="E740" s="240" t="s">
        <v>1</v>
      </c>
      <c r="F740" s="241" t="s">
        <v>1210</v>
      </c>
      <c r="G740" s="239"/>
      <c r="H740" s="242">
        <v>98</v>
      </c>
      <c r="I740" s="243"/>
      <c r="J740" s="239"/>
      <c r="K740" s="239"/>
      <c r="L740" s="244"/>
      <c r="M740" s="245"/>
      <c r="N740" s="246"/>
      <c r="O740" s="246"/>
      <c r="P740" s="246"/>
      <c r="Q740" s="246"/>
      <c r="R740" s="246"/>
      <c r="S740" s="246"/>
      <c r="T740" s="247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48" t="s">
        <v>153</v>
      </c>
      <c r="AU740" s="248" t="s">
        <v>85</v>
      </c>
      <c r="AV740" s="13" t="s">
        <v>85</v>
      </c>
      <c r="AW740" s="13" t="s">
        <v>32</v>
      </c>
      <c r="AX740" s="13" t="s">
        <v>75</v>
      </c>
      <c r="AY740" s="248" t="s">
        <v>142</v>
      </c>
    </row>
    <row r="741" s="14" customFormat="1">
      <c r="A741" s="14"/>
      <c r="B741" s="249"/>
      <c r="C741" s="250"/>
      <c r="D741" s="233" t="s">
        <v>153</v>
      </c>
      <c r="E741" s="251" t="s">
        <v>1</v>
      </c>
      <c r="F741" s="252" t="s">
        <v>155</v>
      </c>
      <c r="G741" s="250"/>
      <c r="H741" s="253">
        <v>98</v>
      </c>
      <c r="I741" s="254"/>
      <c r="J741" s="250"/>
      <c r="K741" s="250"/>
      <c r="L741" s="255"/>
      <c r="M741" s="256"/>
      <c r="N741" s="257"/>
      <c r="O741" s="257"/>
      <c r="P741" s="257"/>
      <c r="Q741" s="257"/>
      <c r="R741" s="257"/>
      <c r="S741" s="257"/>
      <c r="T741" s="258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59" t="s">
        <v>153</v>
      </c>
      <c r="AU741" s="259" t="s">
        <v>85</v>
      </c>
      <c r="AV741" s="14" t="s">
        <v>149</v>
      </c>
      <c r="AW741" s="14" t="s">
        <v>32</v>
      </c>
      <c r="AX741" s="14" t="s">
        <v>83</v>
      </c>
      <c r="AY741" s="259" t="s">
        <v>142</v>
      </c>
    </row>
    <row r="742" s="2" customFormat="1" ht="16.5" customHeight="1">
      <c r="A742" s="38"/>
      <c r="B742" s="39"/>
      <c r="C742" s="270" t="s">
        <v>1211</v>
      </c>
      <c r="D742" s="270" t="s">
        <v>228</v>
      </c>
      <c r="E742" s="271" t="s">
        <v>1212</v>
      </c>
      <c r="F742" s="272" t="s">
        <v>1213</v>
      </c>
      <c r="G742" s="273" t="s">
        <v>203</v>
      </c>
      <c r="H742" s="274">
        <v>107.8</v>
      </c>
      <c r="I742" s="275"/>
      <c r="J742" s="276">
        <f>ROUND(I742*H742,2)</f>
        <v>0</v>
      </c>
      <c r="K742" s="277"/>
      <c r="L742" s="278"/>
      <c r="M742" s="279" t="s">
        <v>1</v>
      </c>
      <c r="N742" s="280" t="s">
        <v>40</v>
      </c>
      <c r="O742" s="91"/>
      <c r="P742" s="229">
        <f>O742*H742</f>
        <v>0</v>
      </c>
      <c r="Q742" s="229">
        <v>0.00264</v>
      </c>
      <c r="R742" s="229">
        <f>Q742*H742</f>
        <v>0.284592</v>
      </c>
      <c r="S742" s="229">
        <v>0</v>
      </c>
      <c r="T742" s="230">
        <f>S742*H742</f>
        <v>0</v>
      </c>
      <c r="U742" s="38"/>
      <c r="V742" s="38"/>
      <c r="W742" s="38"/>
      <c r="X742" s="38"/>
      <c r="Y742" s="38"/>
      <c r="Z742" s="38"/>
      <c r="AA742" s="38"/>
      <c r="AB742" s="38"/>
      <c r="AC742" s="38"/>
      <c r="AD742" s="38"/>
      <c r="AE742" s="38"/>
      <c r="AR742" s="231" t="s">
        <v>303</v>
      </c>
      <c r="AT742" s="231" t="s">
        <v>228</v>
      </c>
      <c r="AU742" s="231" t="s">
        <v>85</v>
      </c>
      <c r="AY742" s="17" t="s">
        <v>142</v>
      </c>
      <c r="BE742" s="232">
        <f>IF(N742="základní",J742,0)</f>
        <v>0</v>
      </c>
      <c r="BF742" s="232">
        <f>IF(N742="snížená",J742,0)</f>
        <v>0</v>
      </c>
      <c r="BG742" s="232">
        <f>IF(N742="zákl. přenesená",J742,0)</f>
        <v>0</v>
      </c>
      <c r="BH742" s="232">
        <f>IF(N742="sníž. přenesená",J742,0)</f>
        <v>0</v>
      </c>
      <c r="BI742" s="232">
        <f>IF(N742="nulová",J742,0)</f>
        <v>0</v>
      </c>
      <c r="BJ742" s="17" t="s">
        <v>83</v>
      </c>
      <c r="BK742" s="232">
        <f>ROUND(I742*H742,2)</f>
        <v>0</v>
      </c>
      <c r="BL742" s="17" t="s">
        <v>236</v>
      </c>
      <c r="BM742" s="231" t="s">
        <v>1214</v>
      </c>
    </row>
    <row r="743" s="2" customFormat="1">
      <c r="A743" s="38"/>
      <c r="B743" s="39"/>
      <c r="C743" s="40"/>
      <c r="D743" s="233" t="s">
        <v>151</v>
      </c>
      <c r="E743" s="40"/>
      <c r="F743" s="234" t="s">
        <v>1213</v>
      </c>
      <c r="G743" s="40"/>
      <c r="H743" s="40"/>
      <c r="I743" s="235"/>
      <c r="J743" s="40"/>
      <c r="K743" s="40"/>
      <c r="L743" s="44"/>
      <c r="M743" s="236"/>
      <c r="N743" s="237"/>
      <c r="O743" s="91"/>
      <c r="P743" s="91"/>
      <c r="Q743" s="91"/>
      <c r="R743" s="91"/>
      <c r="S743" s="91"/>
      <c r="T743" s="92"/>
      <c r="U743" s="38"/>
      <c r="V743" s="38"/>
      <c r="W743" s="38"/>
      <c r="X743" s="38"/>
      <c r="Y743" s="38"/>
      <c r="Z743" s="38"/>
      <c r="AA743" s="38"/>
      <c r="AB743" s="38"/>
      <c r="AC743" s="38"/>
      <c r="AD743" s="38"/>
      <c r="AE743" s="38"/>
      <c r="AT743" s="17" t="s">
        <v>151</v>
      </c>
      <c r="AU743" s="17" t="s">
        <v>85</v>
      </c>
    </row>
    <row r="744" s="13" customFormat="1">
      <c r="A744" s="13"/>
      <c r="B744" s="238"/>
      <c r="C744" s="239"/>
      <c r="D744" s="233" t="s">
        <v>153</v>
      </c>
      <c r="E744" s="239"/>
      <c r="F744" s="241" t="s">
        <v>1215</v>
      </c>
      <c r="G744" s="239"/>
      <c r="H744" s="242">
        <v>107.8</v>
      </c>
      <c r="I744" s="243"/>
      <c r="J744" s="239"/>
      <c r="K744" s="239"/>
      <c r="L744" s="244"/>
      <c r="M744" s="245"/>
      <c r="N744" s="246"/>
      <c r="O744" s="246"/>
      <c r="P744" s="246"/>
      <c r="Q744" s="246"/>
      <c r="R744" s="246"/>
      <c r="S744" s="246"/>
      <c r="T744" s="247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48" t="s">
        <v>153</v>
      </c>
      <c r="AU744" s="248" t="s">
        <v>85</v>
      </c>
      <c r="AV744" s="13" t="s">
        <v>85</v>
      </c>
      <c r="AW744" s="13" t="s">
        <v>4</v>
      </c>
      <c r="AX744" s="13" t="s">
        <v>83</v>
      </c>
      <c r="AY744" s="248" t="s">
        <v>142</v>
      </c>
    </row>
    <row r="745" s="2" customFormat="1" ht="21.75" customHeight="1">
      <c r="A745" s="38"/>
      <c r="B745" s="39"/>
      <c r="C745" s="219" t="s">
        <v>1216</v>
      </c>
      <c r="D745" s="219" t="s">
        <v>145</v>
      </c>
      <c r="E745" s="220" t="s">
        <v>1217</v>
      </c>
      <c r="F745" s="221" t="s">
        <v>1218</v>
      </c>
      <c r="G745" s="222" t="s">
        <v>158</v>
      </c>
      <c r="H745" s="223">
        <v>10</v>
      </c>
      <c r="I745" s="224"/>
      <c r="J745" s="225">
        <f>ROUND(I745*H745,2)</f>
        <v>0</v>
      </c>
      <c r="K745" s="226"/>
      <c r="L745" s="44"/>
      <c r="M745" s="227" t="s">
        <v>1</v>
      </c>
      <c r="N745" s="228" t="s">
        <v>40</v>
      </c>
      <c r="O745" s="91"/>
      <c r="P745" s="229">
        <f>O745*H745</f>
        <v>0</v>
      </c>
      <c r="Q745" s="229">
        <v>0.00538</v>
      </c>
      <c r="R745" s="229">
        <f>Q745*H745</f>
        <v>0.0538</v>
      </c>
      <c r="S745" s="229">
        <v>0</v>
      </c>
      <c r="T745" s="230">
        <f>S745*H745</f>
        <v>0</v>
      </c>
      <c r="U745" s="38"/>
      <c r="V745" s="38"/>
      <c r="W745" s="38"/>
      <c r="X745" s="38"/>
      <c r="Y745" s="38"/>
      <c r="Z745" s="38"/>
      <c r="AA745" s="38"/>
      <c r="AB745" s="38"/>
      <c r="AC745" s="38"/>
      <c r="AD745" s="38"/>
      <c r="AE745" s="38"/>
      <c r="AR745" s="231" t="s">
        <v>236</v>
      </c>
      <c r="AT745" s="231" t="s">
        <v>145</v>
      </c>
      <c r="AU745" s="231" t="s">
        <v>85</v>
      </c>
      <c r="AY745" s="17" t="s">
        <v>142</v>
      </c>
      <c r="BE745" s="232">
        <f>IF(N745="základní",J745,0)</f>
        <v>0</v>
      </c>
      <c r="BF745" s="232">
        <f>IF(N745="snížená",J745,0)</f>
        <v>0</v>
      </c>
      <c r="BG745" s="232">
        <f>IF(N745="zákl. přenesená",J745,0)</f>
        <v>0</v>
      </c>
      <c r="BH745" s="232">
        <f>IF(N745="sníž. přenesená",J745,0)</f>
        <v>0</v>
      </c>
      <c r="BI745" s="232">
        <f>IF(N745="nulová",J745,0)</f>
        <v>0</v>
      </c>
      <c r="BJ745" s="17" t="s">
        <v>83</v>
      </c>
      <c r="BK745" s="232">
        <f>ROUND(I745*H745,2)</f>
        <v>0</v>
      </c>
      <c r="BL745" s="17" t="s">
        <v>236</v>
      </c>
      <c r="BM745" s="231" t="s">
        <v>1219</v>
      </c>
    </row>
    <row r="746" s="2" customFormat="1">
      <c r="A746" s="38"/>
      <c r="B746" s="39"/>
      <c r="C746" s="40"/>
      <c r="D746" s="233" t="s">
        <v>151</v>
      </c>
      <c r="E746" s="40"/>
      <c r="F746" s="234" t="s">
        <v>1220</v>
      </c>
      <c r="G746" s="40"/>
      <c r="H746" s="40"/>
      <c r="I746" s="235"/>
      <c r="J746" s="40"/>
      <c r="K746" s="40"/>
      <c r="L746" s="44"/>
      <c r="M746" s="236"/>
      <c r="N746" s="237"/>
      <c r="O746" s="91"/>
      <c r="P746" s="91"/>
      <c r="Q746" s="91"/>
      <c r="R746" s="91"/>
      <c r="S746" s="91"/>
      <c r="T746" s="92"/>
      <c r="U746" s="38"/>
      <c r="V746" s="38"/>
      <c r="W746" s="38"/>
      <c r="X746" s="38"/>
      <c r="Y746" s="38"/>
      <c r="Z746" s="38"/>
      <c r="AA746" s="38"/>
      <c r="AB746" s="38"/>
      <c r="AC746" s="38"/>
      <c r="AD746" s="38"/>
      <c r="AE746" s="38"/>
      <c r="AT746" s="17" t="s">
        <v>151</v>
      </c>
      <c r="AU746" s="17" t="s">
        <v>85</v>
      </c>
    </row>
    <row r="747" s="2" customFormat="1" ht="21.75" customHeight="1">
      <c r="A747" s="38"/>
      <c r="B747" s="39"/>
      <c r="C747" s="270" t="s">
        <v>1221</v>
      </c>
      <c r="D747" s="270" t="s">
        <v>228</v>
      </c>
      <c r="E747" s="271" t="s">
        <v>1222</v>
      </c>
      <c r="F747" s="272" t="s">
        <v>1223</v>
      </c>
      <c r="G747" s="273" t="s">
        <v>158</v>
      </c>
      <c r="H747" s="274">
        <v>11</v>
      </c>
      <c r="I747" s="275"/>
      <c r="J747" s="276">
        <f>ROUND(I747*H747,2)</f>
        <v>0</v>
      </c>
      <c r="K747" s="277"/>
      <c r="L747" s="278"/>
      <c r="M747" s="279" t="s">
        <v>1</v>
      </c>
      <c r="N747" s="280" t="s">
        <v>40</v>
      </c>
      <c r="O747" s="91"/>
      <c r="P747" s="229">
        <f>O747*H747</f>
        <v>0</v>
      </c>
      <c r="Q747" s="229">
        <v>0.021999999999999996</v>
      </c>
      <c r="R747" s="229">
        <f>Q747*H747</f>
        <v>0.242</v>
      </c>
      <c r="S747" s="229">
        <v>0</v>
      </c>
      <c r="T747" s="230">
        <f>S747*H747</f>
        <v>0</v>
      </c>
      <c r="U747" s="38"/>
      <c r="V747" s="38"/>
      <c r="W747" s="38"/>
      <c r="X747" s="38"/>
      <c r="Y747" s="38"/>
      <c r="Z747" s="38"/>
      <c r="AA747" s="38"/>
      <c r="AB747" s="38"/>
      <c r="AC747" s="38"/>
      <c r="AD747" s="38"/>
      <c r="AE747" s="38"/>
      <c r="AR747" s="231" t="s">
        <v>303</v>
      </c>
      <c r="AT747" s="231" t="s">
        <v>228</v>
      </c>
      <c r="AU747" s="231" t="s">
        <v>85</v>
      </c>
      <c r="AY747" s="17" t="s">
        <v>142</v>
      </c>
      <c r="BE747" s="232">
        <f>IF(N747="základní",J747,0)</f>
        <v>0</v>
      </c>
      <c r="BF747" s="232">
        <f>IF(N747="snížená",J747,0)</f>
        <v>0</v>
      </c>
      <c r="BG747" s="232">
        <f>IF(N747="zákl. přenesená",J747,0)</f>
        <v>0</v>
      </c>
      <c r="BH747" s="232">
        <f>IF(N747="sníž. přenesená",J747,0)</f>
        <v>0</v>
      </c>
      <c r="BI747" s="232">
        <f>IF(N747="nulová",J747,0)</f>
        <v>0</v>
      </c>
      <c r="BJ747" s="17" t="s">
        <v>83</v>
      </c>
      <c r="BK747" s="232">
        <f>ROUND(I747*H747,2)</f>
        <v>0</v>
      </c>
      <c r="BL747" s="17" t="s">
        <v>236</v>
      </c>
      <c r="BM747" s="231" t="s">
        <v>1224</v>
      </c>
    </row>
    <row r="748" s="2" customFormat="1">
      <c r="A748" s="38"/>
      <c r="B748" s="39"/>
      <c r="C748" s="40"/>
      <c r="D748" s="233" t="s">
        <v>151</v>
      </c>
      <c r="E748" s="40"/>
      <c r="F748" s="234" t="s">
        <v>1223</v>
      </c>
      <c r="G748" s="40"/>
      <c r="H748" s="40"/>
      <c r="I748" s="235"/>
      <c r="J748" s="40"/>
      <c r="K748" s="40"/>
      <c r="L748" s="44"/>
      <c r="M748" s="236"/>
      <c r="N748" s="237"/>
      <c r="O748" s="91"/>
      <c r="P748" s="91"/>
      <c r="Q748" s="91"/>
      <c r="R748" s="91"/>
      <c r="S748" s="91"/>
      <c r="T748" s="92"/>
      <c r="U748" s="38"/>
      <c r="V748" s="38"/>
      <c r="W748" s="38"/>
      <c r="X748" s="38"/>
      <c r="Y748" s="38"/>
      <c r="Z748" s="38"/>
      <c r="AA748" s="38"/>
      <c r="AB748" s="38"/>
      <c r="AC748" s="38"/>
      <c r="AD748" s="38"/>
      <c r="AE748" s="38"/>
      <c r="AT748" s="17" t="s">
        <v>151</v>
      </c>
      <c r="AU748" s="17" t="s">
        <v>85</v>
      </c>
    </row>
    <row r="749" s="13" customFormat="1">
      <c r="A749" s="13"/>
      <c r="B749" s="238"/>
      <c r="C749" s="239"/>
      <c r="D749" s="233" t="s">
        <v>153</v>
      </c>
      <c r="E749" s="239"/>
      <c r="F749" s="241" t="s">
        <v>1225</v>
      </c>
      <c r="G749" s="239"/>
      <c r="H749" s="242">
        <v>11</v>
      </c>
      <c r="I749" s="243"/>
      <c r="J749" s="239"/>
      <c r="K749" s="239"/>
      <c r="L749" s="244"/>
      <c r="M749" s="245"/>
      <c r="N749" s="246"/>
      <c r="O749" s="246"/>
      <c r="P749" s="246"/>
      <c r="Q749" s="246"/>
      <c r="R749" s="246"/>
      <c r="S749" s="246"/>
      <c r="T749" s="247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48" t="s">
        <v>153</v>
      </c>
      <c r="AU749" s="248" t="s">
        <v>85</v>
      </c>
      <c r="AV749" s="13" t="s">
        <v>85</v>
      </c>
      <c r="AW749" s="13" t="s">
        <v>4</v>
      </c>
      <c r="AX749" s="13" t="s">
        <v>83</v>
      </c>
      <c r="AY749" s="248" t="s">
        <v>142</v>
      </c>
    </row>
    <row r="750" s="2" customFormat="1" ht="16.5" customHeight="1">
      <c r="A750" s="38"/>
      <c r="B750" s="39"/>
      <c r="C750" s="219" t="s">
        <v>1226</v>
      </c>
      <c r="D750" s="219" t="s">
        <v>145</v>
      </c>
      <c r="E750" s="220" t="s">
        <v>1227</v>
      </c>
      <c r="F750" s="221" t="s">
        <v>1228</v>
      </c>
      <c r="G750" s="222" t="s">
        <v>158</v>
      </c>
      <c r="H750" s="223">
        <v>10</v>
      </c>
      <c r="I750" s="224"/>
      <c r="J750" s="225">
        <f>ROUND(I750*H750,2)</f>
        <v>0</v>
      </c>
      <c r="K750" s="226"/>
      <c r="L750" s="44"/>
      <c r="M750" s="227" t="s">
        <v>1</v>
      </c>
      <c r="N750" s="228" t="s">
        <v>40</v>
      </c>
      <c r="O750" s="91"/>
      <c r="P750" s="229">
        <f>O750*H750</f>
        <v>0</v>
      </c>
      <c r="Q750" s="229">
        <v>0.0015</v>
      </c>
      <c r="R750" s="229">
        <f>Q750*H750</f>
        <v>0.015</v>
      </c>
      <c r="S750" s="229">
        <v>0</v>
      </c>
      <c r="T750" s="230">
        <f>S750*H750</f>
        <v>0</v>
      </c>
      <c r="U750" s="38"/>
      <c r="V750" s="38"/>
      <c r="W750" s="38"/>
      <c r="X750" s="38"/>
      <c r="Y750" s="38"/>
      <c r="Z750" s="38"/>
      <c r="AA750" s="38"/>
      <c r="AB750" s="38"/>
      <c r="AC750" s="38"/>
      <c r="AD750" s="38"/>
      <c r="AE750" s="38"/>
      <c r="AR750" s="231" t="s">
        <v>236</v>
      </c>
      <c r="AT750" s="231" t="s">
        <v>145</v>
      </c>
      <c r="AU750" s="231" t="s">
        <v>85</v>
      </c>
      <c r="AY750" s="17" t="s">
        <v>142</v>
      </c>
      <c r="BE750" s="232">
        <f>IF(N750="základní",J750,0)</f>
        <v>0</v>
      </c>
      <c r="BF750" s="232">
        <f>IF(N750="snížená",J750,0)</f>
        <v>0</v>
      </c>
      <c r="BG750" s="232">
        <f>IF(N750="zákl. přenesená",J750,0)</f>
        <v>0</v>
      </c>
      <c r="BH750" s="232">
        <f>IF(N750="sníž. přenesená",J750,0)</f>
        <v>0</v>
      </c>
      <c r="BI750" s="232">
        <f>IF(N750="nulová",J750,0)</f>
        <v>0</v>
      </c>
      <c r="BJ750" s="17" t="s">
        <v>83</v>
      </c>
      <c r="BK750" s="232">
        <f>ROUND(I750*H750,2)</f>
        <v>0</v>
      </c>
      <c r="BL750" s="17" t="s">
        <v>236</v>
      </c>
      <c r="BM750" s="231" t="s">
        <v>1229</v>
      </c>
    </row>
    <row r="751" s="2" customFormat="1">
      <c r="A751" s="38"/>
      <c r="B751" s="39"/>
      <c r="C751" s="40"/>
      <c r="D751" s="233" t="s">
        <v>151</v>
      </c>
      <c r="E751" s="40"/>
      <c r="F751" s="234" t="s">
        <v>1230</v>
      </c>
      <c r="G751" s="40"/>
      <c r="H751" s="40"/>
      <c r="I751" s="235"/>
      <c r="J751" s="40"/>
      <c r="K751" s="40"/>
      <c r="L751" s="44"/>
      <c r="M751" s="236"/>
      <c r="N751" s="237"/>
      <c r="O751" s="91"/>
      <c r="P751" s="91"/>
      <c r="Q751" s="91"/>
      <c r="R751" s="91"/>
      <c r="S751" s="91"/>
      <c r="T751" s="92"/>
      <c r="U751" s="38"/>
      <c r="V751" s="38"/>
      <c r="W751" s="38"/>
      <c r="X751" s="38"/>
      <c r="Y751" s="38"/>
      <c r="Z751" s="38"/>
      <c r="AA751" s="38"/>
      <c r="AB751" s="38"/>
      <c r="AC751" s="38"/>
      <c r="AD751" s="38"/>
      <c r="AE751" s="38"/>
      <c r="AT751" s="17" t="s">
        <v>151</v>
      </c>
      <c r="AU751" s="17" t="s">
        <v>85</v>
      </c>
    </row>
    <row r="752" s="2" customFormat="1" ht="16.5" customHeight="1">
      <c r="A752" s="38"/>
      <c r="B752" s="39"/>
      <c r="C752" s="219" t="s">
        <v>1231</v>
      </c>
      <c r="D752" s="219" t="s">
        <v>145</v>
      </c>
      <c r="E752" s="220" t="s">
        <v>1232</v>
      </c>
      <c r="F752" s="221" t="s">
        <v>1233</v>
      </c>
      <c r="G752" s="222" t="s">
        <v>428</v>
      </c>
      <c r="H752" s="281"/>
      <c r="I752" s="224"/>
      <c r="J752" s="225">
        <f>ROUND(I752*H752,2)</f>
        <v>0</v>
      </c>
      <c r="K752" s="226"/>
      <c r="L752" s="44"/>
      <c r="M752" s="227" t="s">
        <v>1</v>
      </c>
      <c r="N752" s="228" t="s">
        <v>40</v>
      </c>
      <c r="O752" s="91"/>
      <c r="P752" s="229">
        <f>O752*H752</f>
        <v>0</v>
      </c>
      <c r="Q752" s="229">
        <v>0</v>
      </c>
      <c r="R752" s="229">
        <f>Q752*H752</f>
        <v>0</v>
      </c>
      <c r="S752" s="229">
        <v>0</v>
      </c>
      <c r="T752" s="230">
        <f>S752*H752</f>
        <v>0</v>
      </c>
      <c r="U752" s="38"/>
      <c r="V752" s="38"/>
      <c r="W752" s="38"/>
      <c r="X752" s="38"/>
      <c r="Y752" s="38"/>
      <c r="Z752" s="38"/>
      <c r="AA752" s="38"/>
      <c r="AB752" s="38"/>
      <c r="AC752" s="38"/>
      <c r="AD752" s="38"/>
      <c r="AE752" s="38"/>
      <c r="AR752" s="231" t="s">
        <v>236</v>
      </c>
      <c r="AT752" s="231" t="s">
        <v>145</v>
      </c>
      <c r="AU752" s="231" t="s">
        <v>85</v>
      </c>
      <c r="AY752" s="17" t="s">
        <v>142</v>
      </c>
      <c r="BE752" s="232">
        <f>IF(N752="základní",J752,0)</f>
        <v>0</v>
      </c>
      <c r="BF752" s="232">
        <f>IF(N752="snížená",J752,0)</f>
        <v>0</v>
      </c>
      <c r="BG752" s="232">
        <f>IF(N752="zákl. přenesená",J752,0)</f>
        <v>0</v>
      </c>
      <c r="BH752" s="232">
        <f>IF(N752="sníž. přenesená",J752,0)</f>
        <v>0</v>
      </c>
      <c r="BI752" s="232">
        <f>IF(N752="nulová",J752,0)</f>
        <v>0</v>
      </c>
      <c r="BJ752" s="17" t="s">
        <v>83</v>
      </c>
      <c r="BK752" s="232">
        <f>ROUND(I752*H752,2)</f>
        <v>0</v>
      </c>
      <c r="BL752" s="17" t="s">
        <v>236</v>
      </c>
      <c r="BM752" s="231" t="s">
        <v>1234</v>
      </c>
    </row>
    <row r="753" s="2" customFormat="1">
      <c r="A753" s="38"/>
      <c r="B753" s="39"/>
      <c r="C753" s="40"/>
      <c r="D753" s="233" t="s">
        <v>151</v>
      </c>
      <c r="E753" s="40"/>
      <c r="F753" s="234" t="s">
        <v>1235</v>
      </c>
      <c r="G753" s="40"/>
      <c r="H753" s="40"/>
      <c r="I753" s="235"/>
      <c r="J753" s="40"/>
      <c r="K753" s="40"/>
      <c r="L753" s="44"/>
      <c r="M753" s="236"/>
      <c r="N753" s="237"/>
      <c r="O753" s="91"/>
      <c r="P753" s="91"/>
      <c r="Q753" s="91"/>
      <c r="R753" s="91"/>
      <c r="S753" s="91"/>
      <c r="T753" s="92"/>
      <c r="U753" s="38"/>
      <c r="V753" s="38"/>
      <c r="W753" s="38"/>
      <c r="X753" s="38"/>
      <c r="Y753" s="38"/>
      <c r="Z753" s="38"/>
      <c r="AA753" s="38"/>
      <c r="AB753" s="38"/>
      <c r="AC753" s="38"/>
      <c r="AD753" s="38"/>
      <c r="AE753" s="38"/>
      <c r="AT753" s="17" t="s">
        <v>151</v>
      </c>
      <c r="AU753" s="17" t="s">
        <v>85</v>
      </c>
    </row>
    <row r="754" s="12" customFormat="1" ht="22.8" customHeight="1">
      <c r="A754" s="12"/>
      <c r="B754" s="203"/>
      <c r="C754" s="204"/>
      <c r="D754" s="205" t="s">
        <v>74</v>
      </c>
      <c r="E754" s="217" t="s">
        <v>1236</v>
      </c>
      <c r="F754" s="217" t="s">
        <v>1237</v>
      </c>
      <c r="G754" s="204"/>
      <c r="H754" s="204"/>
      <c r="I754" s="207"/>
      <c r="J754" s="218">
        <f>BK754</f>
        <v>0</v>
      </c>
      <c r="K754" s="204"/>
      <c r="L754" s="209"/>
      <c r="M754" s="210"/>
      <c r="N754" s="211"/>
      <c r="O754" s="211"/>
      <c r="P754" s="212">
        <f>SUM(P755:P817)</f>
        <v>0</v>
      </c>
      <c r="Q754" s="211"/>
      <c r="R754" s="212">
        <f>SUM(R755:R817)</f>
        <v>44.308260119999992</v>
      </c>
      <c r="S754" s="211"/>
      <c r="T754" s="213">
        <f>SUM(T755:T817)</f>
        <v>1.12293</v>
      </c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R754" s="214" t="s">
        <v>85</v>
      </c>
      <c r="AT754" s="215" t="s">
        <v>74</v>
      </c>
      <c r="AU754" s="215" t="s">
        <v>83</v>
      </c>
      <c r="AY754" s="214" t="s">
        <v>142</v>
      </c>
      <c r="BK754" s="216">
        <f>SUM(BK755:BK817)</f>
        <v>0</v>
      </c>
    </row>
    <row r="755" s="2" customFormat="1" ht="16.5" customHeight="1">
      <c r="A755" s="38"/>
      <c r="B755" s="39"/>
      <c r="C755" s="219" t="s">
        <v>1238</v>
      </c>
      <c r="D755" s="219" t="s">
        <v>145</v>
      </c>
      <c r="E755" s="220" t="s">
        <v>1239</v>
      </c>
      <c r="F755" s="221" t="s">
        <v>1240</v>
      </c>
      <c r="G755" s="222" t="s">
        <v>158</v>
      </c>
      <c r="H755" s="223">
        <v>950.46</v>
      </c>
      <c r="I755" s="224"/>
      <c r="J755" s="225">
        <f>ROUND(I755*H755,2)</f>
        <v>0</v>
      </c>
      <c r="K755" s="226"/>
      <c r="L755" s="44"/>
      <c r="M755" s="227" t="s">
        <v>1</v>
      </c>
      <c r="N755" s="228" t="s">
        <v>40</v>
      </c>
      <c r="O755" s="91"/>
      <c r="P755" s="229">
        <f>O755*H755</f>
        <v>0</v>
      </c>
      <c r="Q755" s="229">
        <v>0</v>
      </c>
      <c r="R755" s="229">
        <f>Q755*H755</f>
        <v>0</v>
      </c>
      <c r="S755" s="229">
        <v>0</v>
      </c>
      <c r="T755" s="230">
        <f>S755*H755</f>
        <v>0</v>
      </c>
      <c r="U755" s="38"/>
      <c r="V755" s="38"/>
      <c r="W755" s="38"/>
      <c r="X755" s="38"/>
      <c r="Y755" s="38"/>
      <c r="Z755" s="38"/>
      <c r="AA755" s="38"/>
      <c r="AB755" s="38"/>
      <c r="AC755" s="38"/>
      <c r="AD755" s="38"/>
      <c r="AE755" s="38"/>
      <c r="AR755" s="231" t="s">
        <v>236</v>
      </c>
      <c r="AT755" s="231" t="s">
        <v>145</v>
      </c>
      <c r="AU755" s="231" t="s">
        <v>85</v>
      </c>
      <c r="AY755" s="17" t="s">
        <v>142</v>
      </c>
      <c r="BE755" s="232">
        <f>IF(N755="základní",J755,0)</f>
        <v>0</v>
      </c>
      <c r="BF755" s="232">
        <f>IF(N755="snížená",J755,0)</f>
        <v>0</v>
      </c>
      <c r="BG755" s="232">
        <f>IF(N755="zákl. přenesená",J755,0)</f>
        <v>0</v>
      </c>
      <c r="BH755" s="232">
        <f>IF(N755="sníž. přenesená",J755,0)</f>
        <v>0</v>
      </c>
      <c r="BI755" s="232">
        <f>IF(N755="nulová",J755,0)</f>
        <v>0</v>
      </c>
      <c r="BJ755" s="17" t="s">
        <v>83</v>
      </c>
      <c r="BK755" s="232">
        <f>ROUND(I755*H755,2)</f>
        <v>0</v>
      </c>
      <c r="BL755" s="17" t="s">
        <v>236</v>
      </c>
      <c r="BM755" s="231" t="s">
        <v>1241</v>
      </c>
    </row>
    <row r="756" s="2" customFormat="1">
      <c r="A756" s="38"/>
      <c r="B756" s="39"/>
      <c r="C756" s="40"/>
      <c r="D756" s="233" t="s">
        <v>151</v>
      </c>
      <c r="E756" s="40"/>
      <c r="F756" s="234" t="s">
        <v>1242</v>
      </c>
      <c r="G756" s="40"/>
      <c r="H756" s="40"/>
      <c r="I756" s="235"/>
      <c r="J756" s="40"/>
      <c r="K756" s="40"/>
      <c r="L756" s="44"/>
      <c r="M756" s="236"/>
      <c r="N756" s="237"/>
      <c r="O756" s="91"/>
      <c r="P756" s="91"/>
      <c r="Q756" s="91"/>
      <c r="R756" s="91"/>
      <c r="S756" s="91"/>
      <c r="T756" s="92"/>
      <c r="U756" s="38"/>
      <c r="V756" s="38"/>
      <c r="W756" s="38"/>
      <c r="X756" s="38"/>
      <c r="Y756" s="38"/>
      <c r="Z756" s="38"/>
      <c r="AA756" s="38"/>
      <c r="AB756" s="38"/>
      <c r="AC756" s="38"/>
      <c r="AD756" s="38"/>
      <c r="AE756" s="38"/>
      <c r="AT756" s="17" t="s">
        <v>151</v>
      </c>
      <c r="AU756" s="17" t="s">
        <v>85</v>
      </c>
    </row>
    <row r="757" s="13" customFormat="1">
      <c r="A757" s="13"/>
      <c r="B757" s="238"/>
      <c r="C757" s="239"/>
      <c r="D757" s="233" t="s">
        <v>153</v>
      </c>
      <c r="E757" s="240" t="s">
        <v>1</v>
      </c>
      <c r="F757" s="241" t="s">
        <v>1243</v>
      </c>
      <c r="G757" s="239"/>
      <c r="H757" s="242">
        <v>472.36</v>
      </c>
      <c r="I757" s="243"/>
      <c r="J757" s="239"/>
      <c r="K757" s="239"/>
      <c r="L757" s="244"/>
      <c r="M757" s="245"/>
      <c r="N757" s="246"/>
      <c r="O757" s="246"/>
      <c r="P757" s="246"/>
      <c r="Q757" s="246"/>
      <c r="R757" s="246"/>
      <c r="S757" s="246"/>
      <c r="T757" s="247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48" t="s">
        <v>153</v>
      </c>
      <c r="AU757" s="248" t="s">
        <v>85</v>
      </c>
      <c r="AV757" s="13" t="s">
        <v>85</v>
      </c>
      <c r="AW757" s="13" t="s">
        <v>32</v>
      </c>
      <c r="AX757" s="13" t="s">
        <v>75</v>
      </c>
      <c r="AY757" s="248" t="s">
        <v>142</v>
      </c>
    </row>
    <row r="758" s="13" customFormat="1">
      <c r="A758" s="13"/>
      <c r="B758" s="238"/>
      <c r="C758" s="239"/>
      <c r="D758" s="233" t="s">
        <v>153</v>
      </c>
      <c r="E758" s="240" t="s">
        <v>1</v>
      </c>
      <c r="F758" s="241" t="s">
        <v>1244</v>
      </c>
      <c r="G758" s="239"/>
      <c r="H758" s="242">
        <v>356.72000000000004</v>
      </c>
      <c r="I758" s="243"/>
      <c r="J758" s="239"/>
      <c r="K758" s="239"/>
      <c r="L758" s="244"/>
      <c r="M758" s="245"/>
      <c r="N758" s="246"/>
      <c r="O758" s="246"/>
      <c r="P758" s="246"/>
      <c r="Q758" s="246"/>
      <c r="R758" s="246"/>
      <c r="S758" s="246"/>
      <c r="T758" s="247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48" t="s">
        <v>153</v>
      </c>
      <c r="AU758" s="248" t="s">
        <v>85</v>
      </c>
      <c r="AV758" s="13" t="s">
        <v>85</v>
      </c>
      <c r="AW758" s="13" t="s">
        <v>32</v>
      </c>
      <c r="AX758" s="13" t="s">
        <v>75</v>
      </c>
      <c r="AY758" s="248" t="s">
        <v>142</v>
      </c>
    </row>
    <row r="759" s="13" customFormat="1">
      <c r="A759" s="13"/>
      <c r="B759" s="238"/>
      <c r="C759" s="239"/>
      <c r="D759" s="233" t="s">
        <v>153</v>
      </c>
      <c r="E759" s="240" t="s">
        <v>1</v>
      </c>
      <c r="F759" s="241" t="s">
        <v>1245</v>
      </c>
      <c r="G759" s="239"/>
      <c r="H759" s="242">
        <v>21.68</v>
      </c>
      <c r="I759" s="243"/>
      <c r="J759" s="239"/>
      <c r="K759" s="239"/>
      <c r="L759" s="244"/>
      <c r="M759" s="245"/>
      <c r="N759" s="246"/>
      <c r="O759" s="246"/>
      <c r="P759" s="246"/>
      <c r="Q759" s="246"/>
      <c r="R759" s="246"/>
      <c r="S759" s="246"/>
      <c r="T759" s="247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48" t="s">
        <v>153</v>
      </c>
      <c r="AU759" s="248" t="s">
        <v>85</v>
      </c>
      <c r="AV759" s="13" t="s">
        <v>85</v>
      </c>
      <c r="AW759" s="13" t="s">
        <v>32</v>
      </c>
      <c r="AX759" s="13" t="s">
        <v>75</v>
      </c>
      <c r="AY759" s="248" t="s">
        <v>142</v>
      </c>
    </row>
    <row r="760" s="13" customFormat="1">
      <c r="A760" s="13"/>
      <c r="B760" s="238"/>
      <c r="C760" s="239"/>
      <c r="D760" s="233" t="s">
        <v>153</v>
      </c>
      <c r="E760" s="240" t="s">
        <v>1</v>
      </c>
      <c r="F760" s="241" t="s">
        <v>211</v>
      </c>
      <c r="G760" s="239"/>
      <c r="H760" s="242">
        <v>99.7</v>
      </c>
      <c r="I760" s="243"/>
      <c r="J760" s="239"/>
      <c r="K760" s="239"/>
      <c r="L760" s="244"/>
      <c r="M760" s="245"/>
      <c r="N760" s="246"/>
      <c r="O760" s="246"/>
      <c r="P760" s="246"/>
      <c r="Q760" s="246"/>
      <c r="R760" s="246"/>
      <c r="S760" s="246"/>
      <c r="T760" s="247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48" t="s">
        <v>153</v>
      </c>
      <c r="AU760" s="248" t="s">
        <v>85</v>
      </c>
      <c r="AV760" s="13" t="s">
        <v>85</v>
      </c>
      <c r="AW760" s="13" t="s">
        <v>32</v>
      </c>
      <c r="AX760" s="13" t="s">
        <v>75</v>
      </c>
      <c r="AY760" s="248" t="s">
        <v>142</v>
      </c>
    </row>
    <row r="761" s="14" customFormat="1">
      <c r="A761" s="14"/>
      <c r="B761" s="249"/>
      <c r="C761" s="250"/>
      <c r="D761" s="233" t="s">
        <v>153</v>
      </c>
      <c r="E761" s="251" t="s">
        <v>1</v>
      </c>
      <c r="F761" s="252" t="s">
        <v>155</v>
      </c>
      <c r="G761" s="250"/>
      <c r="H761" s="253">
        <v>950.46</v>
      </c>
      <c r="I761" s="254"/>
      <c r="J761" s="250"/>
      <c r="K761" s="250"/>
      <c r="L761" s="255"/>
      <c r="M761" s="256"/>
      <c r="N761" s="257"/>
      <c r="O761" s="257"/>
      <c r="P761" s="257"/>
      <c r="Q761" s="257"/>
      <c r="R761" s="257"/>
      <c r="S761" s="257"/>
      <c r="T761" s="258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59" t="s">
        <v>153</v>
      </c>
      <c r="AU761" s="259" t="s">
        <v>85</v>
      </c>
      <c r="AV761" s="14" t="s">
        <v>149</v>
      </c>
      <c r="AW761" s="14" t="s">
        <v>32</v>
      </c>
      <c r="AX761" s="14" t="s">
        <v>83</v>
      </c>
      <c r="AY761" s="259" t="s">
        <v>142</v>
      </c>
    </row>
    <row r="762" s="2" customFormat="1" ht="16.5" customHeight="1">
      <c r="A762" s="38"/>
      <c r="B762" s="39"/>
      <c r="C762" s="219" t="s">
        <v>1246</v>
      </c>
      <c r="D762" s="219" t="s">
        <v>145</v>
      </c>
      <c r="E762" s="220" t="s">
        <v>1247</v>
      </c>
      <c r="F762" s="221" t="s">
        <v>1248</v>
      </c>
      <c r="G762" s="222" t="s">
        <v>158</v>
      </c>
      <c r="H762" s="223">
        <v>950.46</v>
      </c>
      <c r="I762" s="224"/>
      <c r="J762" s="225">
        <f>ROUND(I762*H762,2)</f>
        <v>0</v>
      </c>
      <c r="K762" s="226"/>
      <c r="L762" s="44"/>
      <c r="M762" s="227" t="s">
        <v>1</v>
      </c>
      <c r="N762" s="228" t="s">
        <v>40</v>
      </c>
      <c r="O762" s="91"/>
      <c r="P762" s="229">
        <f>O762*H762</f>
        <v>0</v>
      </c>
      <c r="Q762" s="229">
        <v>3E-05</v>
      </c>
      <c r="R762" s="229">
        <f>Q762*H762</f>
        <v>0.028513800000000004</v>
      </c>
      <c r="S762" s="229">
        <v>0</v>
      </c>
      <c r="T762" s="230">
        <f>S762*H762</f>
        <v>0</v>
      </c>
      <c r="U762" s="38"/>
      <c r="V762" s="38"/>
      <c r="W762" s="38"/>
      <c r="X762" s="38"/>
      <c r="Y762" s="38"/>
      <c r="Z762" s="38"/>
      <c r="AA762" s="38"/>
      <c r="AB762" s="38"/>
      <c r="AC762" s="38"/>
      <c r="AD762" s="38"/>
      <c r="AE762" s="38"/>
      <c r="AR762" s="231" t="s">
        <v>236</v>
      </c>
      <c r="AT762" s="231" t="s">
        <v>145</v>
      </c>
      <c r="AU762" s="231" t="s">
        <v>85</v>
      </c>
      <c r="AY762" s="17" t="s">
        <v>142</v>
      </c>
      <c r="BE762" s="232">
        <f>IF(N762="základní",J762,0)</f>
        <v>0</v>
      </c>
      <c r="BF762" s="232">
        <f>IF(N762="snížená",J762,0)</f>
        <v>0</v>
      </c>
      <c r="BG762" s="232">
        <f>IF(N762="zákl. přenesená",J762,0)</f>
        <v>0</v>
      </c>
      <c r="BH762" s="232">
        <f>IF(N762="sníž. přenesená",J762,0)</f>
        <v>0</v>
      </c>
      <c r="BI762" s="232">
        <f>IF(N762="nulová",J762,0)</f>
        <v>0</v>
      </c>
      <c r="BJ762" s="17" t="s">
        <v>83</v>
      </c>
      <c r="BK762" s="232">
        <f>ROUND(I762*H762,2)</f>
        <v>0</v>
      </c>
      <c r="BL762" s="17" t="s">
        <v>236</v>
      </c>
      <c r="BM762" s="231" t="s">
        <v>1249</v>
      </c>
    </row>
    <row r="763" s="2" customFormat="1">
      <c r="A763" s="38"/>
      <c r="B763" s="39"/>
      <c r="C763" s="40"/>
      <c r="D763" s="233" t="s">
        <v>151</v>
      </c>
      <c r="E763" s="40"/>
      <c r="F763" s="234" t="s">
        <v>1250</v>
      </c>
      <c r="G763" s="40"/>
      <c r="H763" s="40"/>
      <c r="I763" s="235"/>
      <c r="J763" s="40"/>
      <c r="K763" s="40"/>
      <c r="L763" s="44"/>
      <c r="M763" s="236"/>
      <c r="N763" s="237"/>
      <c r="O763" s="91"/>
      <c r="P763" s="91"/>
      <c r="Q763" s="91"/>
      <c r="R763" s="91"/>
      <c r="S763" s="91"/>
      <c r="T763" s="92"/>
      <c r="U763" s="38"/>
      <c r="V763" s="38"/>
      <c r="W763" s="38"/>
      <c r="X763" s="38"/>
      <c r="Y763" s="38"/>
      <c r="Z763" s="38"/>
      <c r="AA763" s="38"/>
      <c r="AB763" s="38"/>
      <c r="AC763" s="38"/>
      <c r="AD763" s="38"/>
      <c r="AE763" s="38"/>
      <c r="AT763" s="17" t="s">
        <v>151</v>
      </c>
      <c r="AU763" s="17" t="s">
        <v>85</v>
      </c>
    </row>
    <row r="764" s="13" customFormat="1">
      <c r="A764" s="13"/>
      <c r="B764" s="238"/>
      <c r="C764" s="239"/>
      <c r="D764" s="233" t="s">
        <v>153</v>
      </c>
      <c r="E764" s="240" t="s">
        <v>1</v>
      </c>
      <c r="F764" s="241" t="s">
        <v>1243</v>
      </c>
      <c r="G764" s="239"/>
      <c r="H764" s="242">
        <v>472.36</v>
      </c>
      <c r="I764" s="243"/>
      <c r="J764" s="239"/>
      <c r="K764" s="239"/>
      <c r="L764" s="244"/>
      <c r="M764" s="245"/>
      <c r="N764" s="246"/>
      <c r="O764" s="246"/>
      <c r="P764" s="246"/>
      <c r="Q764" s="246"/>
      <c r="R764" s="246"/>
      <c r="S764" s="246"/>
      <c r="T764" s="247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48" t="s">
        <v>153</v>
      </c>
      <c r="AU764" s="248" t="s">
        <v>85</v>
      </c>
      <c r="AV764" s="13" t="s">
        <v>85</v>
      </c>
      <c r="AW764" s="13" t="s">
        <v>32</v>
      </c>
      <c r="AX764" s="13" t="s">
        <v>75</v>
      </c>
      <c r="AY764" s="248" t="s">
        <v>142</v>
      </c>
    </row>
    <row r="765" s="13" customFormat="1">
      <c r="A765" s="13"/>
      <c r="B765" s="238"/>
      <c r="C765" s="239"/>
      <c r="D765" s="233" t="s">
        <v>153</v>
      </c>
      <c r="E765" s="240" t="s">
        <v>1</v>
      </c>
      <c r="F765" s="241" t="s">
        <v>1244</v>
      </c>
      <c r="G765" s="239"/>
      <c r="H765" s="242">
        <v>356.72000000000004</v>
      </c>
      <c r="I765" s="243"/>
      <c r="J765" s="239"/>
      <c r="K765" s="239"/>
      <c r="L765" s="244"/>
      <c r="M765" s="245"/>
      <c r="N765" s="246"/>
      <c r="O765" s="246"/>
      <c r="P765" s="246"/>
      <c r="Q765" s="246"/>
      <c r="R765" s="246"/>
      <c r="S765" s="246"/>
      <c r="T765" s="247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48" t="s">
        <v>153</v>
      </c>
      <c r="AU765" s="248" t="s">
        <v>85</v>
      </c>
      <c r="AV765" s="13" t="s">
        <v>85</v>
      </c>
      <c r="AW765" s="13" t="s">
        <v>32</v>
      </c>
      <c r="AX765" s="13" t="s">
        <v>75</v>
      </c>
      <c r="AY765" s="248" t="s">
        <v>142</v>
      </c>
    </row>
    <row r="766" s="13" customFormat="1">
      <c r="A766" s="13"/>
      <c r="B766" s="238"/>
      <c r="C766" s="239"/>
      <c r="D766" s="233" t="s">
        <v>153</v>
      </c>
      <c r="E766" s="240" t="s">
        <v>1</v>
      </c>
      <c r="F766" s="241" t="s">
        <v>1245</v>
      </c>
      <c r="G766" s="239"/>
      <c r="H766" s="242">
        <v>21.68</v>
      </c>
      <c r="I766" s="243"/>
      <c r="J766" s="239"/>
      <c r="K766" s="239"/>
      <c r="L766" s="244"/>
      <c r="M766" s="245"/>
      <c r="N766" s="246"/>
      <c r="O766" s="246"/>
      <c r="P766" s="246"/>
      <c r="Q766" s="246"/>
      <c r="R766" s="246"/>
      <c r="S766" s="246"/>
      <c r="T766" s="247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48" t="s">
        <v>153</v>
      </c>
      <c r="AU766" s="248" t="s">
        <v>85</v>
      </c>
      <c r="AV766" s="13" t="s">
        <v>85</v>
      </c>
      <c r="AW766" s="13" t="s">
        <v>32</v>
      </c>
      <c r="AX766" s="13" t="s">
        <v>75</v>
      </c>
      <c r="AY766" s="248" t="s">
        <v>142</v>
      </c>
    </row>
    <row r="767" s="13" customFormat="1">
      <c r="A767" s="13"/>
      <c r="B767" s="238"/>
      <c r="C767" s="239"/>
      <c r="D767" s="233" t="s">
        <v>153</v>
      </c>
      <c r="E767" s="240" t="s">
        <v>1</v>
      </c>
      <c r="F767" s="241" t="s">
        <v>211</v>
      </c>
      <c r="G767" s="239"/>
      <c r="H767" s="242">
        <v>99.7</v>
      </c>
      <c r="I767" s="243"/>
      <c r="J767" s="239"/>
      <c r="K767" s="239"/>
      <c r="L767" s="244"/>
      <c r="M767" s="245"/>
      <c r="N767" s="246"/>
      <c r="O767" s="246"/>
      <c r="P767" s="246"/>
      <c r="Q767" s="246"/>
      <c r="R767" s="246"/>
      <c r="S767" s="246"/>
      <c r="T767" s="247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48" t="s">
        <v>153</v>
      </c>
      <c r="AU767" s="248" t="s">
        <v>85</v>
      </c>
      <c r="AV767" s="13" t="s">
        <v>85</v>
      </c>
      <c r="AW767" s="13" t="s">
        <v>32</v>
      </c>
      <c r="AX767" s="13" t="s">
        <v>75</v>
      </c>
      <c r="AY767" s="248" t="s">
        <v>142</v>
      </c>
    </row>
    <row r="768" s="14" customFormat="1">
      <c r="A768" s="14"/>
      <c r="B768" s="249"/>
      <c r="C768" s="250"/>
      <c r="D768" s="233" t="s">
        <v>153</v>
      </c>
      <c r="E768" s="251" t="s">
        <v>1</v>
      </c>
      <c r="F768" s="252" t="s">
        <v>155</v>
      </c>
      <c r="G768" s="250"/>
      <c r="H768" s="253">
        <v>950.46</v>
      </c>
      <c r="I768" s="254"/>
      <c r="J768" s="250"/>
      <c r="K768" s="250"/>
      <c r="L768" s="255"/>
      <c r="M768" s="256"/>
      <c r="N768" s="257"/>
      <c r="O768" s="257"/>
      <c r="P768" s="257"/>
      <c r="Q768" s="257"/>
      <c r="R768" s="257"/>
      <c r="S768" s="257"/>
      <c r="T768" s="258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59" t="s">
        <v>153</v>
      </c>
      <c r="AU768" s="259" t="s">
        <v>85</v>
      </c>
      <c r="AV768" s="14" t="s">
        <v>149</v>
      </c>
      <c r="AW768" s="14" t="s">
        <v>32</v>
      </c>
      <c r="AX768" s="14" t="s">
        <v>83</v>
      </c>
      <c r="AY768" s="259" t="s">
        <v>142</v>
      </c>
    </row>
    <row r="769" s="2" customFormat="1" ht="21.75" customHeight="1">
      <c r="A769" s="38"/>
      <c r="B769" s="39"/>
      <c r="C769" s="219" t="s">
        <v>1251</v>
      </c>
      <c r="D769" s="219" t="s">
        <v>145</v>
      </c>
      <c r="E769" s="220" t="s">
        <v>1252</v>
      </c>
      <c r="F769" s="221" t="s">
        <v>1253</v>
      </c>
      <c r="G769" s="222" t="s">
        <v>158</v>
      </c>
      <c r="H769" s="223">
        <v>829.08</v>
      </c>
      <c r="I769" s="224"/>
      <c r="J769" s="225">
        <f>ROUND(I769*H769,2)</f>
        <v>0</v>
      </c>
      <c r="K769" s="226"/>
      <c r="L769" s="44"/>
      <c r="M769" s="227" t="s">
        <v>1</v>
      </c>
      <c r="N769" s="228" t="s">
        <v>40</v>
      </c>
      <c r="O769" s="91"/>
      <c r="P769" s="229">
        <f>O769*H769</f>
        <v>0</v>
      </c>
      <c r="Q769" s="229">
        <v>0.0075</v>
      </c>
      <c r="R769" s="229">
        <f>Q769*H769</f>
        <v>6.2181</v>
      </c>
      <c r="S769" s="229">
        <v>0</v>
      </c>
      <c r="T769" s="230">
        <f>S769*H769</f>
        <v>0</v>
      </c>
      <c r="U769" s="38"/>
      <c r="V769" s="38"/>
      <c r="W769" s="38"/>
      <c r="X769" s="38"/>
      <c r="Y769" s="38"/>
      <c r="Z769" s="38"/>
      <c r="AA769" s="38"/>
      <c r="AB769" s="38"/>
      <c r="AC769" s="38"/>
      <c r="AD769" s="38"/>
      <c r="AE769" s="38"/>
      <c r="AR769" s="231" t="s">
        <v>236</v>
      </c>
      <c r="AT769" s="231" t="s">
        <v>145</v>
      </c>
      <c r="AU769" s="231" t="s">
        <v>85</v>
      </c>
      <c r="AY769" s="17" t="s">
        <v>142</v>
      </c>
      <c r="BE769" s="232">
        <f>IF(N769="základní",J769,0)</f>
        <v>0</v>
      </c>
      <c r="BF769" s="232">
        <f>IF(N769="snížená",J769,0)</f>
        <v>0</v>
      </c>
      <c r="BG769" s="232">
        <f>IF(N769="zákl. přenesená",J769,0)</f>
        <v>0</v>
      </c>
      <c r="BH769" s="232">
        <f>IF(N769="sníž. přenesená",J769,0)</f>
        <v>0</v>
      </c>
      <c r="BI769" s="232">
        <f>IF(N769="nulová",J769,0)</f>
        <v>0</v>
      </c>
      <c r="BJ769" s="17" t="s">
        <v>83</v>
      </c>
      <c r="BK769" s="232">
        <f>ROUND(I769*H769,2)</f>
        <v>0</v>
      </c>
      <c r="BL769" s="17" t="s">
        <v>236</v>
      </c>
      <c r="BM769" s="231" t="s">
        <v>1254</v>
      </c>
    </row>
    <row r="770" s="2" customFormat="1">
      <c r="A770" s="38"/>
      <c r="B770" s="39"/>
      <c r="C770" s="40"/>
      <c r="D770" s="233" t="s">
        <v>151</v>
      </c>
      <c r="E770" s="40"/>
      <c r="F770" s="234" t="s">
        <v>1255</v>
      </c>
      <c r="G770" s="40"/>
      <c r="H770" s="40"/>
      <c r="I770" s="235"/>
      <c r="J770" s="40"/>
      <c r="K770" s="40"/>
      <c r="L770" s="44"/>
      <c r="M770" s="236"/>
      <c r="N770" s="237"/>
      <c r="O770" s="91"/>
      <c r="P770" s="91"/>
      <c r="Q770" s="91"/>
      <c r="R770" s="91"/>
      <c r="S770" s="91"/>
      <c r="T770" s="92"/>
      <c r="U770" s="38"/>
      <c r="V770" s="38"/>
      <c r="W770" s="38"/>
      <c r="X770" s="38"/>
      <c r="Y770" s="38"/>
      <c r="Z770" s="38"/>
      <c r="AA770" s="38"/>
      <c r="AB770" s="38"/>
      <c r="AC770" s="38"/>
      <c r="AD770" s="38"/>
      <c r="AE770" s="38"/>
      <c r="AT770" s="17" t="s">
        <v>151</v>
      </c>
      <c r="AU770" s="17" t="s">
        <v>85</v>
      </c>
    </row>
    <row r="771" s="15" customFormat="1">
      <c r="A771" s="15"/>
      <c r="B771" s="260"/>
      <c r="C771" s="261"/>
      <c r="D771" s="233" t="s">
        <v>153</v>
      </c>
      <c r="E771" s="262" t="s">
        <v>1</v>
      </c>
      <c r="F771" s="263" t="s">
        <v>1256</v>
      </c>
      <c r="G771" s="261"/>
      <c r="H771" s="262" t="s">
        <v>1</v>
      </c>
      <c r="I771" s="264"/>
      <c r="J771" s="261"/>
      <c r="K771" s="261"/>
      <c r="L771" s="265"/>
      <c r="M771" s="266"/>
      <c r="N771" s="267"/>
      <c r="O771" s="267"/>
      <c r="P771" s="267"/>
      <c r="Q771" s="267"/>
      <c r="R771" s="267"/>
      <c r="S771" s="267"/>
      <c r="T771" s="268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T771" s="269" t="s">
        <v>153</v>
      </c>
      <c r="AU771" s="269" t="s">
        <v>85</v>
      </c>
      <c r="AV771" s="15" t="s">
        <v>83</v>
      </c>
      <c r="AW771" s="15" t="s">
        <v>32</v>
      </c>
      <c r="AX771" s="15" t="s">
        <v>75</v>
      </c>
      <c r="AY771" s="269" t="s">
        <v>142</v>
      </c>
    </row>
    <row r="772" s="13" customFormat="1">
      <c r="A772" s="13"/>
      <c r="B772" s="238"/>
      <c r="C772" s="239"/>
      <c r="D772" s="233" t="s">
        <v>153</v>
      </c>
      <c r="E772" s="240" t="s">
        <v>1</v>
      </c>
      <c r="F772" s="241" t="s">
        <v>1243</v>
      </c>
      <c r="G772" s="239"/>
      <c r="H772" s="242">
        <v>472.36</v>
      </c>
      <c r="I772" s="243"/>
      <c r="J772" s="239"/>
      <c r="K772" s="239"/>
      <c r="L772" s="244"/>
      <c r="M772" s="245"/>
      <c r="N772" s="246"/>
      <c r="O772" s="246"/>
      <c r="P772" s="246"/>
      <c r="Q772" s="246"/>
      <c r="R772" s="246"/>
      <c r="S772" s="246"/>
      <c r="T772" s="247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48" t="s">
        <v>153</v>
      </c>
      <c r="AU772" s="248" t="s">
        <v>85</v>
      </c>
      <c r="AV772" s="13" t="s">
        <v>85</v>
      </c>
      <c r="AW772" s="13" t="s">
        <v>32</v>
      </c>
      <c r="AX772" s="13" t="s">
        <v>75</v>
      </c>
      <c r="AY772" s="248" t="s">
        <v>142</v>
      </c>
    </row>
    <row r="773" s="13" customFormat="1">
      <c r="A773" s="13"/>
      <c r="B773" s="238"/>
      <c r="C773" s="239"/>
      <c r="D773" s="233" t="s">
        <v>153</v>
      </c>
      <c r="E773" s="240" t="s">
        <v>1</v>
      </c>
      <c r="F773" s="241" t="s">
        <v>1244</v>
      </c>
      <c r="G773" s="239"/>
      <c r="H773" s="242">
        <v>356.72000000000004</v>
      </c>
      <c r="I773" s="243"/>
      <c r="J773" s="239"/>
      <c r="K773" s="239"/>
      <c r="L773" s="244"/>
      <c r="M773" s="245"/>
      <c r="N773" s="246"/>
      <c r="O773" s="246"/>
      <c r="P773" s="246"/>
      <c r="Q773" s="246"/>
      <c r="R773" s="246"/>
      <c r="S773" s="246"/>
      <c r="T773" s="247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48" t="s">
        <v>153</v>
      </c>
      <c r="AU773" s="248" t="s">
        <v>85</v>
      </c>
      <c r="AV773" s="13" t="s">
        <v>85</v>
      </c>
      <c r="AW773" s="13" t="s">
        <v>32</v>
      </c>
      <c r="AX773" s="13" t="s">
        <v>75</v>
      </c>
      <c r="AY773" s="248" t="s">
        <v>142</v>
      </c>
    </row>
    <row r="774" s="14" customFormat="1">
      <c r="A774" s="14"/>
      <c r="B774" s="249"/>
      <c r="C774" s="250"/>
      <c r="D774" s="233" t="s">
        <v>153</v>
      </c>
      <c r="E774" s="251" t="s">
        <v>1</v>
      </c>
      <c r="F774" s="252" t="s">
        <v>155</v>
      </c>
      <c r="G774" s="250"/>
      <c r="H774" s="253">
        <v>829.08</v>
      </c>
      <c r="I774" s="254"/>
      <c r="J774" s="250"/>
      <c r="K774" s="250"/>
      <c r="L774" s="255"/>
      <c r="M774" s="256"/>
      <c r="N774" s="257"/>
      <c r="O774" s="257"/>
      <c r="P774" s="257"/>
      <c r="Q774" s="257"/>
      <c r="R774" s="257"/>
      <c r="S774" s="257"/>
      <c r="T774" s="258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59" t="s">
        <v>153</v>
      </c>
      <c r="AU774" s="259" t="s">
        <v>85</v>
      </c>
      <c r="AV774" s="14" t="s">
        <v>149</v>
      </c>
      <c r="AW774" s="14" t="s">
        <v>32</v>
      </c>
      <c r="AX774" s="14" t="s">
        <v>83</v>
      </c>
      <c r="AY774" s="259" t="s">
        <v>142</v>
      </c>
    </row>
    <row r="775" s="2" customFormat="1" ht="16.5" customHeight="1">
      <c r="A775" s="38"/>
      <c r="B775" s="39"/>
      <c r="C775" s="219" t="s">
        <v>1257</v>
      </c>
      <c r="D775" s="219" t="s">
        <v>145</v>
      </c>
      <c r="E775" s="220" t="s">
        <v>1258</v>
      </c>
      <c r="F775" s="221" t="s">
        <v>1259</v>
      </c>
      <c r="G775" s="222" t="s">
        <v>158</v>
      </c>
      <c r="H775" s="223">
        <v>829.08</v>
      </c>
      <c r="I775" s="224"/>
      <c r="J775" s="225">
        <f>ROUND(I775*H775,2)</f>
        <v>0</v>
      </c>
      <c r="K775" s="226"/>
      <c r="L775" s="44"/>
      <c r="M775" s="227" t="s">
        <v>1</v>
      </c>
      <c r="N775" s="228" t="s">
        <v>40</v>
      </c>
      <c r="O775" s="91"/>
      <c r="P775" s="229">
        <f>O775*H775</f>
        <v>0</v>
      </c>
      <c r="Q775" s="229">
        <v>0.0255</v>
      </c>
      <c r="R775" s="229">
        <f>Q775*H775</f>
        <v>21.14154</v>
      </c>
      <c r="S775" s="229">
        <v>0</v>
      </c>
      <c r="T775" s="230">
        <f>S775*H775</f>
        <v>0</v>
      </c>
      <c r="U775" s="38"/>
      <c r="V775" s="38"/>
      <c r="W775" s="38"/>
      <c r="X775" s="38"/>
      <c r="Y775" s="38"/>
      <c r="Z775" s="38"/>
      <c r="AA775" s="38"/>
      <c r="AB775" s="38"/>
      <c r="AC775" s="38"/>
      <c r="AD775" s="38"/>
      <c r="AE775" s="38"/>
      <c r="AR775" s="231" t="s">
        <v>236</v>
      </c>
      <c r="AT775" s="231" t="s">
        <v>145</v>
      </c>
      <c r="AU775" s="231" t="s">
        <v>85</v>
      </c>
      <c r="AY775" s="17" t="s">
        <v>142</v>
      </c>
      <c r="BE775" s="232">
        <f>IF(N775="základní",J775,0)</f>
        <v>0</v>
      </c>
      <c r="BF775" s="232">
        <f>IF(N775="snížená",J775,0)</f>
        <v>0</v>
      </c>
      <c r="BG775" s="232">
        <f>IF(N775="zákl. přenesená",J775,0)</f>
        <v>0</v>
      </c>
      <c r="BH775" s="232">
        <f>IF(N775="sníž. přenesená",J775,0)</f>
        <v>0</v>
      </c>
      <c r="BI775" s="232">
        <f>IF(N775="nulová",J775,0)</f>
        <v>0</v>
      </c>
      <c r="BJ775" s="17" t="s">
        <v>83</v>
      </c>
      <c r="BK775" s="232">
        <f>ROUND(I775*H775,2)</f>
        <v>0</v>
      </c>
      <c r="BL775" s="17" t="s">
        <v>236</v>
      </c>
      <c r="BM775" s="231" t="s">
        <v>1260</v>
      </c>
    </row>
    <row r="776" s="2" customFormat="1">
      <c r="A776" s="38"/>
      <c r="B776" s="39"/>
      <c r="C776" s="40"/>
      <c r="D776" s="233" t="s">
        <v>151</v>
      </c>
      <c r="E776" s="40"/>
      <c r="F776" s="234" t="s">
        <v>1259</v>
      </c>
      <c r="G776" s="40"/>
      <c r="H776" s="40"/>
      <c r="I776" s="235"/>
      <c r="J776" s="40"/>
      <c r="K776" s="40"/>
      <c r="L776" s="44"/>
      <c r="M776" s="236"/>
      <c r="N776" s="237"/>
      <c r="O776" s="91"/>
      <c r="P776" s="91"/>
      <c r="Q776" s="91"/>
      <c r="R776" s="91"/>
      <c r="S776" s="91"/>
      <c r="T776" s="92"/>
      <c r="U776" s="38"/>
      <c r="V776" s="38"/>
      <c r="W776" s="38"/>
      <c r="X776" s="38"/>
      <c r="Y776" s="38"/>
      <c r="Z776" s="38"/>
      <c r="AA776" s="38"/>
      <c r="AB776" s="38"/>
      <c r="AC776" s="38"/>
      <c r="AD776" s="38"/>
      <c r="AE776" s="38"/>
      <c r="AT776" s="17" t="s">
        <v>151</v>
      </c>
      <c r="AU776" s="17" t="s">
        <v>85</v>
      </c>
    </row>
    <row r="777" s="13" customFormat="1">
      <c r="A777" s="13"/>
      <c r="B777" s="238"/>
      <c r="C777" s="239"/>
      <c r="D777" s="233" t="s">
        <v>153</v>
      </c>
      <c r="E777" s="240" t="s">
        <v>1</v>
      </c>
      <c r="F777" s="241" t="s">
        <v>1243</v>
      </c>
      <c r="G777" s="239"/>
      <c r="H777" s="242">
        <v>472.36</v>
      </c>
      <c r="I777" s="243"/>
      <c r="J777" s="239"/>
      <c r="K777" s="239"/>
      <c r="L777" s="244"/>
      <c r="M777" s="245"/>
      <c r="N777" s="246"/>
      <c r="O777" s="246"/>
      <c r="P777" s="246"/>
      <c r="Q777" s="246"/>
      <c r="R777" s="246"/>
      <c r="S777" s="246"/>
      <c r="T777" s="247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48" t="s">
        <v>153</v>
      </c>
      <c r="AU777" s="248" t="s">
        <v>85</v>
      </c>
      <c r="AV777" s="13" t="s">
        <v>85</v>
      </c>
      <c r="AW777" s="13" t="s">
        <v>32</v>
      </c>
      <c r="AX777" s="13" t="s">
        <v>75</v>
      </c>
      <c r="AY777" s="248" t="s">
        <v>142</v>
      </c>
    </row>
    <row r="778" s="13" customFormat="1">
      <c r="A778" s="13"/>
      <c r="B778" s="238"/>
      <c r="C778" s="239"/>
      <c r="D778" s="233" t="s">
        <v>153</v>
      </c>
      <c r="E778" s="240" t="s">
        <v>1</v>
      </c>
      <c r="F778" s="241" t="s">
        <v>1244</v>
      </c>
      <c r="G778" s="239"/>
      <c r="H778" s="242">
        <v>356.72000000000004</v>
      </c>
      <c r="I778" s="243"/>
      <c r="J778" s="239"/>
      <c r="K778" s="239"/>
      <c r="L778" s="244"/>
      <c r="M778" s="245"/>
      <c r="N778" s="246"/>
      <c r="O778" s="246"/>
      <c r="P778" s="246"/>
      <c r="Q778" s="246"/>
      <c r="R778" s="246"/>
      <c r="S778" s="246"/>
      <c r="T778" s="247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48" t="s">
        <v>153</v>
      </c>
      <c r="AU778" s="248" t="s">
        <v>85</v>
      </c>
      <c r="AV778" s="13" t="s">
        <v>85</v>
      </c>
      <c r="AW778" s="13" t="s">
        <v>32</v>
      </c>
      <c r="AX778" s="13" t="s">
        <v>75</v>
      </c>
      <c r="AY778" s="248" t="s">
        <v>142</v>
      </c>
    </row>
    <row r="779" s="14" customFormat="1">
      <c r="A779" s="14"/>
      <c r="B779" s="249"/>
      <c r="C779" s="250"/>
      <c r="D779" s="233" t="s">
        <v>153</v>
      </c>
      <c r="E779" s="251" t="s">
        <v>1</v>
      </c>
      <c r="F779" s="252" t="s">
        <v>155</v>
      </c>
      <c r="G779" s="250"/>
      <c r="H779" s="253">
        <v>829.08</v>
      </c>
      <c r="I779" s="254"/>
      <c r="J779" s="250"/>
      <c r="K779" s="250"/>
      <c r="L779" s="255"/>
      <c r="M779" s="256"/>
      <c r="N779" s="257"/>
      <c r="O779" s="257"/>
      <c r="P779" s="257"/>
      <c r="Q779" s="257"/>
      <c r="R779" s="257"/>
      <c r="S779" s="257"/>
      <c r="T779" s="258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59" t="s">
        <v>153</v>
      </c>
      <c r="AU779" s="259" t="s">
        <v>85</v>
      </c>
      <c r="AV779" s="14" t="s">
        <v>149</v>
      </c>
      <c r="AW779" s="14" t="s">
        <v>32</v>
      </c>
      <c r="AX779" s="14" t="s">
        <v>83</v>
      </c>
      <c r="AY779" s="259" t="s">
        <v>142</v>
      </c>
    </row>
    <row r="780" s="2" customFormat="1" ht="21.75" customHeight="1">
      <c r="A780" s="38"/>
      <c r="B780" s="39"/>
      <c r="C780" s="219" t="s">
        <v>1261</v>
      </c>
      <c r="D780" s="219" t="s">
        <v>145</v>
      </c>
      <c r="E780" s="220" t="s">
        <v>1262</v>
      </c>
      <c r="F780" s="221" t="s">
        <v>1263</v>
      </c>
      <c r="G780" s="222" t="s">
        <v>158</v>
      </c>
      <c r="H780" s="223">
        <v>829.08</v>
      </c>
      <c r="I780" s="224"/>
      <c r="J780" s="225">
        <f>ROUND(I780*H780,2)</f>
        <v>0</v>
      </c>
      <c r="K780" s="226"/>
      <c r="L780" s="44"/>
      <c r="M780" s="227" t="s">
        <v>1</v>
      </c>
      <c r="N780" s="228" t="s">
        <v>40</v>
      </c>
      <c r="O780" s="91"/>
      <c r="P780" s="229">
        <f>O780*H780</f>
        <v>0</v>
      </c>
      <c r="Q780" s="229">
        <v>0.015</v>
      </c>
      <c r="R780" s="229">
        <f>Q780*H780</f>
        <v>12.4362</v>
      </c>
      <c r="S780" s="229">
        <v>0</v>
      </c>
      <c r="T780" s="230">
        <f>S780*H780</f>
        <v>0</v>
      </c>
      <c r="U780" s="38"/>
      <c r="V780" s="38"/>
      <c r="W780" s="38"/>
      <c r="X780" s="38"/>
      <c r="Y780" s="38"/>
      <c r="Z780" s="38"/>
      <c r="AA780" s="38"/>
      <c r="AB780" s="38"/>
      <c r="AC780" s="38"/>
      <c r="AD780" s="38"/>
      <c r="AE780" s="38"/>
      <c r="AR780" s="231" t="s">
        <v>236</v>
      </c>
      <c r="AT780" s="231" t="s">
        <v>145</v>
      </c>
      <c r="AU780" s="231" t="s">
        <v>85</v>
      </c>
      <c r="AY780" s="17" t="s">
        <v>142</v>
      </c>
      <c r="BE780" s="232">
        <f>IF(N780="základní",J780,0)</f>
        <v>0</v>
      </c>
      <c r="BF780" s="232">
        <f>IF(N780="snížená",J780,0)</f>
        <v>0</v>
      </c>
      <c r="BG780" s="232">
        <f>IF(N780="zákl. přenesená",J780,0)</f>
        <v>0</v>
      </c>
      <c r="BH780" s="232">
        <f>IF(N780="sníž. přenesená",J780,0)</f>
        <v>0</v>
      </c>
      <c r="BI780" s="232">
        <f>IF(N780="nulová",J780,0)</f>
        <v>0</v>
      </c>
      <c r="BJ780" s="17" t="s">
        <v>83</v>
      </c>
      <c r="BK780" s="232">
        <f>ROUND(I780*H780,2)</f>
        <v>0</v>
      </c>
      <c r="BL780" s="17" t="s">
        <v>236</v>
      </c>
      <c r="BM780" s="231" t="s">
        <v>1264</v>
      </c>
    </row>
    <row r="781" s="2" customFormat="1">
      <c r="A781" s="38"/>
      <c r="B781" s="39"/>
      <c r="C781" s="40"/>
      <c r="D781" s="233" t="s">
        <v>151</v>
      </c>
      <c r="E781" s="40"/>
      <c r="F781" s="234" t="s">
        <v>1265</v>
      </c>
      <c r="G781" s="40"/>
      <c r="H781" s="40"/>
      <c r="I781" s="235"/>
      <c r="J781" s="40"/>
      <c r="K781" s="40"/>
      <c r="L781" s="44"/>
      <c r="M781" s="236"/>
      <c r="N781" s="237"/>
      <c r="O781" s="91"/>
      <c r="P781" s="91"/>
      <c r="Q781" s="91"/>
      <c r="R781" s="91"/>
      <c r="S781" s="91"/>
      <c r="T781" s="92"/>
      <c r="U781" s="38"/>
      <c r="V781" s="38"/>
      <c r="W781" s="38"/>
      <c r="X781" s="38"/>
      <c r="Y781" s="38"/>
      <c r="Z781" s="38"/>
      <c r="AA781" s="38"/>
      <c r="AB781" s="38"/>
      <c r="AC781" s="38"/>
      <c r="AD781" s="38"/>
      <c r="AE781" s="38"/>
      <c r="AT781" s="17" t="s">
        <v>151</v>
      </c>
      <c r="AU781" s="17" t="s">
        <v>85</v>
      </c>
    </row>
    <row r="782" s="15" customFormat="1">
      <c r="A782" s="15"/>
      <c r="B782" s="260"/>
      <c r="C782" s="261"/>
      <c r="D782" s="233" t="s">
        <v>153</v>
      </c>
      <c r="E782" s="262" t="s">
        <v>1</v>
      </c>
      <c r="F782" s="263" t="s">
        <v>1256</v>
      </c>
      <c r="G782" s="261"/>
      <c r="H782" s="262" t="s">
        <v>1</v>
      </c>
      <c r="I782" s="264"/>
      <c r="J782" s="261"/>
      <c r="K782" s="261"/>
      <c r="L782" s="265"/>
      <c r="M782" s="266"/>
      <c r="N782" s="267"/>
      <c r="O782" s="267"/>
      <c r="P782" s="267"/>
      <c r="Q782" s="267"/>
      <c r="R782" s="267"/>
      <c r="S782" s="267"/>
      <c r="T782" s="268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T782" s="269" t="s">
        <v>153</v>
      </c>
      <c r="AU782" s="269" t="s">
        <v>85</v>
      </c>
      <c r="AV782" s="15" t="s">
        <v>83</v>
      </c>
      <c r="AW782" s="15" t="s">
        <v>32</v>
      </c>
      <c r="AX782" s="15" t="s">
        <v>75</v>
      </c>
      <c r="AY782" s="269" t="s">
        <v>142</v>
      </c>
    </row>
    <row r="783" s="13" customFormat="1">
      <c r="A783" s="13"/>
      <c r="B783" s="238"/>
      <c r="C783" s="239"/>
      <c r="D783" s="233" t="s">
        <v>153</v>
      </c>
      <c r="E783" s="240" t="s">
        <v>1</v>
      </c>
      <c r="F783" s="241" t="s">
        <v>1243</v>
      </c>
      <c r="G783" s="239"/>
      <c r="H783" s="242">
        <v>472.36</v>
      </c>
      <c r="I783" s="243"/>
      <c r="J783" s="239"/>
      <c r="K783" s="239"/>
      <c r="L783" s="244"/>
      <c r="M783" s="245"/>
      <c r="N783" s="246"/>
      <c r="O783" s="246"/>
      <c r="P783" s="246"/>
      <c r="Q783" s="246"/>
      <c r="R783" s="246"/>
      <c r="S783" s="246"/>
      <c r="T783" s="247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48" t="s">
        <v>153</v>
      </c>
      <c r="AU783" s="248" t="s">
        <v>85</v>
      </c>
      <c r="AV783" s="13" t="s">
        <v>85</v>
      </c>
      <c r="AW783" s="13" t="s">
        <v>32</v>
      </c>
      <c r="AX783" s="13" t="s">
        <v>75</v>
      </c>
      <c r="AY783" s="248" t="s">
        <v>142</v>
      </c>
    </row>
    <row r="784" s="13" customFormat="1">
      <c r="A784" s="13"/>
      <c r="B784" s="238"/>
      <c r="C784" s="239"/>
      <c r="D784" s="233" t="s">
        <v>153</v>
      </c>
      <c r="E784" s="240" t="s">
        <v>1</v>
      </c>
      <c r="F784" s="241" t="s">
        <v>1244</v>
      </c>
      <c r="G784" s="239"/>
      <c r="H784" s="242">
        <v>356.72000000000004</v>
      </c>
      <c r="I784" s="243"/>
      <c r="J784" s="239"/>
      <c r="K784" s="239"/>
      <c r="L784" s="244"/>
      <c r="M784" s="245"/>
      <c r="N784" s="246"/>
      <c r="O784" s="246"/>
      <c r="P784" s="246"/>
      <c r="Q784" s="246"/>
      <c r="R784" s="246"/>
      <c r="S784" s="246"/>
      <c r="T784" s="247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48" t="s">
        <v>153</v>
      </c>
      <c r="AU784" s="248" t="s">
        <v>85</v>
      </c>
      <c r="AV784" s="13" t="s">
        <v>85</v>
      </c>
      <c r="AW784" s="13" t="s">
        <v>32</v>
      </c>
      <c r="AX784" s="13" t="s">
        <v>75</v>
      </c>
      <c r="AY784" s="248" t="s">
        <v>142</v>
      </c>
    </row>
    <row r="785" s="14" customFormat="1">
      <c r="A785" s="14"/>
      <c r="B785" s="249"/>
      <c r="C785" s="250"/>
      <c r="D785" s="233" t="s">
        <v>153</v>
      </c>
      <c r="E785" s="251" t="s">
        <v>1</v>
      </c>
      <c r="F785" s="252" t="s">
        <v>155</v>
      </c>
      <c r="G785" s="250"/>
      <c r="H785" s="253">
        <v>829.08</v>
      </c>
      <c r="I785" s="254"/>
      <c r="J785" s="250"/>
      <c r="K785" s="250"/>
      <c r="L785" s="255"/>
      <c r="M785" s="256"/>
      <c r="N785" s="257"/>
      <c r="O785" s="257"/>
      <c r="P785" s="257"/>
      <c r="Q785" s="257"/>
      <c r="R785" s="257"/>
      <c r="S785" s="257"/>
      <c r="T785" s="258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59" t="s">
        <v>153</v>
      </c>
      <c r="AU785" s="259" t="s">
        <v>85</v>
      </c>
      <c r="AV785" s="14" t="s">
        <v>149</v>
      </c>
      <c r="AW785" s="14" t="s">
        <v>32</v>
      </c>
      <c r="AX785" s="14" t="s">
        <v>83</v>
      </c>
      <c r="AY785" s="259" t="s">
        <v>142</v>
      </c>
    </row>
    <row r="786" s="2" customFormat="1" ht="16.5" customHeight="1">
      <c r="A786" s="38"/>
      <c r="B786" s="39"/>
      <c r="C786" s="219" t="s">
        <v>1266</v>
      </c>
      <c r="D786" s="219" t="s">
        <v>145</v>
      </c>
      <c r="E786" s="220" t="s">
        <v>1267</v>
      </c>
      <c r="F786" s="221" t="s">
        <v>1268</v>
      </c>
      <c r="G786" s="222" t="s">
        <v>158</v>
      </c>
      <c r="H786" s="223">
        <v>374.31</v>
      </c>
      <c r="I786" s="224"/>
      <c r="J786" s="225">
        <f>ROUND(I786*H786,2)</f>
        <v>0</v>
      </c>
      <c r="K786" s="226"/>
      <c r="L786" s="44"/>
      <c r="M786" s="227" t="s">
        <v>1</v>
      </c>
      <c r="N786" s="228" t="s">
        <v>40</v>
      </c>
      <c r="O786" s="91"/>
      <c r="P786" s="229">
        <f>O786*H786</f>
        <v>0</v>
      </c>
      <c r="Q786" s="229">
        <v>0</v>
      </c>
      <c r="R786" s="229">
        <f>Q786*H786</f>
        <v>0</v>
      </c>
      <c r="S786" s="229">
        <v>0.003</v>
      </c>
      <c r="T786" s="230">
        <f>S786*H786</f>
        <v>1.12293</v>
      </c>
      <c r="U786" s="38"/>
      <c r="V786" s="38"/>
      <c r="W786" s="38"/>
      <c r="X786" s="38"/>
      <c r="Y786" s="38"/>
      <c r="Z786" s="38"/>
      <c r="AA786" s="38"/>
      <c r="AB786" s="38"/>
      <c r="AC786" s="38"/>
      <c r="AD786" s="38"/>
      <c r="AE786" s="38"/>
      <c r="AR786" s="231" t="s">
        <v>236</v>
      </c>
      <c r="AT786" s="231" t="s">
        <v>145</v>
      </c>
      <c r="AU786" s="231" t="s">
        <v>85</v>
      </c>
      <c r="AY786" s="17" t="s">
        <v>142</v>
      </c>
      <c r="BE786" s="232">
        <f>IF(N786="základní",J786,0)</f>
        <v>0</v>
      </c>
      <c r="BF786" s="232">
        <f>IF(N786="snížená",J786,0)</f>
        <v>0</v>
      </c>
      <c r="BG786" s="232">
        <f>IF(N786="zákl. přenesená",J786,0)</f>
        <v>0</v>
      </c>
      <c r="BH786" s="232">
        <f>IF(N786="sníž. přenesená",J786,0)</f>
        <v>0</v>
      </c>
      <c r="BI786" s="232">
        <f>IF(N786="nulová",J786,0)</f>
        <v>0</v>
      </c>
      <c r="BJ786" s="17" t="s">
        <v>83</v>
      </c>
      <c r="BK786" s="232">
        <f>ROUND(I786*H786,2)</f>
        <v>0</v>
      </c>
      <c r="BL786" s="17" t="s">
        <v>236</v>
      </c>
      <c r="BM786" s="231" t="s">
        <v>1269</v>
      </c>
    </row>
    <row r="787" s="2" customFormat="1">
      <c r="A787" s="38"/>
      <c r="B787" s="39"/>
      <c r="C787" s="40"/>
      <c r="D787" s="233" t="s">
        <v>151</v>
      </c>
      <c r="E787" s="40"/>
      <c r="F787" s="234" t="s">
        <v>1270</v>
      </c>
      <c r="G787" s="40"/>
      <c r="H787" s="40"/>
      <c r="I787" s="235"/>
      <c r="J787" s="40"/>
      <c r="K787" s="40"/>
      <c r="L787" s="44"/>
      <c r="M787" s="236"/>
      <c r="N787" s="237"/>
      <c r="O787" s="91"/>
      <c r="P787" s="91"/>
      <c r="Q787" s="91"/>
      <c r="R787" s="91"/>
      <c r="S787" s="91"/>
      <c r="T787" s="92"/>
      <c r="U787" s="38"/>
      <c r="V787" s="38"/>
      <c r="W787" s="38"/>
      <c r="X787" s="38"/>
      <c r="Y787" s="38"/>
      <c r="Z787" s="38"/>
      <c r="AA787" s="38"/>
      <c r="AB787" s="38"/>
      <c r="AC787" s="38"/>
      <c r="AD787" s="38"/>
      <c r="AE787" s="38"/>
      <c r="AT787" s="17" t="s">
        <v>151</v>
      </c>
      <c r="AU787" s="17" t="s">
        <v>85</v>
      </c>
    </row>
    <row r="788" s="13" customFormat="1">
      <c r="A788" s="13"/>
      <c r="B788" s="238"/>
      <c r="C788" s="239"/>
      <c r="D788" s="233" t="s">
        <v>153</v>
      </c>
      <c r="E788" s="240" t="s">
        <v>1</v>
      </c>
      <c r="F788" s="241" t="s">
        <v>1271</v>
      </c>
      <c r="G788" s="239"/>
      <c r="H788" s="242">
        <v>374.31</v>
      </c>
      <c r="I788" s="243"/>
      <c r="J788" s="239"/>
      <c r="K788" s="239"/>
      <c r="L788" s="244"/>
      <c r="M788" s="245"/>
      <c r="N788" s="246"/>
      <c r="O788" s="246"/>
      <c r="P788" s="246"/>
      <c r="Q788" s="246"/>
      <c r="R788" s="246"/>
      <c r="S788" s="246"/>
      <c r="T788" s="247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48" t="s">
        <v>153</v>
      </c>
      <c r="AU788" s="248" t="s">
        <v>85</v>
      </c>
      <c r="AV788" s="13" t="s">
        <v>85</v>
      </c>
      <c r="AW788" s="13" t="s">
        <v>32</v>
      </c>
      <c r="AX788" s="13" t="s">
        <v>75</v>
      </c>
      <c r="AY788" s="248" t="s">
        <v>142</v>
      </c>
    </row>
    <row r="789" s="14" customFormat="1">
      <c r="A789" s="14"/>
      <c r="B789" s="249"/>
      <c r="C789" s="250"/>
      <c r="D789" s="233" t="s">
        <v>153</v>
      </c>
      <c r="E789" s="251" t="s">
        <v>1</v>
      </c>
      <c r="F789" s="252" t="s">
        <v>155</v>
      </c>
      <c r="G789" s="250"/>
      <c r="H789" s="253">
        <v>374.31</v>
      </c>
      <c r="I789" s="254"/>
      <c r="J789" s="250"/>
      <c r="K789" s="250"/>
      <c r="L789" s="255"/>
      <c r="M789" s="256"/>
      <c r="N789" s="257"/>
      <c r="O789" s="257"/>
      <c r="P789" s="257"/>
      <c r="Q789" s="257"/>
      <c r="R789" s="257"/>
      <c r="S789" s="257"/>
      <c r="T789" s="258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59" t="s">
        <v>153</v>
      </c>
      <c r="AU789" s="259" t="s">
        <v>85</v>
      </c>
      <c r="AV789" s="14" t="s">
        <v>149</v>
      </c>
      <c r="AW789" s="14" t="s">
        <v>32</v>
      </c>
      <c r="AX789" s="14" t="s">
        <v>83</v>
      </c>
      <c r="AY789" s="259" t="s">
        <v>142</v>
      </c>
    </row>
    <row r="790" s="2" customFormat="1" ht="16.5" customHeight="1">
      <c r="A790" s="38"/>
      <c r="B790" s="39"/>
      <c r="C790" s="219" t="s">
        <v>1272</v>
      </c>
      <c r="D790" s="219" t="s">
        <v>145</v>
      </c>
      <c r="E790" s="220" t="s">
        <v>1273</v>
      </c>
      <c r="F790" s="221" t="s">
        <v>1274</v>
      </c>
      <c r="G790" s="222" t="s">
        <v>158</v>
      </c>
      <c r="H790" s="223">
        <v>21.68</v>
      </c>
      <c r="I790" s="224"/>
      <c r="J790" s="225">
        <f>ROUND(I790*H790,2)</f>
        <v>0</v>
      </c>
      <c r="K790" s="226"/>
      <c r="L790" s="44"/>
      <c r="M790" s="227" t="s">
        <v>1</v>
      </c>
      <c r="N790" s="228" t="s">
        <v>40</v>
      </c>
      <c r="O790" s="91"/>
      <c r="P790" s="229">
        <f>O790*H790</f>
        <v>0</v>
      </c>
      <c r="Q790" s="229">
        <v>0.0002</v>
      </c>
      <c r="R790" s="229">
        <f>Q790*H790</f>
        <v>0.004336</v>
      </c>
      <c r="S790" s="229">
        <v>0</v>
      </c>
      <c r="T790" s="230">
        <f>S790*H790</f>
        <v>0</v>
      </c>
      <c r="U790" s="38"/>
      <c r="V790" s="38"/>
      <c r="W790" s="38"/>
      <c r="X790" s="38"/>
      <c r="Y790" s="38"/>
      <c r="Z790" s="38"/>
      <c r="AA790" s="38"/>
      <c r="AB790" s="38"/>
      <c r="AC790" s="38"/>
      <c r="AD790" s="38"/>
      <c r="AE790" s="38"/>
      <c r="AR790" s="231" t="s">
        <v>236</v>
      </c>
      <c r="AT790" s="231" t="s">
        <v>145</v>
      </c>
      <c r="AU790" s="231" t="s">
        <v>85</v>
      </c>
      <c r="AY790" s="17" t="s">
        <v>142</v>
      </c>
      <c r="BE790" s="232">
        <f>IF(N790="základní",J790,0)</f>
        <v>0</v>
      </c>
      <c r="BF790" s="232">
        <f>IF(N790="snížená",J790,0)</f>
        <v>0</v>
      </c>
      <c r="BG790" s="232">
        <f>IF(N790="zákl. přenesená",J790,0)</f>
        <v>0</v>
      </c>
      <c r="BH790" s="232">
        <f>IF(N790="sníž. přenesená",J790,0)</f>
        <v>0</v>
      </c>
      <c r="BI790" s="232">
        <f>IF(N790="nulová",J790,0)</f>
        <v>0</v>
      </c>
      <c r="BJ790" s="17" t="s">
        <v>83</v>
      </c>
      <c r="BK790" s="232">
        <f>ROUND(I790*H790,2)</f>
        <v>0</v>
      </c>
      <c r="BL790" s="17" t="s">
        <v>236</v>
      </c>
      <c r="BM790" s="231" t="s">
        <v>1275</v>
      </c>
    </row>
    <row r="791" s="2" customFormat="1">
      <c r="A791" s="38"/>
      <c r="B791" s="39"/>
      <c r="C791" s="40"/>
      <c r="D791" s="233" t="s">
        <v>151</v>
      </c>
      <c r="E791" s="40"/>
      <c r="F791" s="234" t="s">
        <v>1276</v>
      </c>
      <c r="G791" s="40"/>
      <c r="H791" s="40"/>
      <c r="I791" s="235"/>
      <c r="J791" s="40"/>
      <c r="K791" s="40"/>
      <c r="L791" s="44"/>
      <c r="M791" s="236"/>
      <c r="N791" s="237"/>
      <c r="O791" s="91"/>
      <c r="P791" s="91"/>
      <c r="Q791" s="91"/>
      <c r="R791" s="91"/>
      <c r="S791" s="91"/>
      <c r="T791" s="92"/>
      <c r="U791" s="38"/>
      <c r="V791" s="38"/>
      <c r="W791" s="38"/>
      <c r="X791" s="38"/>
      <c r="Y791" s="38"/>
      <c r="Z791" s="38"/>
      <c r="AA791" s="38"/>
      <c r="AB791" s="38"/>
      <c r="AC791" s="38"/>
      <c r="AD791" s="38"/>
      <c r="AE791" s="38"/>
      <c r="AT791" s="17" t="s">
        <v>151</v>
      </c>
      <c r="AU791" s="17" t="s">
        <v>85</v>
      </c>
    </row>
    <row r="792" s="13" customFormat="1">
      <c r="A792" s="13"/>
      <c r="B792" s="238"/>
      <c r="C792" s="239"/>
      <c r="D792" s="233" t="s">
        <v>153</v>
      </c>
      <c r="E792" s="240" t="s">
        <v>1</v>
      </c>
      <c r="F792" s="241" t="s">
        <v>1245</v>
      </c>
      <c r="G792" s="239"/>
      <c r="H792" s="242">
        <v>21.68</v>
      </c>
      <c r="I792" s="243"/>
      <c r="J792" s="239"/>
      <c r="K792" s="239"/>
      <c r="L792" s="244"/>
      <c r="M792" s="245"/>
      <c r="N792" s="246"/>
      <c r="O792" s="246"/>
      <c r="P792" s="246"/>
      <c r="Q792" s="246"/>
      <c r="R792" s="246"/>
      <c r="S792" s="246"/>
      <c r="T792" s="247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48" t="s">
        <v>153</v>
      </c>
      <c r="AU792" s="248" t="s">
        <v>85</v>
      </c>
      <c r="AV792" s="13" t="s">
        <v>85</v>
      </c>
      <c r="AW792" s="13" t="s">
        <v>32</v>
      </c>
      <c r="AX792" s="13" t="s">
        <v>75</v>
      </c>
      <c r="AY792" s="248" t="s">
        <v>142</v>
      </c>
    </row>
    <row r="793" s="14" customFormat="1">
      <c r="A793" s="14"/>
      <c r="B793" s="249"/>
      <c r="C793" s="250"/>
      <c r="D793" s="233" t="s">
        <v>153</v>
      </c>
      <c r="E793" s="251" t="s">
        <v>1</v>
      </c>
      <c r="F793" s="252" t="s">
        <v>155</v>
      </c>
      <c r="G793" s="250"/>
      <c r="H793" s="253">
        <v>21.68</v>
      </c>
      <c r="I793" s="254"/>
      <c r="J793" s="250"/>
      <c r="K793" s="250"/>
      <c r="L793" s="255"/>
      <c r="M793" s="256"/>
      <c r="N793" s="257"/>
      <c r="O793" s="257"/>
      <c r="P793" s="257"/>
      <c r="Q793" s="257"/>
      <c r="R793" s="257"/>
      <c r="S793" s="257"/>
      <c r="T793" s="258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59" t="s">
        <v>153</v>
      </c>
      <c r="AU793" s="259" t="s">
        <v>85</v>
      </c>
      <c r="AV793" s="14" t="s">
        <v>149</v>
      </c>
      <c r="AW793" s="14" t="s">
        <v>32</v>
      </c>
      <c r="AX793" s="14" t="s">
        <v>83</v>
      </c>
      <c r="AY793" s="259" t="s">
        <v>142</v>
      </c>
    </row>
    <row r="794" s="2" customFormat="1" ht="16.5" customHeight="1">
      <c r="A794" s="38"/>
      <c r="B794" s="39"/>
      <c r="C794" s="270" t="s">
        <v>1277</v>
      </c>
      <c r="D794" s="270" t="s">
        <v>228</v>
      </c>
      <c r="E794" s="271" t="s">
        <v>1278</v>
      </c>
      <c r="F794" s="272" t="s">
        <v>1279</v>
      </c>
      <c r="G794" s="273" t="s">
        <v>158</v>
      </c>
      <c r="H794" s="274">
        <v>23.848</v>
      </c>
      <c r="I794" s="275"/>
      <c r="J794" s="276">
        <f>ROUND(I794*H794,2)</f>
        <v>0</v>
      </c>
      <c r="K794" s="277"/>
      <c r="L794" s="278"/>
      <c r="M794" s="279" t="s">
        <v>1</v>
      </c>
      <c r="N794" s="280" t="s">
        <v>40</v>
      </c>
      <c r="O794" s="91"/>
      <c r="P794" s="229">
        <f>O794*H794</f>
        <v>0</v>
      </c>
      <c r="Q794" s="229">
        <v>0.0034</v>
      </c>
      <c r="R794" s="229">
        <f>Q794*H794</f>
        <v>0.081083199999999984</v>
      </c>
      <c r="S794" s="229">
        <v>0</v>
      </c>
      <c r="T794" s="230">
        <f>S794*H794</f>
        <v>0</v>
      </c>
      <c r="U794" s="38"/>
      <c r="V794" s="38"/>
      <c r="W794" s="38"/>
      <c r="X794" s="38"/>
      <c r="Y794" s="38"/>
      <c r="Z794" s="38"/>
      <c r="AA794" s="38"/>
      <c r="AB794" s="38"/>
      <c r="AC794" s="38"/>
      <c r="AD794" s="38"/>
      <c r="AE794" s="38"/>
      <c r="AR794" s="231" t="s">
        <v>303</v>
      </c>
      <c r="AT794" s="231" t="s">
        <v>228</v>
      </c>
      <c r="AU794" s="231" t="s">
        <v>85</v>
      </c>
      <c r="AY794" s="17" t="s">
        <v>142</v>
      </c>
      <c r="BE794" s="232">
        <f>IF(N794="základní",J794,0)</f>
        <v>0</v>
      </c>
      <c r="BF794" s="232">
        <f>IF(N794="snížená",J794,0)</f>
        <v>0</v>
      </c>
      <c r="BG794" s="232">
        <f>IF(N794="zákl. přenesená",J794,0)</f>
        <v>0</v>
      </c>
      <c r="BH794" s="232">
        <f>IF(N794="sníž. přenesená",J794,0)</f>
        <v>0</v>
      </c>
      <c r="BI794" s="232">
        <f>IF(N794="nulová",J794,0)</f>
        <v>0</v>
      </c>
      <c r="BJ794" s="17" t="s">
        <v>83</v>
      </c>
      <c r="BK794" s="232">
        <f>ROUND(I794*H794,2)</f>
        <v>0</v>
      </c>
      <c r="BL794" s="17" t="s">
        <v>236</v>
      </c>
      <c r="BM794" s="231" t="s">
        <v>1280</v>
      </c>
    </row>
    <row r="795" s="2" customFormat="1">
      <c r="A795" s="38"/>
      <c r="B795" s="39"/>
      <c r="C795" s="40"/>
      <c r="D795" s="233" t="s">
        <v>151</v>
      </c>
      <c r="E795" s="40"/>
      <c r="F795" s="234" t="s">
        <v>1279</v>
      </c>
      <c r="G795" s="40"/>
      <c r="H795" s="40"/>
      <c r="I795" s="235"/>
      <c r="J795" s="40"/>
      <c r="K795" s="40"/>
      <c r="L795" s="44"/>
      <c r="M795" s="236"/>
      <c r="N795" s="237"/>
      <c r="O795" s="91"/>
      <c r="P795" s="91"/>
      <c r="Q795" s="91"/>
      <c r="R795" s="91"/>
      <c r="S795" s="91"/>
      <c r="T795" s="92"/>
      <c r="U795" s="38"/>
      <c r="V795" s="38"/>
      <c r="W795" s="38"/>
      <c r="X795" s="38"/>
      <c r="Y795" s="38"/>
      <c r="Z795" s="38"/>
      <c r="AA795" s="38"/>
      <c r="AB795" s="38"/>
      <c r="AC795" s="38"/>
      <c r="AD795" s="38"/>
      <c r="AE795" s="38"/>
      <c r="AT795" s="17" t="s">
        <v>151</v>
      </c>
      <c r="AU795" s="17" t="s">
        <v>85</v>
      </c>
    </row>
    <row r="796" s="13" customFormat="1">
      <c r="A796" s="13"/>
      <c r="B796" s="238"/>
      <c r="C796" s="239"/>
      <c r="D796" s="233" t="s">
        <v>153</v>
      </c>
      <c r="E796" s="239"/>
      <c r="F796" s="241" t="s">
        <v>1281</v>
      </c>
      <c r="G796" s="239"/>
      <c r="H796" s="242">
        <v>23.848</v>
      </c>
      <c r="I796" s="243"/>
      <c r="J796" s="239"/>
      <c r="K796" s="239"/>
      <c r="L796" s="244"/>
      <c r="M796" s="245"/>
      <c r="N796" s="246"/>
      <c r="O796" s="246"/>
      <c r="P796" s="246"/>
      <c r="Q796" s="246"/>
      <c r="R796" s="246"/>
      <c r="S796" s="246"/>
      <c r="T796" s="247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48" t="s">
        <v>153</v>
      </c>
      <c r="AU796" s="248" t="s">
        <v>85</v>
      </c>
      <c r="AV796" s="13" t="s">
        <v>85</v>
      </c>
      <c r="AW796" s="13" t="s">
        <v>4</v>
      </c>
      <c r="AX796" s="13" t="s">
        <v>83</v>
      </c>
      <c r="AY796" s="248" t="s">
        <v>142</v>
      </c>
    </row>
    <row r="797" s="2" customFormat="1" ht="16.5" customHeight="1">
      <c r="A797" s="38"/>
      <c r="B797" s="39"/>
      <c r="C797" s="219" t="s">
        <v>1282</v>
      </c>
      <c r="D797" s="219" t="s">
        <v>145</v>
      </c>
      <c r="E797" s="220" t="s">
        <v>1283</v>
      </c>
      <c r="F797" s="221" t="s">
        <v>1284</v>
      </c>
      <c r="G797" s="222" t="s">
        <v>158</v>
      </c>
      <c r="H797" s="223">
        <v>928.78</v>
      </c>
      <c r="I797" s="224"/>
      <c r="J797" s="225">
        <f>ROUND(I797*H797,2)</f>
        <v>0</v>
      </c>
      <c r="K797" s="226"/>
      <c r="L797" s="44"/>
      <c r="M797" s="227" t="s">
        <v>1</v>
      </c>
      <c r="N797" s="228" t="s">
        <v>40</v>
      </c>
      <c r="O797" s="91"/>
      <c r="P797" s="229">
        <f>O797*H797</f>
        <v>0</v>
      </c>
      <c r="Q797" s="229">
        <v>0.00029999999999999996</v>
      </c>
      <c r="R797" s="229">
        <f>Q797*H797</f>
        <v>0.278634</v>
      </c>
      <c r="S797" s="229">
        <v>0</v>
      </c>
      <c r="T797" s="230">
        <f>S797*H797</f>
        <v>0</v>
      </c>
      <c r="U797" s="38"/>
      <c r="V797" s="38"/>
      <c r="W797" s="38"/>
      <c r="X797" s="38"/>
      <c r="Y797" s="38"/>
      <c r="Z797" s="38"/>
      <c r="AA797" s="38"/>
      <c r="AB797" s="38"/>
      <c r="AC797" s="38"/>
      <c r="AD797" s="38"/>
      <c r="AE797" s="38"/>
      <c r="AR797" s="231" t="s">
        <v>236</v>
      </c>
      <c r="AT797" s="231" t="s">
        <v>145</v>
      </c>
      <c r="AU797" s="231" t="s">
        <v>85</v>
      </c>
      <c r="AY797" s="17" t="s">
        <v>142</v>
      </c>
      <c r="BE797" s="232">
        <f>IF(N797="základní",J797,0)</f>
        <v>0</v>
      </c>
      <c r="BF797" s="232">
        <f>IF(N797="snížená",J797,0)</f>
        <v>0</v>
      </c>
      <c r="BG797" s="232">
        <f>IF(N797="zákl. přenesená",J797,0)</f>
        <v>0</v>
      </c>
      <c r="BH797" s="232">
        <f>IF(N797="sníž. přenesená",J797,0)</f>
        <v>0</v>
      </c>
      <c r="BI797" s="232">
        <f>IF(N797="nulová",J797,0)</f>
        <v>0</v>
      </c>
      <c r="BJ797" s="17" t="s">
        <v>83</v>
      </c>
      <c r="BK797" s="232">
        <f>ROUND(I797*H797,2)</f>
        <v>0</v>
      </c>
      <c r="BL797" s="17" t="s">
        <v>236</v>
      </c>
      <c r="BM797" s="231" t="s">
        <v>1285</v>
      </c>
    </row>
    <row r="798" s="2" customFormat="1">
      <c r="A798" s="38"/>
      <c r="B798" s="39"/>
      <c r="C798" s="40"/>
      <c r="D798" s="233" t="s">
        <v>151</v>
      </c>
      <c r="E798" s="40"/>
      <c r="F798" s="234" t="s">
        <v>1286</v>
      </c>
      <c r="G798" s="40"/>
      <c r="H798" s="40"/>
      <c r="I798" s="235"/>
      <c r="J798" s="40"/>
      <c r="K798" s="40"/>
      <c r="L798" s="44"/>
      <c r="M798" s="236"/>
      <c r="N798" s="237"/>
      <c r="O798" s="91"/>
      <c r="P798" s="91"/>
      <c r="Q798" s="91"/>
      <c r="R798" s="91"/>
      <c r="S798" s="91"/>
      <c r="T798" s="92"/>
      <c r="U798" s="38"/>
      <c r="V798" s="38"/>
      <c r="W798" s="38"/>
      <c r="X798" s="38"/>
      <c r="Y798" s="38"/>
      <c r="Z798" s="38"/>
      <c r="AA798" s="38"/>
      <c r="AB798" s="38"/>
      <c r="AC798" s="38"/>
      <c r="AD798" s="38"/>
      <c r="AE798" s="38"/>
      <c r="AT798" s="17" t="s">
        <v>151</v>
      </c>
      <c r="AU798" s="17" t="s">
        <v>85</v>
      </c>
    </row>
    <row r="799" s="13" customFormat="1">
      <c r="A799" s="13"/>
      <c r="B799" s="238"/>
      <c r="C799" s="239"/>
      <c r="D799" s="233" t="s">
        <v>153</v>
      </c>
      <c r="E799" s="240" t="s">
        <v>1</v>
      </c>
      <c r="F799" s="241" t="s">
        <v>1243</v>
      </c>
      <c r="G799" s="239"/>
      <c r="H799" s="242">
        <v>472.36</v>
      </c>
      <c r="I799" s="243"/>
      <c r="J799" s="239"/>
      <c r="K799" s="239"/>
      <c r="L799" s="244"/>
      <c r="M799" s="245"/>
      <c r="N799" s="246"/>
      <c r="O799" s="246"/>
      <c r="P799" s="246"/>
      <c r="Q799" s="246"/>
      <c r="R799" s="246"/>
      <c r="S799" s="246"/>
      <c r="T799" s="247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48" t="s">
        <v>153</v>
      </c>
      <c r="AU799" s="248" t="s">
        <v>85</v>
      </c>
      <c r="AV799" s="13" t="s">
        <v>85</v>
      </c>
      <c r="AW799" s="13" t="s">
        <v>32</v>
      </c>
      <c r="AX799" s="13" t="s">
        <v>75</v>
      </c>
      <c r="AY799" s="248" t="s">
        <v>142</v>
      </c>
    </row>
    <row r="800" s="13" customFormat="1">
      <c r="A800" s="13"/>
      <c r="B800" s="238"/>
      <c r="C800" s="239"/>
      <c r="D800" s="233" t="s">
        <v>153</v>
      </c>
      <c r="E800" s="240" t="s">
        <v>1</v>
      </c>
      <c r="F800" s="241" t="s">
        <v>1244</v>
      </c>
      <c r="G800" s="239"/>
      <c r="H800" s="242">
        <v>356.72000000000004</v>
      </c>
      <c r="I800" s="243"/>
      <c r="J800" s="239"/>
      <c r="K800" s="239"/>
      <c r="L800" s="244"/>
      <c r="M800" s="245"/>
      <c r="N800" s="246"/>
      <c r="O800" s="246"/>
      <c r="P800" s="246"/>
      <c r="Q800" s="246"/>
      <c r="R800" s="246"/>
      <c r="S800" s="246"/>
      <c r="T800" s="247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48" t="s">
        <v>153</v>
      </c>
      <c r="AU800" s="248" t="s">
        <v>85</v>
      </c>
      <c r="AV800" s="13" t="s">
        <v>85</v>
      </c>
      <c r="AW800" s="13" t="s">
        <v>32</v>
      </c>
      <c r="AX800" s="13" t="s">
        <v>75</v>
      </c>
      <c r="AY800" s="248" t="s">
        <v>142</v>
      </c>
    </row>
    <row r="801" s="13" customFormat="1">
      <c r="A801" s="13"/>
      <c r="B801" s="238"/>
      <c r="C801" s="239"/>
      <c r="D801" s="233" t="s">
        <v>153</v>
      </c>
      <c r="E801" s="240" t="s">
        <v>1</v>
      </c>
      <c r="F801" s="241" t="s">
        <v>211</v>
      </c>
      <c r="G801" s="239"/>
      <c r="H801" s="242">
        <v>99.7</v>
      </c>
      <c r="I801" s="243"/>
      <c r="J801" s="239"/>
      <c r="K801" s="239"/>
      <c r="L801" s="244"/>
      <c r="M801" s="245"/>
      <c r="N801" s="246"/>
      <c r="O801" s="246"/>
      <c r="P801" s="246"/>
      <c r="Q801" s="246"/>
      <c r="R801" s="246"/>
      <c r="S801" s="246"/>
      <c r="T801" s="247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48" t="s">
        <v>153</v>
      </c>
      <c r="AU801" s="248" t="s">
        <v>85</v>
      </c>
      <c r="AV801" s="13" t="s">
        <v>85</v>
      </c>
      <c r="AW801" s="13" t="s">
        <v>32</v>
      </c>
      <c r="AX801" s="13" t="s">
        <v>75</v>
      </c>
      <c r="AY801" s="248" t="s">
        <v>142</v>
      </c>
    </row>
    <row r="802" s="14" customFormat="1">
      <c r="A802" s="14"/>
      <c r="B802" s="249"/>
      <c r="C802" s="250"/>
      <c r="D802" s="233" t="s">
        <v>153</v>
      </c>
      <c r="E802" s="251" t="s">
        <v>1</v>
      </c>
      <c r="F802" s="252" t="s">
        <v>155</v>
      </c>
      <c r="G802" s="250"/>
      <c r="H802" s="253">
        <v>928.78000000000016</v>
      </c>
      <c r="I802" s="254"/>
      <c r="J802" s="250"/>
      <c r="K802" s="250"/>
      <c r="L802" s="255"/>
      <c r="M802" s="256"/>
      <c r="N802" s="257"/>
      <c r="O802" s="257"/>
      <c r="P802" s="257"/>
      <c r="Q802" s="257"/>
      <c r="R802" s="257"/>
      <c r="S802" s="257"/>
      <c r="T802" s="258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59" t="s">
        <v>153</v>
      </c>
      <c r="AU802" s="259" t="s">
        <v>85</v>
      </c>
      <c r="AV802" s="14" t="s">
        <v>149</v>
      </c>
      <c r="AW802" s="14" t="s">
        <v>32</v>
      </c>
      <c r="AX802" s="14" t="s">
        <v>83</v>
      </c>
      <c r="AY802" s="259" t="s">
        <v>142</v>
      </c>
    </row>
    <row r="803" s="2" customFormat="1" ht="24.15" customHeight="1">
      <c r="A803" s="38"/>
      <c r="B803" s="39"/>
      <c r="C803" s="270" t="s">
        <v>1287</v>
      </c>
      <c r="D803" s="270" t="s">
        <v>228</v>
      </c>
      <c r="E803" s="271" t="s">
        <v>1288</v>
      </c>
      <c r="F803" s="272" t="s">
        <v>1289</v>
      </c>
      <c r="G803" s="273" t="s">
        <v>158</v>
      </c>
      <c r="H803" s="274">
        <v>1021.658</v>
      </c>
      <c r="I803" s="275"/>
      <c r="J803" s="276">
        <f>ROUND(I803*H803,2)</f>
        <v>0</v>
      </c>
      <c r="K803" s="277"/>
      <c r="L803" s="278"/>
      <c r="M803" s="279" t="s">
        <v>1</v>
      </c>
      <c r="N803" s="280" t="s">
        <v>40</v>
      </c>
      <c r="O803" s="91"/>
      <c r="P803" s="229">
        <f>O803*H803</f>
        <v>0</v>
      </c>
      <c r="Q803" s="229">
        <v>0.0039</v>
      </c>
      <c r="R803" s="229">
        <f>Q803*H803</f>
        <v>3.9844662</v>
      </c>
      <c r="S803" s="229">
        <v>0</v>
      </c>
      <c r="T803" s="230">
        <f>S803*H803</f>
        <v>0</v>
      </c>
      <c r="U803" s="38"/>
      <c r="V803" s="38"/>
      <c r="W803" s="38"/>
      <c r="X803" s="38"/>
      <c r="Y803" s="38"/>
      <c r="Z803" s="38"/>
      <c r="AA803" s="38"/>
      <c r="AB803" s="38"/>
      <c r="AC803" s="38"/>
      <c r="AD803" s="38"/>
      <c r="AE803" s="38"/>
      <c r="AR803" s="231" t="s">
        <v>303</v>
      </c>
      <c r="AT803" s="231" t="s">
        <v>228</v>
      </c>
      <c r="AU803" s="231" t="s">
        <v>85</v>
      </c>
      <c r="AY803" s="17" t="s">
        <v>142</v>
      </c>
      <c r="BE803" s="232">
        <f>IF(N803="základní",J803,0)</f>
        <v>0</v>
      </c>
      <c r="BF803" s="232">
        <f>IF(N803="snížená",J803,0)</f>
        <v>0</v>
      </c>
      <c r="BG803" s="232">
        <f>IF(N803="zákl. přenesená",J803,0)</f>
        <v>0</v>
      </c>
      <c r="BH803" s="232">
        <f>IF(N803="sníž. přenesená",J803,0)</f>
        <v>0</v>
      </c>
      <c r="BI803" s="232">
        <f>IF(N803="nulová",J803,0)</f>
        <v>0</v>
      </c>
      <c r="BJ803" s="17" t="s">
        <v>83</v>
      </c>
      <c r="BK803" s="232">
        <f>ROUND(I803*H803,2)</f>
        <v>0</v>
      </c>
      <c r="BL803" s="17" t="s">
        <v>236</v>
      </c>
      <c r="BM803" s="231" t="s">
        <v>1290</v>
      </c>
    </row>
    <row r="804" s="2" customFormat="1">
      <c r="A804" s="38"/>
      <c r="B804" s="39"/>
      <c r="C804" s="40"/>
      <c r="D804" s="233" t="s">
        <v>151</v>
      </c>
      <c r="E804" s="40"/>
      <c r="F804" s="234" t="s">
        <v>1289</v>
      </c>
      <c r="G804" s="40"/>
      <c r="H804" s="40"/>
      <c r="I804" s="235"/>
      <c r="J804" s="40"/>
      <c r="K804" s="40"/>
      <c r="L804" s="44"/>
      <c r="M804" s="236"/>
      <c r="N804" s="237"/>
      <c r="O804" s="91"/>
      <c r="P804" s="91"/>
      <c r="Q804" s="91"/>
      <c r="R804" s="91"/>
      <c r="S804" s="91"/>
      <c r="T804" s="92"/>
      <c r="U804" s="38"/>
      <c r="V804" s="38"/>
      <c r="W804" s="38"/>
      <c r="X804" s="38"/>
      <c r="Y804" s="38"/>
      <c r="Z804" s="38"/>
      <c r="AA804" s="38"/>
      <c r="AB804" s="38"/>
      <c r="AC804" s="38"/>
      <c r="AD804" s="38"/>
      <c r="AE804" s="38"/>
      <c r="AT804" s="17" t="s">
        <v>151</v>
      </c>
      <c r="AU804" s="17" t="s">
        <v>85</v>
      </c>
    </row>
    <row r="805" s="13" customFormat="1">
      <c r="A805" s="13"/>
      <c r="B805" s="238"/>
      <c r="C805" s="239"/>
      <c r="D805" s="233" t="s">
        <v>153</v>
      </c>
      <c r="E805" s="239"/>
      <c r="F805" s="241" t="s">
        <v>1291</v>
      </c>
      <c r="G805" s="239"/>
      <c r="H805" s="242">
        <v>1021.658</v>
      </c>
      <c r="I805" s="243"/>
      <c r="J805" s="239"/>
      <c r="K805" s="239"/>
      <c r="L805" s="244"/>
      <c r="M805" s="245"/>
      <c r="N805" s="246"/>
      <c r="O805" s="246"/>
      <c r="P805" s="246"/>
      <c r="Q805" s="246"/>
      <c r="R805" s="246"/>
      <c r="S805" s="246"/>
      <c r="T805" s="247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48" t="s">
        <v>153</v>
      </c>
      <c r="AU805" s="248" t="s">
        <v>85</v>
      </c>
      <c r="AV805" s="13" t="s">
        <v>85</v>
      </c>
      <c r="AW805" s="13" t="s">
        <v>4</v>
      </c>
      <c r="AX805" s="13" t="s">
        <v>83</v>
      </c>
      <c r="AY805" s="248" t="s">
        <v>142</v>
      </c>
    </row>
    <row r="806" s="2" customFormat="1" ht="16.5" customHeight="1">
      <c r="A806" s="38"/>
      <c r="B806" s="39"/>
      <c r="C806" s="219" t="s">
        <v>1292</v>
      </c>
      <c r="D806" s="219" t="s">
        <v>145</v>
      </c>
      <c r="E806" s="220" t="s">
        <v>1293</v>
      </c>
      <c r="F806" s="221" t="s">
        <v>1294</v>
      </c>
      <c r="G806" s="222" t="s">
        <v>203</v>
      </c>
      <c r="H806" s="223">
        <v>1022.56</v>
      </c>
      <c r="I806" s="224"/>
      <c r="J806" s="225">
        <f>ROUND(I806*H806,2)</f>
        <v>0</v>
      </c>
      <c r="K806" s="226"/>
      <c r="L806" s="44"/>
      <c r="M806" s="227" t="s">
        <v>1</v>
      </c>
      <c r="N806" s="228" t="s">
        <v>40</v>
      </c>
      <c r="O806" s="91"/>
      <c r="P806" s="229">
        <f>O806*H806</f>
        <v>0</v>
      </c>
      <c r="Q806" s="229">
        <v>1E-05</v>
      </c>
      <c r="R806" s="229">
        <f>Q806*H806</f>
        <v>0.0102256</v>
      </c>
      <c r="S806" s="229">
        <v>0</v>
      </c>
      <c r="T806" s="230">
        <f>S806*H806</f>
        <v>0</v>
      </c>
      <c r="U806" s="38"/>
      <c r="V806" s="38"/>
      <c r="W806" s="38"/>
      <c r="X806" s="38"/>
      <c r="Y806" s="38"/>
      <c r="Z806" s="38"/>
      <c r="AA806" s="38"/>
      <c r="AB806" s="38"/>
      <c r="AC806" s="38"/>
      <c r="AD806" s="38"/>
      <c r="AE806" s="38"/>
      <c r="AR806" s="231" t="s">
        <v>236</v>
      </c>
      <c r="AT806" s="231" t="s">
        <v>145</v>
      </c>
      <c r="AU806" s="231" t="s">
        <v>85</v>
      </c>
      <c r="AY806" s="17" t="s">
        <v>142</v>
      </c>
      <c r="BE806" s="232">
        <f>IF(N806="základní",J806,0)</f>
        <v>0</v>
      </c>
      <c r="BF806" s="232">
        <f>IF(N806="snížená",J806,0)</f>
        <v>0</v>
      </c>
      <c r="BG806" s="232">
        <f>IF(N806="zákl. přenesená",J806,0)</f>
        <v>0</v>
      </c>
      <c r="BH806" s="232">
        <f>IF(N806="sníž. přenesená",J806,0)</f>
        <v>0</v>
      </c>
      <c r="BI806" s="232">
        <f>IF(N806="nulová",J806,0)</f>
        <v>0</v>
      </c>
      <c r="BJ806" s="17" t="s">
        <v>83</v>
      </c>
      <c r="BK806" s="232">
        <f>ROUND(I806*H806,2)</f>
        <v>0</v>
      </c>
      <c r="BL806" s="17" t="s">
        <v>236</v>
      </c>
      <c r="BM806" s="231" t="s">
        <v>1295</v>
      </c>
    </row>
    <row r="807" s="2" customFormat="1">
      <c r="A807" s="38"/>
      <c r="B807" s="39"/>
      <c r="C807" s="40"/>
      <c r="D807" s="233" t="s">
        <v>151</v>
      </c>
      <c r="E807" s="40"/>
      <c r="F807" s="234" t="s">
        <v>1296</v>
      </c>
      <c r="G807" s="40"/>
      <c r="H807" s="40"/>
      <c r="I807" s="235"/>
      <c r="J807" s="40"/>
      <c r="K807" s="40"/>
      <c r="L807" s="44"/>
      <c r="M807" s="236"/>
      <c r="N807" s="237"/>
      <c r="O807" s="91"/>
      <c r="P807" s="91"/>
      <c r="Q807" s="91"/>
      <c r="R807" s="91"/>
      <c r="S807" s="91"/>
      <c r="T807" s="92"/>
      <c r="U807" s="38"/>
      <c r="V807" s="38"/>
      <c r="W807" s="38"/>
      <c r="X807" s="38"/>
      <c r="Y807" s="38"/>
      <c r="Z807" s="38"/>
      <c r="AA807" s="38"/>
      <c r="AB807" s="38"/>
      <c r="AC807" s="38"/>
      <c r="AD807" s="38"/>
      <c r="AE807" s="38"/>
      <c r="AT807" s="17" t="s">
        <v>151</v>
      </c>
      <c r="AU807" s="17" t="s">
        <v>85</v>
      </c>
    </row>
    <row r="808" s="13" customFormat="1">
      <c r="A808" s="13"/>
      <c r="B808" s="238"/>
      <c r="C808" s="239"/>
      <c r="D808" s="233" t="s">
        <v>153</v>
      </c>
      <c r="E808" s="240" t="s">
        <v>1</v>
      </c>
      <c r="F808" s="241" t="s">
        <v>1297</v>
      </c>
      <c r="G808" s="239"/>
      <c r="H808" s="242">
        <v>316.83999999999996</v>
      </c>
      <c r="I808" s="243"/>
      <c r="J808" s="239"/>
      <c r="K808" s="239"/>
      <c r="L808" s="244"/>
      <c r="M808" s="245"/>
      <c r="N808" s="246"/>
      <c r="O808" s="246"/>
      <c r="P808" s="246"/>
      <c r="Q808" s="246"/>
      <c r="R808" s="246"/>
      <c r="S808" s="246"/>
      <c r="T808" s="247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48" t="s">
        <v>153</v>
      </c>
      <c r="AU808" s="248" t="s">
        <v>85</v>
      </c>
      <c r="AV808" s="13" t="s">
        <v>85</v>
      </c>
      <c r="AW808" s="13" t="s">
        <v>32</v>
      </c>
      <c r="AX808" s="13" t="s">
        <v>75</v>
      </c>
      <c r="AY808" s="248" t="s">
        <v>142</v>
      </c>
    </row>
    <row r="809" s="13" customFormat="1">
      <c r="A809" s="13"/>
      <c r="B809" s="238"/>
      <c r="C809" s="239"/>
      <c r="D809" s="233" t="s">
        <v>153</v>
      </c>
      <c r="E809" s="240" t="s">
        <v>1</v>
      </c>
      <c r="F809" s="241" t="s">
        <v>1298</v>
      </c>
      <c r="G809" s="239"/>
      <c r="H809" s="242">
        <v>356.76</v>
      </c>
      <c r="I809" s="243"/>
      <c r="J809" s="239"/>
      <c r="K809" s="239"/>
      <c r="L809" s="244"/>
      <c r="M809" s="245"/>
      <c r="N809" s="246"/>
      <c r="O809" s="246"/>
      <c r="P809" s="246"/>
      <c r="Q809" s="246"/>
      <c r="R809" s="246"/>
      <c r="S809" s="246"/>
      <c r="T809" s="247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48" t="s">
        <v>153</v>
      </c>
      <c r="AU809" s="248" t="s">
        <v>85</v>
      </c>
      <c r="AV809" s="13" t="s">
        <v>85</v>
      </c>
      <c r="AW809" s="13" t="s">
        <v>32</v>
      </c>
      <c r="AX809" s="13" t="s">
        <v>75</v>
      </c>
      <c r="AY809" s="248" t="s">
        <v>142</v>
      </c>
    </row>
    <row r="810" s="13" customFormat="1">
      <c r="A810" s="13"/>
      <c r="B810" s="238"/>
      <c r="C810" s="239"/>
      <c r="D810" s="233" t="s">
        <v>153</v>
      </c>
      <c r="E810" s="240" t="s">
        <v>1</v>
      </c>
      <c r="F810" s="241" t="s">
        <v>1299</v>
      </c>
      <c r="G810" s="239"/>
      <c r="H810" s="242">
        <v>337.95999999999996</v>
      </c>
      <c r="I810" s="243"/>
      <c r="J810" s="239"/>
      <c r="K810" s="239"/>
      <c r="L810" s="244"/>
      <c r="M810" s="245"/>
      <c r="N810" s="246"/>
      <c r="O810" s="246"/>
      <c r="P810" s="246"/>
      <c r="Q810" s="246"/>
      <c r="R810" s="246"/>
      <c r="S810" s="246"/>
      <c r="T810" s="247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48" t="s">
        <v>153</v>
      </c>
      <c r="AU810" s="248" t="s">
        <v>85</v>
      </c>
      <c r="AV810" s="13" t="s">
        <v>85</v>
      </c>
      <c r="AW810" s="13" t="s">
        <v>32</v>
      </c>
      <c r="AX810" s="13" t="s">
        <v>75</v>
      </c>
      <c r="AY810" s="248" t="s">
        <v>142</v>
      </c>
    </row>
    <row r="811" s="13" customFormat="1">
      <c r="A811" s="13"/>
      <c r="B811" s="238"/>
      <c r="C811" s="239"/>
      <c r="D811" s="233" t="s">
        <v>153</v>
      </c>
      <c r="E811" s="240" t="s">
        <v>1</v>
      </c>
      <c r="F811" s="241" t="s">
        <v>1300</v>
      </c>
      <c r="G811" s="239"/>
      <c r="H811" s="242">
        <v>11</v>
      </c>
      <c r="I811" s="243"/>
      <c r="J811" s="239"/>
      <c r="K811" s="239"/>
      <c r="L811" s="244"/>
      <c r="M811" s="245"/>
      <c r="N811" s="246"/>
      <c r="O811" s="246"/>
      <c r="P811" s="246"/>
      <c r="Q811" s="246"/>
      <c r="R811" s="246"/>
      <c r="S811" s="246"/>
      <c r="T811" s="247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48" t="s">
        <v>153</v>
      </c>
      <c r="AU811" s="248" t="s">
        <v>85</v>
      </c>
      <c r="AV811" s="13" t="s">
        <v>85</v>
      </c>
      <c r="AW811" s="13" t="s">
        <v>32</v>
      </c>
      <c r="AX811" s="13" t="s">
        <v>75</v>
      </c>
      <c r="AY811" s="248" t="s">
        <v>142</v>
      </c>
    </row>
    <row r="812" s="14" customFormat="1">
      <c r="A812" s="14"/>
      <c r="B812" s="249"/>
      <c r="C812" s="250"/>
      <c r="D812" s="233" t="s">
        <v>153</v>
      </c>
      <c r="E812" s="251" t="s">
        <v>1</v>
      </c>
      <c r="F812" s="252" t="s">
        <v>155</v>
      </c>
      <c r="G812" s="250"/>
      <c r="H812" s="253">
        <v>1022.56</v>
      </c>
      <c r="I812" s="254"/>
      <c r="J812" s="250"/>
      <c r="K812" s="250"/>
      <c r="L812" s="255"/>
      <c r="M812" s="256"/>
      <c r="N812" s="257"/>
      <c r="O812" s="257"/>
      <c r="P812" s="257"/>
      <c r="Q812" s="257"/>
      <c r="R812" s="257"/>
      <c r="S812" s="257"/>
      <c r="T812" s="258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59" t="s">
        <v>153</v>
      </c>
      <c r="AU812" s="259" t="s">
        <v>85</v>
      </c>
      <c r="AV812" s="14" t="s">
        <v>149</v>
      </c>
      <c r="AW812" s="14" t="s">
        <v>32</v>
      </c>
      <c r="AX812" s="14" t="s">
        <v>83</v>
      </c>
      <c r="AY812" s="259" t="s">
        <v>142</v>
      </c>
    </row>
    <row r="813" s="2" customFormat="1" ht="16.5" customHeight="1">
      <c r="A813" s="38"/>
      <c r="B813" s="39"/>
      <c r="C813" s="270" t="s">
        <v>1301</v>
      </c>
      <c r="D813" s="270" t="s">
        <v>228</v>
      </c>
      <c r="E813" s="271" t="s">
        <v>1302</v>
      </c>
      <c r="F813" s="272" t="s">
        <v>1303</v>
      </c>
      <c r="G813" s="273" t="s">
        <v>203</v>
      </c>
      <c r="H813" s="274">
        <v>1043.011</v>
      </c>
      <c r="I813" s="275"/>
      <c r="J813" s="276">
        <f>ROUND(I813*H813,2)</f>
        <v>0</v>
      </c>
      <c r="K813" s="277"/>
      <c r="L813" s="278"/>
      <c r="M813" s="279" t="s">
        <v>1</v>
      </c>
      <c r="N813" s="280" t="s">
        <v>40</v>
      </c>
      <c r="O813" s="91"/>
      <c r="P813" s="229">
        <f>O813*H813</f>
        <v>0</v>
      </c>
      <c r="Q813" s="229">
        <v>0.00012</v>
      </c>
      <c r="R813" s="229">
        <f>Q813*H813</f>
        <v>0.12516131999999998</v>
      </c>
      <c r="S813" s="229">
        <v>0</v>
      </c>
      <c r="T813" s="230">
        <f>S813*H813</f>
        <v>0</v>
      </c>
      <c r="U813" s="38"/>
      <c r="V813" s="38"/>
      <c r="W813" s="38"/>
      <c r="X813" s="38"/>
      <c r="Y813" s="38"/>
      <c r="Z813" s="38"/>
      <c r="AA813" s="38"/>
      <c r="AB813" s="38"/>
      <c r="AC813" s="38"/>
      <c r="AD813" s="38"/>
      <c r="AE813" s="38"/>
      <c r="AR813" s="231" t="s">
        <v>303</v>
      </c>
      <c r="AT813" s="231" t="s">
        <v>228</v>
      </c>
      <c r="AU813" s="231" t="s">
        <v>85</v>
      </c>
      <c r="AY813" s="17" t="s">
        <v>142</v>
      </c>
      <c r="BE813" s="232">
        <f>IF(N813="základní",J813,0)</f>
        <v>0</v>
      </c>
      <c r="BF813" s="232">
        <f>IF(N813="snížená",J813,0)</f>
        <v>0</v>
      </c>
      <c r="BG813" s="232">
        <f>IF(N813="zákl. přenesená",J813,0)</f>
        <v>0</v>
      </c>
      <c r="BH813" s="232">
        <f>IF(N813="sníž. přenesená",J813,0)</f>
        <v>0</v>
      </c>
      <c r="BI813" s="232">
        <f>IF(N813="nulová",J813,0)</f>
        <v>0</v>
      </c>
      <c r="BJ813" s="17" t="s">
        <v>83</v>
      </c>
      <c r="BK813" s="232">
        <f>ROUND(I813*H813,2)</f>
        <v>0</v>
      </c>
      <c r="BL813" s="17" t="s">
        <v>236</v>
      </c>
      <c r="BM813" s="231" t="s">
        <v>1304</v>
      </c>
    </row>
    <row r="814" s="2" customFormat="1">
      <c r="A814" s="38"/>
      <c r="B814" s="39"/>
      <c r="C814" s="40"/>
      <c r="D814" s="233" t="s">
        <v>151</v>
      </c>
      <c r="E814" s="40"/>
      <c r="F814" s="234" t="s">
        <v>1303</v>
      </c>
      <c r="G814" s="40"/>
      <c r="H814" s="40"/>
      <c r="I814" s="235"/>
      <c r="J814" s="40"/>
      <c r="K814" s="40"/>
      <c r="L814" s="44"/>
      <c r="M814" s="236"/>
      <c r="N814" s="237"/>
      <c r="O814" s="91"/>
      <c r="P814" s="91"/>
      <c r="Q814" s="91"/>
      <c r="R814" s="91"/>
      <c r="S814" s="91"/>
      <c r="T814" s="92"/>
      <c r="U814" s="38"/>
      <c r="V814" s="38"/>
      <c r="W814" s="38"/>
      <c r="X814" s="38"/>
      <c r="Y814" s="38"/>
      <c r="Z814" s="38"/>
      <c r="AA814" s="38"/>
      <c r="AB814" s="38"/>
      <c r="AC814" s="38"/>
      <c r="AD814" s="38"/>
      <c r="AE814" s="38"/>
      <c r="AT814" s="17" t="s">
        <v>151</v>
      </c>
      <c r="AU814" s="17" t="s">
        <v>85</v>
      </c>
    </row>
    <row r="815" s="13" customFormat="1">
      <c r="A815" s="13"/>
      <c r="B815" s="238"/>
      <c r="C815" s="239"/>
      <c r="D815" s="233" t="s">
        <v>153</v>
      </c>
      <c r="E815" s="239"/>
      <c r="F815" s="241" t="s">
        <v>1305</v>
      </c>
      <c r="G815" s="239"/>
      <c r="H815" s="242">
        <v>1043.011</v>
      </c>
      <c r="I815" s="243"/>
      <c r="J815" s="239"/>
      <c r="K815" s="239"/>
      <c r="L815" s="244"/>
      <c r="M815" s="245"/>
      <c r="N815" s="246"/>
      <c r="O815" s="246"/>
      <c r="P815" s="246"/>
      <c r="Q815" s="246"/>
      <c r="R815" s="246"/>
      <c r="S815" s="246"/>
      <c r="T815" s="247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48" t="s">
        <v>153</v>
      </c>
      <c r="AU815" s="248" t="s">
        <v>85</v>
      </c>
      <c r="AV815" s="13" t="s">
        <v>85</v>
      </c>
      <c r="AW815" s="13" t="s">
        <v>4</v>
      </c>
      <c r="AX815" s="13" t="s">
        <v>83</v>
      </c>
      <c r="AY815" s="248" t="s">
        <v>142</v>
      </c>
    </row>
    <row r="816" s="2" customFormat="1" ht="16.5" customHeight="1">
      <c r="A816" s="38"/>
      <c r="B816" s="39"/>
      <c r="C816" s="219" t="s">
        <v>1306</v>
      </c>
      <c r="D816" s="219" t="s">
        <v>145</v>
      </c>
      <c r="E816" s="220" t="s">
        <v>1307</v>
      </c>
      <c r="F816" s="221" t="s">
        <v>1308</v>
      </c>
      <c r="G816" s="222" t="s">
        <v>428</v>
      </c>
      <c r="H816" s="281"/>
      <c r="I816" s="224"/>
      <c r="J816" s="225">
        <f>ROUND(I816*H816,2)</f>
        <v>0</v>
      </c>
      <c r="K816" s="226"/>
      <c r="L816" s="44"/>
      <c r="M816" s="227" t="s">
        <v>1</v>
      </c>
      <c r="N816" s="228" t="s">
        <v>40</v>
      </c>
      <c r="O816" s="91"/>
      <c r="P816" s="229">
        <f>O816*H816</f>
        <v>0</v>
      </c>
      <c r="Q816" s="229">
        <v>0</v>
      </c>
      <c r="R816" s="229">
        <f>Q816*H816</f>
        <v>0</v>
      </c>
      <c r="S816" s="229">
        <v>0</v>
      </c>
      <c r="T816" s="230">
        <f>S816*H816</f>
        <v>0</v>
      </c>
      <c r="U816" s="38"/>
      <c r="V816" s="38"/>
      <c r="W816" s="38"/>
      <c r="X816" s="38"/>
      <c r="Y816" s="38"/>
      <c r="Z816" s="38"/>
      <c r="AA816" s="38"/>
      <c r="AB816" s="38"/>
      <c r="AC816" s="38"/>
      <c r="AD816" s="38"/>
      <c r="AE816" s="38"/>
      <c r="AR816" s="231" t="s">
        <v>236</v>
      </c>
      <c r="AT816" s="231" t="s">
        <v>145</v>
      </c>
      <c r="AU816" s="231" t="s">
        <v>85</v>
      </c>
      <c r="AY816" s="17" t="s">
        <v>142</v>
      </c>
      <c r="BE816" s="232">
        <f>IF(N816="základní",J816,0)</f>
        <v>0</v>
      </c>
      <c r="BF816" s="232">
        <f>IF(N816="snížená",J816,0)</f>
        <v>0</v>
      </c>
      <c r="BG816" s="232">
        <f>IF(N816="zákl. přenesená",J816,0)</f>
        <v>0</v>
      </c>
      <c r="BH816" s="232">
        <f>IF(N816="sníž. přenesená",J816,0)</f>
        <v>0</v>
      </c>
      <c r="BI816" s="232">
        <f>IF(N816="nulová",J816,0)</f>
        <v>0</v>
      </c>
      <c r="BJ816" s="17" t="s">
        <v>83</v>
      </c>
      <c r="BK816" s="232">
        <f>ROUND(I816*H816,2)</f>
        <v>0</v>
      </c>
      <c r="BL816" s="17" t="s">
        <v>236</v>
      </c>
      <c r="BM816" s="231" t="s">
        <v>1309</v>
      </c>
    </row>
    <row r="817" s="2" customFormat="1">
      <c r="A817" s="38"/>
      <c r="B817" s="39"/>
      <c r="C817" s="40"/>
      <c r="D817" s="233" t="s">
        <v>151</v>
      </c>
      <c r="E817" s="40"/>
      <c r="F817" s="234" t="s">
        <v>1310</v>
      </c>
      <c r="G817" s="40"/>
      <c r="H817" s="40"/>
      <c r="I817" s="235"/>
      <c r="J817" s="40"/>
      <c r="K817" s="40"/>
      <c r="L817" s="44"/>
      <c r="M817" s="236"/>
      <c r="N817" s="237"/>
      <c r="O817" s="91"/>
      <c r="P817" s="91"/>
      <c r="Q817" s="91"/>
      <c r="R817" s="91"/>
      <c r="S817" s="91"/>
      <c r="T817" s="92"/>
      <c r="U817" s="38"/>
      <c r="V817" s="38"/>
      <c r="W817" s="38"/>
      <c r="X817" s="38"/>
      <c r="Y817" s="38"/>
      <c r="Z817" s="38"/>
      <c r="AA817" s="38"/>
      <c r="AB817" s="38"/>
      <c r="AC817" s="38"/>
      <c r="AD817" s="38"/>
      <c r="AE817" s="38"/>
      <c r="AT817" s="17" t="s">
        <v>151</v>
      </c>
      <c r="AU817" s="17" t="s">
        <v>85</v>
      </c>
    </row>
    <row r="818" s="12" customFormat="1" ht="22.8" customHeight="1">
      <c r="A818" s="12"/>
      <c r="B818" s="203"/>
      <c r="C818" s="204"/>
      <c r="D818" s="205" t="s">
        <v>74</v>
      </c>
      <c r="E818" s="217" t="s">
        <v>1311</v>
      </c>
      <c r="F818" s="217" t="s">
        <v>1312</v>
      </c>
      <c r="G818" s="204"/>
      <c r="H818" s="204"/>
      <c r="I818" s="207"/>
      <c r="J818" s="218">
        <f>BK818</f>
        <v>0</v>
      </c>
      <c r="K818" s="204"/>
      <c r="L818" s="209"/>
      <c r="M818" s="210"/>
      <c r="N818" s="211"/>
      <c r="O818" s="211"/>
      <c r="P818" s="212">
        <f>SUM(P819:P853)</f>
        <v>0</v>
      </c>
      <c r="Q818" s="211"/>
      <c r="R818" s="212">
        <f>SUM(R819:R853)</f>
        <v>10.780674779999998</v>
      </c>
      <c r="S818" s="211"/>
      <c r="T818" s="213">
        <f>SUM(T819:T853)</f>
        <v>28.787104000000004</v>
      </c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R818" s="214" t="s">
        <v>85</v>
      </c>
      <c r="AT818" s="215" t="s">
        <v>74</v>
      </c>
      <c r="AU818" s="215" t="s">
        <v>83</v>
      </c>
      <c r="AY818" s="214" t="s">
        <v>142</v>
      </c>
      <c r="BK818" s="216">
        <f>SUM(BK819:BK853)</f>
        <v>0</v>
      </c>
    </row>
    <row r="819" s="2" customFormat="1" ht="16.5" customHeight="1">
      <c r="A819" s="38"/>
      <c r="B819" s="39"/>
      <c r="C819" s="219" t="s">
        <v>1313</v>
      </c>
      <c r="D819" s="219" t="s">
        <v>145</v>
      </c>
      <c r="E819" s="220" t="s">
        <v>1314</v>
      </c>
      <c r="F819" s="221" t="s">
        <v>1315</v>
      </c>
      <c r="G819" s="222" t="s">
        <v>158</v>
      </c>
      <c r="H819" s="223">
        <v>353.216</v>
      </c>
      <c r="I819" s="224"/>
      <c r="J819" s="225">
        <f>ROUND(I819*H819,2)</f>
        <v>0</v>
      </c>
      <c r="K819" s="226"/>
      <c r="L819" s="44"/>
      <c r="M819" s="227" t="s">
        <v>1</v>
      </c>
      <c r="N819" s="228" t="s">
        <v>40</v>
      </c>
      <c r="O819" s="91"/>
      <c r="P819" s="229">
        <f>O819*H819</f>
        <v>0</v>
      </c>
      <c r="Q819" s="229">
        <v>0</v>
      </c>
      <c r="R819" s="229">
        <f>Q819*H819</f>
        <v>0</v>
      </c>
      <c r="S819" s="229">
        <v>0</v>
      </c>
      <c r="T819" s="230">
        <f>S819*H819</f>
        <v>0</v>
      </c>
      <c r="U819" s="38"/>
      <c r="V819" s="38"/>
      <c r="W819" s="38"/>
      <c r="X819" s="38"/>
      <c r="Y819" s="38"/>
      <c r="Z819" s="38"/>
      <c r="AA819" s="38"/>
      <c r="AB819" s="38"/>
      <c r="AC819" s="38"/>
      <c r="AD819" s="38"/>
      <c r="AE819" s="38"/>
      <c r="AR819" s="231" t="s">
        <v>236</v>
      </c>
      <c r="AT819" s="231" t="s">
        <v>145</v>
      </c>
      <c r="AU819" s="231" t="s">
        <v>85</v>
      </c>
      <c r="AY819" s="17" t="s">
        <v>142</v>
      </c>
      <c r="BE819" s="232">
        <f>IF(N819="základní",J819,0)</f>
        <v>0</v>
      </c>
      <c r="BF819" s="232">
        <f>IF(N819="snížená",J819,0)</f>
        <v>0</v>
      </c>
      <c r="BG819" s="232">
        <f>IF(N819="zákl. přenesená",J819,0)</f>
        <v>0</v>
      </c>
      <c r="BH819" s="232">
        <f>IF(N819="sníž. přenesená",J819,0)</f>
        <v>0</v>
      </c>
      <c r="BI819" s="232">
        <f>IF(N819="nulová",J819,0)</f>
        <v>0</v>
      </c>
      <c r="BJ819" s="17" t="s">
        <v>83</v>
      </c>
      <c r="BK819" s="232">
        <f>ROUND(I819*H819,2)</f>
        <v>0</v>
      </c>
      <c r="BL819" s="17" t="s">
        <v>236</v>
      </c>
      <c r="BM819" s="231" t="s">
        <v>1316</v>
      </c>
    </row>
    <row r="820" s="2" customFormat="1">
      <c r="A820" s="38"/>
      <c r="B820" s="39"/>
      <c r="C820" s="40"/>
      <c r="D820" s="233" t="s">
        <v>151</v>
      </c>
      <c r="E820" s="40"/>
      <c r="F820" s="234" t="s">
        <v>1317</v>
      </c>
      <c r="G820" s="40"/>
      <c r="H820" s="40"/>
      <c r="I820" s="235"/>
      <c r="J820" s="40"/>
      <c r="K820" s="40"/>
      <c r="L820" s="44"/>
      <c r="M820" s="236"/>
      <c r="N820" s="237"/>
      <c r="O820" s="91"/>
      <c r="P820" s="91"/>
      <c r="Q820" s="91"/>
      <c r="R820" s="91"/>
      <c r="S820" s="91"/>
      <c r="T820" s="92"/>
      <c r="U820" s="38"/>
      <c r="V820" s="38"/>
      <c r="W820" s="38"/>
      <c r="X820" s="38"/>
      <c r="Y820" s="38"/>
      <c r="Z820" s="38"/>
      <c r="AA820" s="38"/>
      <c r="AB820" s="38"/>
      <c r="AC820" s="38"/>
      <c r="AD820" s="38"/>
      <c r="AE820" s="38"/>
      <c r="AT820" s="17" t="s">
        <v>151</v>
      </c>
      <c r="AU820" s="17" t="s">
        <v>85</v>
      </c>
    </row>
    <row r="821" s="15" customFormat="1">
      <c r="A821" s="15"/>
      <c r="B821" s="260"/>
      <c r="C821" s="261"/>
      <c r="D821" s="233" t="s">
        <v>153</v>
      </c>
      <c r="E821" s="262" t="s">
        <v>1</v>
      </c>
      <c r="F821" s="263" t="s">
        <v>1318</v>
      </c>
      <c r="G821" s="261"/>
      <c r="H821" s="262" t="s">
        <v>1</v>
      </c>
      <c r="I821" s="264"/>
      <c r="J821" s="261"/>
      <c r="K821" s="261"/>
      <c r="L821" s="265"/>
      <c r="M821" s="266"/>
      <c r="N821" s="267"/>
      <c r="O821" s="267"/>
      <c r="P821" s="267"/>
      <c r="Q821" s="267"/>
      <c r="R821" s="267"/>
      <c r="S821" s="267"/>
      <c r="T821" s="268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T821" s="269" t="s">
        <v>153</v>
      </c>
      <c r="AU821" s="269" t="s">
        <v>85</v>
      </c>
      <c r="AV821" s="15" t="s">
        <v>83</v>
      </c>
      <c r="AW821" s="15" t="s">
        <v>32</v>
      </c>
      <c r="AX821" s="15" t="s">
        <v>75</v>
      </c>
      <c r="AY821" s="269" t="s">
        <v>142</v>
      </c>
    </row>
    <row r="822" s="13" customFormat="1">
      <c r="A822" s="13"/>
      <c r="B822" s="238"/>
      <c r="C822" s="239"/>
      <c r="D822" s="233" t="s">
        <v>153</v>
      </c>
      <c r="E822" s="240" t="s">
        <v>1</v>
      </c>
      <c r="F822" s="241" t="s">
        <v>1319</v>
      </c>
      <c r="G822" s="239"/>
      <c r="H822" s="242">
        <v>149.16</v>
      </c>
      <c r="I822" s="243"/>
      <c r="J822" s="239"/>
      <c r="K822" s="239"/>
      <c r="L822" s="244"/>
      <c r="M822" s="245"/>
      <c r="N822" s="246"/>
      <c r="O822" s="246"/>
      <c r="P822" s="246"/>
      <c r="Q822" s="246"/>
      <c r="R822" s="246"/>
      <c r="S822" s="246"/>
      <c r="T822" s="247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48" t="s">
        <v>153</v>
      </c>
      <c r="AU822" s="248" t="s">
        <v>85</v>
      </c>
      <c r="AV822" s="13" t="s">
        <v>85</v>
      </c>
      <c r="AW822" s="13" t="s">
        <v>32</v>
      </c>
      <c r="AX822" s="13" t="s">
        <v>75</v>
      </c>
      <c r="AY822" s="248" t="s">
        <v>142</v>
      </c>
    </row>
    <row r="823" s="13" customFormat="1">
      <c r="A823" s="13"/>
      <c r="B823" s="238"/>
      <c r="C823" s="239"/>
      <c r="D823" s="233" t="s">
        <v>153</v>
      </c>
      <c r="E823" s="240" t="s">
        <v>1</v>
      </c>
      <c r="F823" s="241" t="s">
        <v>1320</v>
      </c>
      <c r="G823" s="239"/>
      <c r="H823" s="242">
        <v>204.056</v>
      </c>
      <c r="I823" s="243"/>
      <c r="J823" s="239"/>
      <c r="K823" s="239"/>
      <c r="L823" s="244"/>
      <c r="M823" s="245"/>
      <c r="N823" s="246"/>
      <c r="O823" s="246"/>
      <c r="P823" s="246"/>
      <c r="Q823" s="246"/>
      <c r="R823" s="246"/>
      <c r="S823" s="246"/>
      <c r="T823" s="247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48" t="s">
        <v>153</v>
      </c>
      <c r="AU823" s="248" t="s">
        <v>85</v>
      </c>
      <c r="AV823" s="13" t="s">
        <v>85</v>
      </c>
      <c r="AW823" s="13" t="s">
        <v>32</v>
      </c>
      <c r="AX823" s="13" t="s">
        <v>75</v>
      </c>
      <c r="AY823" s="248" t="s">
        <v>142</v>
      </c>
    </row>
    <row r="824" s="14" customFormat="1">
      <c r="A824" s="14"/>
      <c r="B824" s="249"/>
      <c r="C824" s="250"/>
      <c r="D824" s="233" t="s">
        <v>153</v>
      </c>
      <c r="E824" s="251" t="s">
        <v>1</v>
      </c>
      <c r="F824" s="252" t="s">
        <v>155</v>
      </c>
      <c r="G824" s="250"/>
      <c r="H824" s="253">
        <v>353.216</v>
      </c>
      <c r="I824" s="254"/>
      <c r="J824" s="250"/>
      <c r="K824" s="250"/>
      <c r="L824" s="255"/>
      <c r="M824" s="256"/>
      <c r="N824" s="257"/>
      <c r="O824" s="257"/>
      <c r="P824" s="257"/>
      <c r="Q824" s="257"/>
      <c r="R824" s="257"/>
      <c r="S824" s="257"/>
      <c r="T824" s="258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59" t="s">
        <v>153</v>
      </c>
      <c r="AU824" s="259" t="s">
        <v>85</v>
      </c>
      <c r="AV824" s="14" t="s">
        <v>149</v>
      </c>
      <c r="AW824" s="14" t="s">
        <v>32</v>
      </c>
      <c r="AX824" s="14" t="s">
        <v>83</v>
      </c>
      <c r="AY824" s="259" t="s">
        <v>142</v>
      </c>
    </row>
    <row r="825" s="2" customFormat="1" ht="16.5" customHeight="1">
      <c r="A825" s="38"/>
      <c r="B825" s="39"/>
      <c r="C825" s="219" t="s">
        <v>1321</v>
      </c>
      <c r="D825" s="219" t="s">
        <v>145</v>
      </c>
      <c r="E825" s="220" t="s">
        <v>1322</v>
      </c>
      <c r="F825" s="221" t="s">
        <v>1323</v>
      </c>
      <c r="G825" s="222" t="s">
        <v>158</v>
      </c>
      <c r="H825" s="223">
        <v>353.216</v>
      </c>
      <c r="I825" s="224"/>
      <c r="J825" s="225">
        <f>ROUND(I825*H825,2)</f>
        <v>0</v>
      </c>
      <c r="K825" s="226"/>
      <c r="L825" s="44"/>
      <c r="M825" s="227" t="s">
        <v>1</v>
      </c>
      <c r="N825" s="228" t="s">
        <v>40</v>
      </c>
      <c r="O825" s="91"/>
      <c r="P825" s="229">
        <f>O825*H825</f>
        <v>0</v>
      </c>
      <c r="Q825" s="229">
        <v>0.00029999999999999996</v>
      </c>
      <c r="R825" s="229">
        <f>Q825*H825</f>
        <v>0.1059648</v>
      </c>
      <c r="S825" s="229">
        <v>0</v>
      </c>
      <c r="T825" s="230">
        <f>S825*H825</f>
        <v>0</v>
      </c>
      <c r="U825" s="38"/>
      <c r="V825" s="38"/>
      <c r="W825" s="38"/>
      <c r="X825" s="38"/>
      <c r="Y825" s="38"/>
      <c r="Z825" s="38"/>
      <c r="AA825" s="38"/>
      <c r="AB825" s="38"/>
      <c r="AC825" s="38"/>
      <c r="AD825" s="38"/>
      <c r="AE825" s="38"/>
      <c r="AR825" s="231" t="s">
        <v>236</v>
      </c>
      <c r="AT825" s="231" t="s">
        <v>145</v>
      </c>
      <c r="AU825" s="231" t="s">
        <v>85</v>
      </c>
      <c r="AY825" s="17" t="s">
        <v>142</v>
      </c>
      <c r="BE825" s="232">
        <f>IF(N825="základní",J825,0)</f>
        <v>0</v>
      </c>
      <c r="BF825" s="232">
        <f>IF(N825="snížená",J825,0)</f>
        <v>0</v>
      </c>
      <c r="BG825" s="232">
        <f>IF(N825="zákl. přenesená",J825,0)</f>
        <v>0</v>
      </c>
      <c r="BH825" s="232">
        <f>IF(N825="sníž. přenesená",J825,0)</f>
        <v>0</v>
      </c>
      <c r="BI825" s="232">
        <f>IF(N825="nulová",J825,0)</f>
        <v>0</v>
      </c>
      <c r="BJ825" s="17" t="s">
        <v>83</v>
      </c>
      <c r="BK825" s="232">
        <f>ROUND(I825*H825,2)</f>
        <v>0</v>
      </c>
      <c r="BL825" s="17" t="s">
        <v>236</v>
      </c>
      <c r="BM825" s="231" t="s">
        <v>1324</v>
      </c>
    </row>
    <row r="826" s="2" customFormat="1">
      <c r="A826" s="38"/>
      <c r="B826" s="39"/>
      <c r="C826" s="40"/>
      <c r="D826" s="233" t="s">
        <v>151</v>
      </c>
      <c r="E826" s="40"/>
      <c r="F826" s="234" t="s">
        <v>1325</v>
      </c>
      <c r="G826" s="40"/>
      <c r="H826" s="40"/>
      <c r="I826" s="235"/>
      <c r="J826" s="40"/>
      <c r="K826" s="40"/>
      <c r="L826" s="44"/>
      <c r="M826" s="236"/>
      <c r="N826" s="237"/>
      <c r="O826" s="91"/>
      <c r="P826" s="91"/>
      <c r="Q826" s="91"/>
      <c r="R826" s="91"/>
      <c r="S826" s="91"/>
      <c r="T826" s="92"/>
      <c r="U826" s="38"/>
      <c r="V826" s="38"/>
      <c r="W826" s="38"/>
      <c r="X826" s="38"/>
      <c r="Y826" s="38"/>
      <c r="Z826" s="38"/>
      <c r="AA826" s="38"/>
      <c r="AB826" s="38"/>
      <c r="AC826" s="38"/>
      <c r="AD826" s="38"/>
      <c r="AE826" s="38"/>
      <c r="AT826" s="17" t="s">
        <v>151</v>
      </c>
      <c r="AU826" s="17" t="s">
        <v>85</v>
      </c>
    </row>
    <row r="827" s="15" customFormat="1">
      <c r="A827" s="15"/>
      <c r="B827" s="260"/>
      <c r="C827" s="261"/>
      <c r="D827" s="233" t="s">
        <v>153</v>
      </c>
      <c r="E827" s="262" t="s">
        <v>1</v>
      </c>
      <c r="F827" s="263" t="s">
        <v>1318</v>
      </c>
      <c r="G827" s="261"/>
      <c r="H827" s="262" t="s">
        <v>1</v>
      </c>
      <c r="I827" s="264"/>
      <c r="J827" s="261"/>
      <c r="K827" s="261"/>
      <c r="L827" s="265"/>
      <c r="M827" s="266"/>
      <c r="N827" s="267"/>
      <c r="O827" s="267"/>
      <c r="P827" s="267"/>
      <c r="Q827" s="267"/>
      <c r="R827" s="267"/>
      <c r="S827" s="267"/>
      <c r="T827" s="268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T827" s="269" t="s">
        <v>153</v>
      </c>
      <c r="AU827" s="269" t="s">
        <v>85</v>
      </c>
      <c r="AV827" s="15" t="s">
        <v>83</v>
      </c>
      <c r="AW827" s="15" t="s">
        <v>32</v>
      </c>
      <c r="AX827" s="15" t="s">
        <v>75</v>
      </c>
      <c r="AY827" s="269" t="s">
        <v>142</v>
      </c>
    </row>
    <row r="828" s="13" customFormat="1">
      <c r="A828" s="13"/>
      <c r="B828" s="238"/>
      <c r="C828" s="239"/>
      <c r="D828" s="233" t="s">
        <v>153</v>
      </c>
      <c r="E828" s="240" t="s">
        <v>1</v>
      </c>
      <c r="F828" s="241" t="s">
        <v>1319</v>
      </c>
      <c r="G828" s="239"/>
      <c r="H828" s="242">
        <v>149.16</v>
      </c>
      <c r="I828" s="243"/>
      <c r="J828" s="239"/>
      <c r="K828" s="239"/>
      <c r="L828" s="244"/>
      <c r="M828" s="245"/>
      <c r="N828" s="246"/>
      <c r="O828" s="246"/>
      <c r="P828" s="246"/>
      <c r="Q828" s="246"/>
      <c r="R828" s="246"/>
      <c r="S828" s="246"/>
      <c r="T828" s="247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48" t="s">
        <v>153</v>
      </c>
      <c r="AU828" s="248" t="s">
        <v>85</v>
      </c>
      <c r="AV828" s="13" t="s">
        <v>85</v>
      </c>
      <c r="AW828" s="13" t="s">
        <v>32</v>
      </c>
      <c r="AX828" s="13" t="s">
        <v>75</v>
      </c>
      <c r="AY828" s="248" t="s">
        <v>142</v>
      </c>
    </row>
    <row r="829" s="13" customFormat="1">
      <c r="A829" s="13"/>
      <c r="B829" s="238"/>
      <c r="C829" s="239"/>
      <c r="D829" s="233" t="s">
        <v>153</v>
      </c>
      <c r="E829" s="240" t="s">
        <v>1</v>
      </c>
      <c r="F829" s="241" t="s">
        <v>1320</v>
      </c>
      <c r="G829" s="239"/>
      <c r="H829" s="242">
        <v>204.056</v>
      </c>
      <c r="I829" s="243"/>
      <c r="J829" s="239"/>
      <c r="K829" s="239"/>
      <c r="L829" s="244"/>
      <c r="M829" s="245"/>
      <c r="N829" s="246"/>
      <c r="O829" s="246"/>
      <c r="P829" s="246"/>
      <c r="Q829" s="246"/>
      <c r="R829" s="246"/>
      <c r="S829" s="246"/>
      <c r="T829" s="247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48" t="s">
        <v>153</v>
      </c>
      <c r="AU829" s="248" t="s">
        <v>85</v>
      </c>
      <c r="AV829" s="13" t="s">
        <v>85</v>
      </c>
      <c r="AW829" s="13" t="s">
        <v>32</v>
      </c>
      <c r="AX829" s="13" t="s">
        <v>75</v>
      </c>
      <c r="AY829" s="248" t="s">
        <v>142</v>
      </c>
    </row>
    <row r="830" s="14" customFormat="1">
      <c r="A830" s="14"/>
      <c r="B830" s="249"/>
      <c r="C830" s="250"/>
      <c r="D830" s="233" t="s">
        <v>153</v>
      </c>
      <c r="E830" s="251" t="s">
        <v>1</v>
      </c>
      <c r="F830" s="252" t="s">
        <v>155</v>
      </c>
      <c r="G830" s="250"/>
      <c r="H830" s="253">
        <v>353.216</v>
      </c>
      <c r="I830" s="254"/>
      <c r="J830" s="250"/>
      <c r="K830" s="250"/>
      <c r="L830" s="255"/>
      <c r="M830" s="256"/>
      <c r="N830" s="257"/>
      <c r="O830" s="257"/>
      <c r="P830" s="257"/>
      <c r="Q830" s="257"/>
      <c r="R830" s="257"/>
      <c r="S830" s="257"/>
      <c r="T830" s="258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59" t="s">
        <v>153</v>
      </c>
      <c r="AU830" s="259" t="s">
        <v>85</v>
      </c>
      <c r="AV830" s="14" t="s">
        <v>149</v>
      </c>
      <c r="AW830" s="14" t="s">
        <v>32</v>
      </c>
      <c r="AX830" s="14" t="s">
        <v>83</v>
      </c>
      <c r="AY830" s="259" t="s">
        <v>142</v>
      </c>
    </row>
    <row r="831" s="2" customFormat="1" ht="16.5" customHeight="1">
      <c r="A831" s="38"/>
      <c r="B831" s="39"/>
      <c r="C831" s="219" t="s">
        <v>1326</v>
      </c>
      <c r="D831" s="219" t="s">
        <v>145</v>
      </c>
      <c r="E831" s="220" t="s">
        <v>1327</v>
      </c>
      <c r="F831" s="221" t="s">
        <v>1328</v>
      </c>
      <c r="G831" s="222" t="s">
        <v>158</v>
      </c>
      <c r="H831" s="223">
        <v>353.216</v>
      </c>
      <c r="I831" s="224"/>
      <c r="J831" s="225">
        <f>ROUND(I831*H831,2)</f>
        <v>0</v>
      </c>
      <c r="K831" s="226"/>
      <c r="L831" s="44"/>
      <c r="M831" s="227" t="s">
        <v>1</v>
      </c>
      <c r="N831" s="228" t="s">
        <v>40</v>
      </c>
      <c r="O831" s="91"/>
      <c r="P831" s="229">
        <f>O831*H831</f>
        <v>0</v>
      </c>
      <c r="Q831" s="229">
        <v>0.0015</v>
      </c>
      <c r="R831" s="229">
        <f>Q831*H831</f>
        <v>0.52982400000000008</v>
      </c>
      <c r="S831" s="229">
        <v>0</v>
      </c>
      <c r="T831" s="230">
        <f>S831*H831</f>
        <v>0</v>
      </c>
      <c r="U831" s="38"/>
      <c r="V831" s="38"/>
      <c r="W831" s="38"/>
      <c r="X831" s="38"/>
      <c r="Y831" s="38"/>
      <c r="Z831" s="38"/>
      <c r="AA831" s="38"/>
      <c r="AB831" s="38"/>
      <c r="AC831" s="38"/>
      <c r="AD831" s="38"/>
      <c r="AE831" s="38"/>
      <c r="AR831" s="231" t="s">
        <v>236</v>
      </c>
      <c r="AT831" s="231" t="s">
        <v>145</v>
      </c>
      <c r="AU831" s="231" t="s">
        <v>85</v>
      </c>
      <c r="AY831" s="17" t="s">
        <v>142</v>
      </c>
      <c r="BE831" s="232">
        <f>IF(N831="základní",J831,0)</f>
        <v>0</v>
      </c>
      <c r="BF831" s="232">
        <f>IF(N831="snížená",J831,0)</f>
        <v>0</v>
      </c>
      <c r="BG831" s="232">
        <f>IF(N831="zákl. přenesená",J831,0)</f>
        <v>0</v>
      </c>
      <c r="BH831" s="232">
        <f>IF(N831="sníž. přenesená",J831,0)</f>
        <v>0</v>
      </c>
      <c r="BI831" s="232">
        <f>IF(N831="nulová",J831,0)</f>
        <v>0</v>
      </c>
      <c r="BJ831" s="17" t="s">
        <v>83</v>
      </c>
      <c r="BK831" s="232">
        <f>ROUND(I831*H831,2)</f>
        <v>0</v>
      </c>
      <c r="BL831" s="17" t="s">
        <v>236</v>
      </c>
      <c r="BM831" s="231" t="s">
        <v>1329</v>
      </c>
    </row>
    <row r="832" s="2" customFormat="1">
      <c r="A832" s="38"/>
      <c r="B832" s="39"/>
      <c r="C832" s="40"/>
      <c r="D832" s="233" t="s">
        <v>151</v>
      </c>
      <c r="E832" s="40"/>
      <c r="F832" s="234" t="s">
        <v>1330</v>
      </c>
      <c r="G832" s="40"/>
      <c r="H832" s="40"/>
      <c r="I832" s="235"/>
      <c r="J832" s="40"/>
      <c r="K832" s="40"/>
      <c r="L832" s="44"/>
      <c r="M832" s="236"/>
      <c r="N832" s="237"/>
      <c r="O832" s="91"/>
      <c r="P832" s="91"/>
      <c r="Q832" s="91"/>
      <c r="R832" s="91"/>
      <c r="S832" s="91"/>
      <c r="T832" s="92"/>
      <c r="U832" s="38"/>
      <c r="V832" s="38"/>
      <c r="W832" s="38"/>
      <c r="X832" s="38"/>
      <c r="Y832" s="38"/>
      <c r="Z832" s="38"/>
      <c r="AA832" s="38"/>
      <c r="AB832" s="38"/>
      <c r="AC832" s="38"/>
      <c r="AD832" s="38"/>
      <c r="AE832" s="38"/>
      <c r="AT832" s="17" t="s">
        <v>151</v>
      </c>
      <c r="AU832" s="17" t="s">
        <v>85</v>
      </c>
    </row>
    <row r="833" s="15" customFormat="1">
      <c r="A833" s="15"/>
      <c r="B833" s="260"/>
      <c r="C833" s="261"/>
      <c r="D833" s="233" t="s">
        <v>153</v>
      </c>
      <c r="E833" s="262" t="s">
        <v>1</v>
      </c>
      <c r="F833" s="263" t="s">
        <v>1318</v>
      </c>
      <c r="G833" s="261"/>
      <c r="H833" s="262" t="s">
        <v>1</v>
      </c>
      <c r="I833" s="264"/>
      <c r="J833" s="261"/>
      <c r="K833" s="261"/>
      <c r="L833" s="265"/>
      <c r="M833" s="266"/>
      <c r="N833" s="267"/>
      <c r="O833" s="267"/>
      <c r="P833" s="267"/>
      <c r="Q833" s="267"/>
      <c r="R833" s="267"/>
      <c r="S833" s="267"/>
      <c r="T833" s="268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T833" s="269" t="s">
        <v>153</v>
      </c>
      <c r="AU833" s="269" t="s">
        <v>85</v>
      </c>
      <c r="AV833" s="15" t="s">
        <v>83</v>
      </c>
      <c r="AW833" s="15" t="s">
        <v>32</v>
      </c>
      <c r="AX833" s="15" t="s">
        <v>75</v>
      </c>
      <c r="AY833" s="269" t="s">
        <v>142</v>
      </c>
    </row>
    <row r="834" s="13" customFormat="1">
      <c r="A834" s="13"/>
      <c r="B834" s="238"/>
      <c r="C834" s="239"/>
      <c r="D834" s="233" t="s">
        <v>153</v>
      </c>
      <c r="E834" s="240" t="s">
        <v>1</v>
      </c>
      <c r="F834" s="241" t="s">
        <v>1319</v>
      </c>
      <c r="G834" s="239"/>
      <c r="H834" s="242">
        <v>149.16</v>
      </c>
      <c r="I834" s="243"/>
      <c r="J834" s="239"/>
      <c r="K834" s="239"/>
      <c r="L834" s="244"/>
      <c r="M834" s="245"/>
      <c r="N834" s="246"/>
      <c r="O834" s="246"/>
      <c r="P834" s="246"/>
      <c r="Q834" s="246"/>
      <c r="R834" s="246"/>
      <c r="S834" s="246"/>
      <c r="T834" s="247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48" t="s">
        <v>153</v>
      </c>
      <c r="AU834" s="248" t="s">
        <v>85</v>
      </c>
      <c r="AV834" s="13" t="s">
        <v>85</v>
      </c>
      <c r="AW834" s="13" t="s">
        <v>32</v>
      </c>
      <c r="AX834" s="13" t="s">
        <v>75</v>
      </c>
      <c r="AY834" s="248" t="s">
        <v>142</v>
      </c>
    </row>
    <row r="835" s="13" customFormat="1">
      <c r="A835" s="13"/>
      <c r="B835" s="238"/>
      <c r="C835" s="239"/>
      <c r="D835" s="233" t="s">
        <v>153</v>
      </c>
      <c r="E835" s="240" t="s">
        <v>1</v>
      </c>
      <c r="F835" s="241" t="s">
        <v>1320</v>
      </c>
      <c r="G835" s="239"/>
      <c r="H835" s="242">
        <v>204.056</v>
      </c>
      <c r="I835" s="243"/>
      <c r="J835" s="239"/>
      <c r="K835" s="239"/>
      <c r="L835" s="244"/>
      <c r="M835" s="245"/>
      <c r="N835" s="246"/>
      <c r="O835" s="246"/>
      <c r="P835" s="246"/>
      <c r="Q835" s="246"/>
      <c r="R835" s="246"/>
      <c r="S835" s="246"/>
      <c r="T835" s="247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48" t="s">
        <v>153</v>
      </c>
      <c r="AU835" s="248" t="s">
        <v>85</v>
      </c>
      <c r="AV835" s="13" t="s">
        <v>85</v>
      </c>
      <c r="AW835" s="13" t="s">
        <v>32</v>
      </c>
      <c r="AX835" s="13" t="s">
        <v>75</v>
      </c>
      <c r="AY835" s="248" t="s">
        <v>142</v>
      </c>
    </row>
    <row r="836" s="14" customFormat="1">
      <c r="A836" s="14"/>
      <c r="B836" s="249"/>
      <c r="C836" s="250"/>
      <c r="D836" s="233" t="s">
        <v>153</v>
      </c>
      <c r="E836" s="251" t="s">
        <v>1</v>
      </c>
      <c r="F836" s="252" t="s">
        <v>155</v>
      </c>
      <c r="G836" s="250"/>
      <c r="H836" s="253">
        <v>353.216</v>
      </c>
      <c r="I836" s="254"/>
      <c r="J836" s="250"/>
      <c r="K836" s="250"/>
      <c r="L836" s="255"/>
      <c r="M836" s="256"/>
      <c r="N836" s="257"/>
      <c r="O836" s="257"/>
      <c r="P836" s="257"/>
      <c r="Q836" s="257"/>
      <c r="R836" s="257"/>
      <c r="S836" s="257"/>
      <c r="T836" s="258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59" t="s">
        <v>153</v>
      </c>
      <c r="AU836" s="259" t="s">
        <v>85</v>
      </c>
      <c r="AV836" s="14" t="s">
        <v>149</v>
      </c>
      <c r="AW836" s="14" t="s">
        <v>32</v>
      </c>
      <c r="AX836" s="14" t="s">
        <v>83</v>
      </c>
      <c r="AY836" s="259" t="s">
        <v>142</v>
      </c>
    </row>
    <row r="837" s="2" customFormat="1" ht="16.5" customHeight="1">
      <c r="A837" s="38"/>
      <c r="B837" s="39"/>
      <c r="C837" s="219" t="s">
        <v>1331</v>
      </c>
      <c r="D837" s="219" t="s">
        <v>145</v>
      </c>
      <c r="E837" s="220" t="s">
        <v>1332</v>
      </c>
      <c r="F837" s="221" t="s">
        <v>1333</v>
      </c>
      <c r="G837" s="222" t="s">
        <v>158</v>
      </c>
      <c r="H837" s="223">
        <v>353.216</v>
      </c>
      <c r="I837" s="224"/>
      <c r="J837" s="225">
        <f>ROUND(I837*H837,2)</f>
        <v>0</v>
      </c>
      <c r="K837" s="226"/>
      <c r="L837" s="44"/>
      <c r="M837" s="227" t="s">
        <v>1</v>
      </c>
      <c r="N837" s="228" t="s">
        <v>40</v>
      </c>
      <c r="O837" s="91"/>
      <c r="P837" s="229">
        <f>O837*H837</f>
        <v>0</v>
      </c>
      <c r="Q837" s="229">
        <v>0</v>
      </c>
      <c r="R837" s="229">
        <f>Q837*H837</f>
        <v>0</v>
      </c>
      <c r="S837" s="229">
        <v>0.0815</v>
      </c>
      <c r="T837" s="230">
        <f>S837*H837</f>
        <v>28.787104000000004</v>
      </c>
      <c r="U837" s="38"/>
      <c r="V837" s="38"/>
      <c r="W837" s="38"/>
      <c r="X837" s="38"/>
      <c r="Y837" s="38"/>
      <c r="Z837" s="38"/>
      <c r="AA837" s="38"/>
      <c r="AB837" s="38"/>
      <c r="AC837" s="38"/>
      <c r="AD837" s="38"/>
      <c r="AE837" s="38"/>
      <c r="AR837" s="231" t="s">
        <v>236</v>
      </c>
      <c r="AT837" s="231" t="s">
        <v>145</v>
      </c>
      <c r="AU837" s="231" t="s">
        <v>85</v>
      </c>
      <c r="AY837" s="17" t="s">
        <v>142</v>
      </c>
      <c r="BE837" s="232">
        <f>IF(N837="základní",J837,0)</f>
        <v>0</v>
      </c>
      <c r="BF837" s="232">
        <f>IF(N837="snížená",J837,0)</f>
        <v>0</v>
      </c>
      <c r="BG837" s="232">
        <f>IF(N837="zákl. přenesená",J837,0)</f>
        <v>0</v>
      </c>
      <c r="BH837" s="232">
        <f>IF(N837="sníž. přenesená",J837,0)</f>
        <v>0</v>
      </c>
      <c r="BI837" s="232">
        <f>IF(N837="nulová",J837,0)</f>
        <v>0</v>
      </c>
      <c r="BJ837" s="17" t="s">
        <v>83</v>
      </c>
      <c r="BK837" s="232">
        <f>ROUND(I837*H837,2)</f>
        <v>0</v>
      </c>
      <c r="BL837" s="17" t="s">
        <v>236</v>
      </c>
      <c r="BM837" s="231" t="s">
        <v>1334</v>
      </c>
    </row>
    <row r="838" s="2" customFormat="1">
      <c r="A838" s="38"/>
      <c r="B838" s="39"/>
      <c r="C838" s="40"/>
      <c r="D838" s="233" t="s">
        <v>151</v>
      </c>
      <c r="E838" s="40"/>
      <c r="F838" s="234" t="s">
        <v>1335</v>
      </c>
      <c r="G838" s="40"/>
      <c r="H838" s="40"/>
      <c r="I838" s="235"/>
      <c r="J838" s="40"/>
      <c r="K838" s="40"/>
      <c r="L838" s="44"/>
      <c r="M838" s="236"/>
      <c r="N838" s="237"/>
      <c r="O838" s="91"/>
      <c r="P838" s="91"/>
      <c r="Q838" s="91"/>
      <c r="R838" s="91"/>
      <c r="S838" s="91"/>
      <c r="T838" s="92"/>
      <c r="U838" s="38"/>
      <c r="V838" s="38"/>
      <c r="W838" s="38"/>
      <c r="X838" s="38"/>
      <c r="Y838" s="38"/>
      <c r="Z838" s="38"/>
      <c r="AA838" s="38"/>
      <c r="AB838" s="38"/>
      <c r="AC838" s="38"/>
      <c r="AD838" s="38"/>
      <c r="AE838" s="38"/>
      <c r="AT838" s="17" t="s">
        <v>151</v>
      </c>
      <c r="AU838" s="17" t="s">
        <v>85</v>
      </c>
    </row>
    <row r="839" s="15" customFormat="1">
      <c r="A839" s="15"/>
      <c r="B839" s="260"/>
      <c r="C839" s="261"/>
      <c r="D839" s="233" t="s">
        <v>153</v>
      </c>
      <c r="E839" s="262" t="s">
        <v>1</v>
      </c>
      <c r="F839" s="263" t="s">
        <v>1318</v>
      </c>
      <c r="G839" s="261"/>
      <c r="H839" s="262" t="s">
        <v>1</v>
      </c>
      <c r="I839" s="264"/>
      <c r="J839" s="261"/>
      <c r="K839" s="261"/>
      <c r="L839" s="265"/>
      <c r="M839" s="266"/>
      <c r="N839" s="267"/>
      <c r="O839" s="267"/>
      <c r="P839" s="267"/>
      <c r="Q839" s="267"/>
      <c r="R839" s="267"/>
      <c r="S839" s="267"/>
      <c r="T839" s="268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T839" s="269" t="s">
        <v>153</v>
      </c>
      <c r="AU839" s="269" t="s">
        <v>85</v>
      </c>
      <c r="AV839" s="15" t="s">
        <v>83</v>
      </c>
      <c r="AW839" s="15" t="s">
        <v>32</v>
      </c>
      <c r="AX839" s="15" t="s">
        <v>75</v>
      </c>
      <c r="AY839" s="269" t="s">
        <v>142</v>
      </c>
    </row>
    <row r="840" s="13" customFormat="1">
      <c r="A840" s="13"/>
      <c r="B840" s="238"/>
      <c r="C840" s="239"/>
      <c r="D840" s="233" t="s">
        <v>153</v>
      </c>
      <c r="E840" s="240" t="s">
        <v>1</v>
      </c>
      <c r="F840" s="241" t="s">
        <v>1319</v>
      </c>
      <c r="G840" s="239"/>
      <c r="H840" s="242">
        <v>149.16</v>
      </c>
      <c r="I840" s="243"/>
      <c r="J840" s="239"/>
      <c r="K840" s="239"/>
      <c r="L840" s="244"/>
      <c r="M840" s="245"/>
      <c r="N840" s="246"/>
      <c r="O840" s="246"/>
      <c r="P840" s="246"/>
      <c r="Q840" s="246"/>
      <c r="R840" s="246"/>
      <c r="S840" s="246"/>
      <c r="T840" s="247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48" t="s">
        <v>153</v>
      </c>
      <c r="AU840" s="248" t="s">
        <v>85</v>
      </c>
      <c r="AV840" s="13" t="s">
        <v>85</v>
      </c>
      <c r="AW840" s="13" t="s">
        <v>32</v>
      </c>
      <c r="AX840" s="13" t="s">
        <v>75</v>
      </c>
      <c r="AY840" s="248" t="s">
        <v>142</v>
      </c>
    </row>
    <row r="841" s="13" customFormat="1">
      <c r="A841" s="13"/>
      <c r="B841" s="238"/>
      <c r="C841" s="239"/>
      <c r="D841" s="233" t="s">
        <v>153</v>
      </c>
      <c r="E841" s="240" t="s">
        <v>1</v>
      </c>
      <c r="F841" s="241" t="s">
        <v>1320</v>
      </c>
      <c r="G841" s="239"/>
      <c r="H841" s="242">
        <v>204.056</v>
      </c>
      <c r="I841" s="243"/>
      <c r="J841" s="239"/>
      <c r="K841" s="239"/>
      <c r="L841" s="244"/>
      <c r="M841" s="245"/>
      <c r="N841" s="246"/>
      <c r="O841" s="246"/>
      <c r="P841" s="246"/>
      <c r="Q841" s="246"/>
      <c r="R841" s="246"/>
      <c r="S841" s="246"/>
      <c r="T841" s="247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48" t="s">
        <v>153</v>
      </c>
      <c r="AU841" s="248" t="s">
        <v>85</v>
      </c>
      <c r="AV841" s="13" t="s">
        <v>85</v>
      </c>
      <c r="AW841" s="13" t="s">
        <v>32</v>
      </c>
      <c r="AX841" s="13" t="s">
        <v>75</v>
      </c>
      <c r="AY841" s="248" t="s">
        <v>142</v>
      </c>
    </row>
    <row r="842" s="14" customFormat="1">
      <c r="A842" s="14"/>
      <c r="B842" s="249"/>
      <c r="C842" s="250"/>
      <c r="D842" s="233" t="s">
        <v>153</v>
      </c>
      <c r="E842" s="251" t="s">
        <v>1</v>
      </c>
      <c r="F842" s="252" t="s">
        <v>155</v>
      </c>
      <c r="G842" s="250"/>
      <c r="H842" s="253">
        <v>353.216</v>
      </c>
      <c r="I842" s="254"/>
      <c r="J842" s="250"/>
      <c r="K842" s="250"/>
      <c r="L842" s="255"/>
      <c r="M842" s="256"/>
      <c r="N842" s="257"/>
      <c r="O842" s="257"/>
      <c r="P842" s="257"/>
      <c r="Q842" s="257"/>
      <c r="R842" s="257"/>
      <c r="S842" s="257"/>
      <c r="T842" s="258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59" t="s">
        <v>153</v>
      </c>
      <c r="AU842" s="259" t="s">
        <v>85</v>
      </c>
      <c r="AV842" s="14" t="s">
        <v>149</v>
      </c>
      <c r="AW842" s="14" t="s">
        <v>32</v>
      </c>
      <c r="AX842" s="14" t="s">
        <v>83</v>
      </c>
      <c r="AY842" s="259" t="s">
        <v>142</v>
      </c>
    </row>
    <row r="843" s="2" customFormat="1" ht="21.75" customHeight="1">
      <c r="A843" s="38"/>
      <c r="B843" s="39"/>
      <c r="C843" s="219" t="s">
        <v>1336</v>
      </c>
      <c r="D843" s="219" t="s">
        <v>145</v>
      </c>
      <c r="E843" s="220" t="s">
        <v>1337</v>
      </c>
      <c r="F843" s="221" t="s">
        <v>1338</v>
      </c>
      <c r="G843" s="222" t="s">
        <v>158</v>
      </c>
      <c r="H843" s="223">
        <v>353.216</v>
      </c>
      <c r="I843" s="224"/>
      <c r="J843" s="225">
        <f>ROUND(I843*H843,2)</f>
        <v>0</v>
      </c>
      <c r="K843" s="226"/>
      <c r="L843" s="44"/>
      <c r="M843" s="227" t="s">
        <v>1</v>
      </c>
      <c r="N843" s="228" t="s">
        <v>40</v>
      </c>
      <c r="O843" s="91"/>
      <c r="P843" s="229">
        <f>O843*H843</f>
        <v>0</v>
      </c>
      <c r="Q843" s="229">
        <v>0.00755</v>
      </c>
      <c r="R843" s="229">
        <f>Q843*H843</f>
        <v>2.6667808</v>
      </c>
      <c r="S843" s="229">
        <v>0</v>
      </c>
      <c r="T843" s="230">
        <f>S843*H843</f>
        <v>0</v>
      </c>
      <c r="U843" s="38"/>
      <c r="V843" s="38"/>
      <c r="W843" s="38"/>
      <c r="X843" s="38"/>
      <c r="Y843" s="38"/>
      <c r="Z843" s="38"/>
      <c r="AA843" s="38"/>
      <c r="AB843" s="38"/>
      <c r="AC843" s="38"/>
      <c r="AD843" s="38"/>
      <c r="AE843" s="38"/>
      <c r="AR843" s="231" t="s">
        <v>236</v>
      </c>
      <c r="AT843" s="231" t="s">
        <v>145</v>
      </c>
      <c r="AU843" s="231" t="s">
        <v>85</v>
      </c>
      <c r="AY843" s="17" t="s">
        <v>142</v>
      </c>
      <c r="BE843" s="232">
        <f>IF(N843="základní",J843,0)</f>
        <v>0</v>
      </c>
      <c r="BF843" s="232">
        <f>IF(N843="snížená",J843,0)</f>
        <v>0</v>
      </c>
      <c r="BG843" s="232">
        <f>IF(N843="zákl. přenesená",J843,0)</f>
        <v>0</v>
      </c>
      <c r="BH843" s="232">
        <f>IF(N843="sníž. přenesená",J843,0)</f>
        <v>0</v>
      </c>
      <c r="BI843" s="232">
        <f>IF(N843="nulová",J843,0)</f>
        <v>0</v>
      </c>
      <c r="BJ843" s="17" t="s">
        <v>83</v>
      </c>
      <c r="BK843" s="232">
        <f>ROUND(I843*H843,2)</f>
        <v>0</v>
      </c>
      <c r="BL843" s="17" t="s">
        <v>236</v>
      </c>
      <c r="BM843" s="231" t="s">
        <v>1339</v>
      </c>
    </row>
    <row r="844" s="2" customFormat="1">
      <c r="A844" s="38"/>
      <c r="B844" s="39"/>
      <c r="C844" s="40"/>
      <c r="D844" s="233" t="s">
        <v>151</v>
      </c>
      <c r="E844" s="40"/>
      <c r="F844" s="234" t="s">
        <v>1340</v>
      </c>
      <c r="G844" s="40"/>
      <c r="H844" s="40"/>
      <c r="I844" s="235"/>
      <c r="J844" s="40"/>
      <c r="K844" s="40"/>
      <c r="L844" s="44"/>
      <c r="M844" s="236"/>
      <c r="N844" s="237"/>
      <c r="O844" s="91"/>
      <c r="P844" s="91"/>
      <c r="Q844" s="91"/>
      <c r="R844" s="91"/>
      <c r="S844" s="91"/>
      <c r="T844" s="92"/>
      <c r="U844" s="38"/>
      <c r="V844" s="38"/>
      <c r="W844" s="38"/>
      <c r="X844" s="38"/>
      <c r="Y844" s="38"/>
      <c r="Z844" s="38"/>
      <c r="AA844" s="38"/>
      <c r="AB844" s="38"/>
      <c r="AC844" s="38"/>
      <c r="AD844" s="38"/>
      <c r="AE844" s="38"/>
      <c r="AT844" s="17" t="s">
        <v>151</v>
      </c>
      <c r="AU844" s="17" t="s">
        <v>85</v>
      </c>
    </row>
    <row r="845" s="15" customFormat="1">
      <c r="A845" s="15"/>
      <c r="B845" s="260"/>
      <c r="C845" s="261"/>
      <c r="D845" s="233" t="s">
        <v>153</v>
      </c>
      <c r="E845" s="262" t="s">
        <v>1</v>
      </c>
      <c r="F845" s="263" t="s">
        <v>1318</v>
      </c>
      <c r="G845" s="261"/>
      <c r="H845" s="262" t="s">
        <v>1</v>
      </c>
      <c r="I845" s="264"/>
      <c r="J845" s="261"/>
      <c r="K845" s="261"/>
      <c r="L845" s="265"/>
      <c r="M845" s="266"/>
      <c r="N845" s="267"/>
      <c r="O845" s="267"/>
      <c r="P845" s="267"/>
      <c r="Q845" s="267"/>
      <c r="R845" s="267"/>
      <c r="S845" s="267"/>
      <c r="T845" s="268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T845" s="269" t="s">
        <v>153</v>
      </c>
      <c r="AU845" s="269" t="s">
        <v>85</v>
      </c>
      <c r="AV845" s="15" t="s">
        <v>83</v>
      </c>
      <c r="AW845" s="15" t="s">
        <v>32</v>
      </c>
      <c r="AX845" s="15" t="s">
        <v>75</v>
      </c>
      <c r="AY845" s="269" t="s">
        <v>142</v>
      </c>
    </row>
    <row r="846" s="13" customFormat="1">
      <c r="A846" s="13"/>
      <c r="B846" s="238"/>
      <c r="C846" s="239"/>
      <c r="D846" s="233" t="s">
        <v>153</v>
      </c>
      <c r="E846" s="240" t="s">
        <v>1</v>
      </c>
      <c r="F846" s="241" t="s">
        <v>1319</v>
      </c>
      <c r="G846" s="239"/>
      <c r="H846" s="242">
        <v>149.16</v>
      </c>
      <c r="I846" s="243"/>
      <c r="J846" s="239"/>
      <c r="K846" s="239"/>
      <c r="L846" s="244"/>
      <c r="M846" s="245"/>
      <c r="N846" s="246"/>
      <c r="O846" s="246"/>
      <c r="P846" s="246"/>
      <c r="Q846" s="246"/>
      <c r="R846" s="246"/>
      <c r="S846" s="246"/>
      <c r="T846" s="247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48" t="s">
        <v>153</v>
      </c>
      <c r="AU846" s="248" t="s">
        <v>85</v>
      </c>
      <c r="AV846" s="13" t="s">
        <v>85</v>
      </c>
      <c r="AW846" s="13" t="s">
        <v>32</v>
      </c>
      <c r="AX846" s="13" t="s">
        <v>75</v>
      </c>
      <c r="AY846" s="248" t="s">
        <v>142</v>
      </c>
    </row>
    <row r="847" s="13" customFormat="1">
      <c r="A847" s="13"/>
      <c r="B847" s="238"/>
      <c r="C847" s="239"/>
      <c r="D847" s="233" t="s">
        <v>153</v>
      </c>
      <c r="E847" s="240" t="s">
        <v>1</v>
      </c>
      <c r="F847" s="241" t="s">
        <v>1320</v>
      </c>
      <c r="G847" s="239"/>
      <c r="H847" s="242">
        <v>204.056</v>
      </c>
      <c r="I847" s="243"/>
      <c r="J847" s="239"/>
      <c r="K847" s="239"/>
      <c r="L847" s="244"/>
      <c r="M847" s="245"/>
      <c r="N847" s="246"/>
      <c r="O847" s="246"/>
      <c r="P847" s="246"/>
      <c r="Q847" s="246"/>
      <c r="R847" s="246"/>
      <c r="S847" s="246"/>
      <c r="T847" s="247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48" t="s">
        <v>153</v>
      </c>
      <c r="AU847" s="248" t="s">
        <v>85</v>
      </c>
      <c r="AV847" s="13" t="s">
        <v>85</v>
      </c>
      <c r="AW847" s="13" t="s">
        <v>32</v>
      </c>
      <c r="AX847" s="13" t="s">
        <v>75</v>
      </c>
      <c r="AY847" s="248" t="s">
        <v>142</v>
      </c>
    </row>
    <row r="848" s="14" customFormat="1">
      <c r="A848" s="14"/>
      <c r="B848" s="249"/>
      <c r="C848" s="250"/>
      <c r="D848" s="233" t="s">
        <v>153</v>
      </c>
      <c r="E848" s="251" t="s">
        <v>1</v>
      </c>
      <c r="F848" s="252" t="s">
        <v>155</v>
      </c>
      <c r="G848" s="250"/>
      <c r="H848" s="253">
        <v>353.216</v>
      </c>
      <c r="I848" s="254"/>
      <c r="J848" s="250"/>
      <c r="K848" s="250"/>
      <c r="L848" s="255"/>
      <c r="M848" s="256"/>
      <c r="N848" s="257"/>
      <c r="O848" s="257"/>
      <c r="P848" s="257"/>
      <c r="Q848" s="257"/>
      <c r="R848" s="257"/>
      <c r="S848" s="257"/>
      <c r="T848" s="258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59" t="s">
        <v>153</v>
      </c>
      <c r="AU848" s="259" t="s">
        <v>85</v>
      </c>
      <c r="AV848" s="14" t="s">
        <v>149</v>
      </c>
      <c r="AW848" s="14" t="s">
        <v>32</v>
      </c>
      <c r="AX848" s="14" t="s">
        <v>83</v>
      </c>
      <c r="AY848" s="259" t="s">
        <v>142</v>
      </c>
    </row>
    <row r="849" s="2" customFormat="1" ht="16.5" customHeight="1">
      <c r="A849" s="38"/>
      <c r="B849" s="39"/>
      <c r="C849" s="270" t="s">
        <v>1341</v>
      </c>
      <c r="D849" s="270" t="s">
        <v>228</v>
      </c>
      <c r="E849" s="271" t="s">
        <v>1342</v>
      </c>
      <c r="F849" s="272" t="s">
        <v>1343</v>
      </c>
      <c r="G849" s="273" t="s">
        <v>158</v>
      </c>
      <c r="H849" s="274">
        <v>406.198</v>
      </c>
      <c r="I849" s="275"/>
      <c r="J849" s="276">
        <f>ROUND(I849*H849,2)</f>
        <v>0</v>
      </c>
      <c r="K849" s="277"/>
      <c r="L849" s="278"/>
      <c r="M849" s="279" t="s">
        <v>1</v>
      </c>
      <c r="N849" s="280" t="s">
        <v>40</v>
      </c>
      <c r="O849" s="91"/>
      <c r="P849" s="229">
        <f>O849*H849</f>
        <v>0</v>
      </c>
      <c r="Q849" s="229">
        <v>0.01841</v>
      </c>
      <c r="R849" s="229">
        <f>Q849*H849</f>
        <v>7.4781051799999984</v>
      </c>
      <c r="S849" s="229">
        <v>0</v>
      </c>
      <c r="T849" s="230">
        <f>S849*H849</f>
        <v>0</v>
      </c>
      <c r="U849" s="38"/>
      <c r="V849" s="38"/>
      <c r="W849" s="38"/>
      <c r="X849" s="38"/>
      <c r="Y849" s="38"/>
      <c r="Z849" s="38"/>
      <c r="AA849" s="38"/>
      <c r="AB849" s="38"/>
      <c r="AC849" s="38"/>
      <c r="AD849" s="38"/>
      <c r="AE849" s="38"/>
      <c r="AR849" s="231" t="s">
        <v>303</v>
      </c>
      <c r="AT849" s="231" t="s">
        <v>228</v>
      </c>
      <c r="AU849" s="231" t="s">
        <v>85</v>
      </c>
      <c r="AY849" s="17" t="s">
        <v>142</v>
      </c>
      <c r="BE849" s="232">
        <f>IF(N849="základní",J849,0)</f>
        <v>0</v>
      </c>
      <c r="BF849" s="232">
        <f>IF(N849="snížená",J849,0)</f>
        <v>0</v>
      </c>
      <c r="BG849" s="232">
        <f>IF(N849="zákl. přenesená",J849,0)</f>
        <v>0</v>
      </c>
      <c r="BH849" s="232">
        <f>IF(N849="sníž. přenesená",J849,0)</f>
        <v>0</v>
      </c>
      <c r="BI849" s="232">
        <f>IF(N849="nulová",J849,0)</f>
        <v>0</v>
      </c>
      <c r="BJ849" s="17" t="s">
        <v>83</v>
      </c>
      <c r="BK849" s="232">
        <f>ROUND(I849*H849,2)</f>
        <v>0</v>
      </c>
      <c r="BL849" s="17" t="s">
        <v>236</v>
      </c>
      <c r="BM849" s="231" t="s">
        <v>1344</v>
      </c>
    </row>
    <row r="850" s="2" customFormat="1">
      <c r="A850" s="38"/>
      <c r="B850" s="39"/>
      <c r="C850" s="40"/>
      <c r="D850" s="233" t="s">
        <v>151</v>
      </c>
      <c r="E850" s="40"/>
      <c r="F850" s="234" t="s">
        <v>1343</v>
      </c>
      <c r="G850" s="40"/>
      <c r="H850" s="40"/>
      <c r="I850" s="235"/>
      <c r="J850" s="40"/>
      <c r="K850" s="40"/>
      <c r="L850" s="44"/>
      <c r="M850" s="236"/>
      <c r="N850" s="237"/>
      <c r="O850" s="91"/>
      <c r="P850" s="91"/>
      <c r="Q850" s="91"/>
      <c r="R850" s="91"/>
      <c r="S850" s="91"/>
      <c r="T850" s="92"/>
      <c r="U850" s="38"/>
      <c r="V850" s="38"/>
      <c r="W850" s="38"/>
      <c r="X850" s="38"/>
      <c r="Y850" s="38"/>
      <c r="Z850" s="38"/>
      <c r="AA850" s="38"/>
      <c r="AB850" s="38"/>
      <c r="AC850" s="38"/>
      <c r="AD850" s="38"/>
      <c r="AE850" s="38"/>
      <c r="AT850" s="17" t="s">
        <v>151</v>
      </c>
      <c r="AU850" s="17" t="s">
        <v>85</v>
      </c>
    </row>
    <row r="851" s="13" customFormat="1">
      <c r="A851" s="13"/>
      <c r="B851" s="238"/>
      <c r="C851" s="239"/>
      <c r="D851" s="233" t="s">
        <v>153</v>
      </c>
      <c r="E851" s="239"/>
      <c r="F851" s="241" t="s">
        <v>1345</v>
      </c>
      <c r="G851" s="239"/>
      <c r="H851" s="242">
        <v>406.198</v>
      </c>
      <c r="I851" s="243"/>
      <c r="J851" s="239"/>
      <c r="K851" s="239"/>
      <c r="L851" s="244"/>
      <c r="M851" s="245"/>
      <c r="N851" s="246"/>
      <c r="O851" s="246"/>
      <c r="P851" s="246"/>
      <c r="Q851" s="246"/>
      <c r="R851" s="246"/>
      <c r="S851" s="246"/>
      <c r="T851" s="247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48" t="s">
        <v>153</v>
      </c>
      <c r="AU851" s="248" t="s">
        <v>85</v>
      </c>
      <c r="AV851" s="13" t="s">
        <v>85</v>
      </c>
      <c r="AW851" s="13" t="s">
        <v>4</v>
      </c>
      <c r="AX851" s="13" t="s">
        <v>83</v>
      </c>
      <c r="AY851" s="248" t="s">
        <v>142</v>
      </c>
    </row>
    <row r="852" s="2" customFormat="1" ht="16.5" customHeight="1">
      <c r="A852" s="38"/>
      <c r="B852" s="39"/>
      <c r="C852" s="219" t="s">
        <v>1346</v>
      </c>
      <c r="D852" s="219" t="s">
        <v>145</v>
      </c>
      <c r="E852" s="220" t="s">
        <v>1347</v>
      </c>
      <c r="F852" s="221" t="s">
        <v>1348</v>
      </c>
      <c r="G852" s="222" t="s">
        <v>428</v>
      </c>
      <c r="H852" s="281"/>
      <c r="I852" s="224"/>
      <c r="J852" s="225">
        <f>ROUND(I852*H852,2)</f>
        <v>0</v>
      </c>
      <c r="K852" s="226"/>
      <c r="L852" s="44"/>
      <c r="M852" s="227" t="s">
        <v>1</v>
      </c>
      <c r="N852" s="228" t="s">
        <v>40</v>
      </c>
      <c r="O852" s="91"/>
      <c r="P852" s="229">
        <f>O852*H852</f>
        <v>0</v>
      </c>
      <c r="Q852" s="229">
        <v>0</v>
      </c>
      <c r="R852" s="229">
        <f>Q852*H852</f>
        <v>0</v>
      </c>
      <c r="S852" s="229">
        <v>0</v>
      </c>
      <c r="T852" s="230">
        <f>S852*H852</f>
        <v>0</v>
      </c>
      <c r="U852" s="38"/>
      <c r="V852" s="38"/>
      <c r="W852" s="38"/>
      <c r="X852" s="38"/>
      <c r="Y852" s="38"/>
      <c r="Z852" s="38"/>
      <c r="AA852" s="38"/>
      <c r="AB852" s="38"/>
      <c r="AC852" s="38"/>
      <c r="AD852" s="38"/>
      <c r="AE852" s="38"/>
      <c r="AR852" s="231" t="s">
        <v>236</v>
      </c>
      <c r="AT852" s="231" t="s">
        <v>145</v>
      </c>
      <c r="AU852" s="231" t="s">
        <v>85</v>
      </c>
      <c r="AY852" s="17" t="s">
        <v>142</v>
      </c>
      <c r="BE852" s="232">
        <f>IF(N852="základní",J852,0)</f>
        <v>0</v>
      </c>
      <c r="BF852" s="232">
        <f>IF(N852="snížená",J852,0)</f>
        <v>0</v>
      </c>
      <c r="BG852" s="232">
        <f>IF(N852="zákl. přenesená",J852,0)</f>
        <v>0</v>
      </c>
      <c r="BH852" s="232">
        <f>IF(N852="sníž. přenesená",J852,0)</f>
        <v>0</v>
      </c>
      <c r="BI852" s="232">
        <f>IF(N852="nulová",J852,0)</f>
        <v>0</v>
      </c>
      <c r="BJ852" s="17" t="s">
        <v>83</v>
      </c>
      <c r="BK852" s="232">
        <f>ROUND(I852*H852,2)</f>
        <v>0</v>
      </c>
      <c r="BL852" s="17" t="s">
        <v>236</v>
      </c>
      <c r="BM852" s="231" t="s">
        <v>1349</v>
      </c>
    </row>
    <row r="853" s="2" customFormat="1">
      <c r="A853" s="38"/>
      <c r="B853" s="39"/>
      <c r="C853" s="40"/>
      <c r="D853" s="233" t="s">
        <v>151</v>
      </c>
      <c r="E853" s="40"/>
      <c r="F853" s="234" t="s">
        <v>1350</v>
      </c>
      <c r="G853" s="40"/>
      <c r="H853" s="40"/>
      <c r="I853" s="235"/>
      <c r="J853" s="40"/>
      <c r="K853" s="40"/>
      <c r="L853" s="44"/>
      <c r="M853" s="236"/>
      <c r="N853" s="237"/>
      <c r="O853" s="91"/>
      <c r="P853" s="91"/>
      <c r="Q853" s="91"/>
      <c r="R853" s="91"/>
      <c r="S853" s="91"/>
      <c r="T853" s="92"/>
      <c r="U853" s="38"/>
      <c r="V853" s="38"/>
      <c r="W853" s="38"/>
      <c r="X853" s="38"/>
      <c r="Y853" s="38"/>
      <c r="Z853" s="38"/>
      <c r="AA853" s="38"/>
      <c r="AB853" s="38"/>
      <c r="AC853" s="38"/>
      <c r="AD853" s="38"/>
      <c r="AE853" s="38"/>
      <c r="AT853" s="17" t="s">
        <v>151</v>
      </c>
      <c r="AU853" s="17" t="s">
        <v>85</v>
      </c>
    </row>
    <row r="854" s="12" customFormat="1" ht="22.8" customHeight="1">
      <c r="A854" s="12"/>
      <c r="B854" s="203"/>
      <c r="C854" s="204"/>
      <c r="D854" s="205" t="s">
        <v>74</v>
      </c>
      <c r="E854" s="217" t="s">
        <v>1351</v>
      </c>
      <c r="F854" s="217" t="s">
        <v>1352</v>
      </c>
      <c r="G854" s="204"/>
      <c r="H854" s="204"/>
      <c r="I854" s="207"/>
      <c r="J854" s="218">
        <f>BK854</f>
        <v>0</v>
      </c>
      <c r="K854" s="204"/>
      <c r="L854" s="209"/>
      <c r="M854" s="210"/>
      <c r="N854" s="211"/>
      <c r="O854" s="211"/>
      <c r="P854" s="212">
        <f>SUM(P855:P870)</f>
        <v>0</v>
      </c>
      <c r="Q854" s="211"/>
      <c r="R854" s="212">
        <f>SUM(R855:R870)</f>
        <v>5.280012</v>
      </c>
      <c r="S854" s="211"/>
      <c r="T854" s="213">
        <f>SUM(T855:T870)</f>
        <v>0</v>
      </c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  <c r="AR854" s="214" t="s">
        <v>85</v>
      </c>
      <c r="AT854" s="215" t="s">
        <v>74</v>
      </c>
      <c r="AU854" s="215" t="s">
        <v>83</v>
      </c>
      <c r="AY854" s="214" t="s">
        <v>142</v>
      </c>
      <c r="BK854" s="216">
        <f>SUM(BK855:BK870)</f>
        <v>0</v>
      </c>
    </row>
    <row r="855" s="2" customFormat="1" ht="16.5" customHeight="1">
      <c r="A855" s="38"/>
      <c r="B855" s="39"/>
      <c r="C855" s="219" t="s">
        <v>1353</v>
      </c>
      <c r="D855" s="219" t="s">
        <v>145</v>
      </c>
      <c r="E855" s="220" t="s">
        <v>1354</v>
      </c>
      <c r="F855" s="221" t="s">
        <v>1259</v>
      </c>
      <c r="G855" s="222" t="s">
        <v>158</v>
      </c>
      <c r="H855" s="223">
        <v>196.56</v>
      </c>
      <c r="I855" s="224"/>
      <c r="J855" s="225">
        <f>ROUND(I855*H855,2)</f>
        <v>0</v>
      </c>
      <c r="K855" s="226"/>
      <c r="L855" s="44"/>
      <c r="M855" s="227" t="s">
        <v>1</v>
      </c>
      <c r="N855" s="228" t="s">
        <v>40</v>
      </c>
      <c r="O855" s="91"/>
      <c r="P855" s="229">
        <f>O855*H855</f>
        <v>0</v>
      </c>
      <c r="Q855" s="229">
        <v>0.0255</v>
      </c>
      <c r="R855" s="229">
        <f>Q855*H855</f>
        <v>5.01228</v>
      </c>
      <c r="S855" s="229">
        <v>0</v>
      </c>
      <c r="T855" s="230">
        <f>S855*H855</f>
        <v>0</v>
      </c>
      <c r="U855" s="38"/>
      <c r="V855" s="38"/>
      <c r="W855" s="38"/>
      <c r="X855" s="38"/>
      <c r="Y855" s="38"/>
      <c r="Z855" s="38"/>
      <c r="AA855" s="38"/>
      <c r="AB855" s="38"/>
      <c r="AC855" s="38"/>
      <c r="AD855" s="38"/>
      <c r="AE855" s="38"/>
      <c r="AR855" s="231" t="s">
        <v>236</v>
      </c>
      <c r="AT855" s="231" t="s">
        <v>145</v>
      </c>
      <c r="AU855" s="231" t="s">
        <v>85</v>
      </c>
      <c r="AY855" s="17" t="s">
        <v>142</v>
      </c>
      <c r="BE855" s="232">
        <f>IF(N855="základní",J855,0)</f>
        <v>0</v>
      </c>
      <c r="BF855" s="232">
        <f>IF(N855="snížená",J855,0)</f>
        <v>0</v>
      </c>
      <c r="BG855" s="232">
        <f>IF(N855="zákl. přenesená",J855,0)</f>
        <v>0</v>
      </c>
      <c r="BH855" s="232">
        <f>IF(N855="sníž. přenesená",J855,0)</f>
        <v>0</v>
      </c>
      <c r="BI855" s="232">
        <f>IF(N855="nulová",J855,0)</f>
        <v>0</v>
      </c>
      <c r="BJ855" s="17" t="s">
        <v>83</v>
      </c>
      <c r="BK855" s="232">
        <f>ROUND(I855*H855,2)</f>
        <v>0</v>
      </c>
      <c r="BL855" s="17" t="s">
        <v>236</v>
      </c>
      <c r="BM855" s="231" t="s">
        <v>1355</v>
      </c>
    </row>
    <row r="856" s="2" customFormat="1">
      <c r="A856" s="38"/>
      <c r="B856" s="39"/>
      <c r="C856" s="40"/>
      <c r="D856" s="233" t="s">
        <v>151</v>
      </c>
      <c r="E856" s="40"/>
      <c r="F856" s="234" t="s">
        <v>1259</v>
      </c>
      <c r="G856" s="40"/>
      <c r="H856" s="40"/>
      <c r="I856" s="235"/>
      <c r="J856" s="40"/>
      <c r="K856" s="40"/>
      <c r="L856" s="44"/>
      <c r="M856" s="236"/>
      <c r="N856" s="237"/>
      <c r="O856" s="91"/>
      <c r="P856" s="91"/>
      <c r="Q856" s="91"/>
      <c r="R856" s="91"/>
      <c r="S856" s="91"/>
      <c r="T856" s="92"/>
      <c r="U856" s="38"/>
      <c r="V856" s="38"/>
      <c r="W856" s="38"/>
      <c r="X856" s="38"/>
      <c r="Y856" s="38"/>
      <c r="Z856" s="38"/>
      <c r="AA856" s="38"/>
      <c r="AB856" s="38"/>
      <c r="AC856" s="38"/>
      <c r="AD856" s="38"/>
      <c r="AE856" s="38"/>
      <c r="AT856" s="17" t="s">
        <v>151</v>
      </c>
      <c r="AU856" s="17" t="s">
        <v>85</v>
      </c>
    </row>
    <row r="857" s="13" customFormat="1">
      <c r="A857" s="13"/>
      <c r="B857" s="238"/>
      <c r="C857" s="239"/>
      <c r="D857" s="233" t="s">
        <v>153</v>
      </c>
      <c r="E857" s="240" t="s">
        <v>1</v>
      </c>
      <c r="F857" s="241" t="s">
        <v>1356</v>
      </c>
      <c r="G857" s="239"/>
      <c r="H857" s="242">
        <v>196.56</v>
      </c>
      <c r="I857" s="243"/>
      <c r="J857" s="239"/>
      <c r="K857" s="239"/>
      <c r="L857" s="244"/>
      <c r="M857" s="245"/>
      <c r="N857" s="246"/>
      <c r="O857" s="246"/>
      <c r="P857" s="246"/>
      <c r="Q857" s="246"/>
      <c r="R857" s="246"/>
      <c r="S857" s="246"/>
      <c r="T857" s="247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48" t="s">
        <v>153</v>
      </c>
      <c r="AU857" s="248" t="s">
        <v>85</v>
      </c>
      <c r="AV857" s="13" t="s">
        <v>85</v>
      </c>
      <c r="AW857" s="13" t="s">
        <v>32</v>
      </c>
      <c r="AX857" s="13" t="s">
        <v>75</v>
      </c>
      <c r="AY857" s="248" t="s">
        <v>142</v>
      </c>
    </row>
    <row r="858" s="14" customFormat="1">
      <c r="A858" s="14"/>
      <c r="B858" s="249"/>
      <c r="C858" s="250"/>
      <c r="D858" s="233" t="s">
        <v>153</v>
      </c>
      <c r="E858" s="251" t="s">
        <v>1</v>
      </c>
      <c r="F858" s="252" t="s">
        <v>155</v>
      </c>
      <c r="G858" s="250"/>
      <c r="H858" s="253">
        <v>196.56</v>
      </c>
      <c r="I858" s="254"/>
      <c r="J858" s="250"/>
      <c r="K858" s="250"/>
      <c r="L858" s="255"/>
      <c r="M858" s="256"/>
      <c r="N858" s="257"/>
      <c r="O858" s="257"/>
      <c r="P858" s="257"/>
      <c r="Q858" s="257"/>
      <c r="R858" s="257"/>
      <c r="S858" s="257"/>
      <c r="T858" s="258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59" t="s">
        <v>153</v>
      </c>
      <c r="AU858" s="259" t="s">
        <v>85</v>
      </c>
      <c r="AV858" s="14" t="s">
        <v>149</v>
      </c>
      <c r="AW858" s="14" t="s">
        <v>32</v>
      </c>
      <c r="AX858" s="14" t="s">
        <v>83</v>
      </c>
      <c r="AY858" s="259" t="s">
        <v>142</v>
      </c>
    </row>
    <row r="859" s="2" customFormat="1" ht="16.5" customHeight="1">
      <c r="A859" s="38"/>
      <c r="B859" s="39"/>
      <c r="C859" s="219" t="s">
        <v>1357</v>
      </c>
      <c r="D859" s="219" t="s">
        <v>145</v>
      </c>
      <c r="E859" s="220" t="s">
        <v>1358</v>
      </c>
      <c r="F859" s="221" t="s">
        <v>1359</v>
      </c>
      <c r="G859" s="222" t="s">
        <v>203</v>
      </c>
      <c r="H859" s="223">
        <v>450</v>
      </c>
      <c r="I859" s="224"/>
      <c r="J859" s="225">
        <f>ROUND(I859*H859,2)</f>
        <v>0</v>
      </c>
      <c r="K859" s="226"/>
      <c r="L859" s="44"/>
      <c r="M859" s="227" t="s">
        <v>1</v>
      </c>
      <c r="N859" s="228" t="s">
        <v>40</v>
      </c>
      <c r="O859" s="91"/>
      <c r="P859" s="229">
        <f>O859*H859</f>
        <v>0</v>
      </c>
      <c r="Q859" s="229">
        <v>6E-05</v>
      </c>
      <c r="R859" s="229">
        <f>Q859*H859</f>
        <v>0.027</v>
      </c>
      <c r="S859" s="229">
        <v>0</v>
      </c>
      <c r="T859" s="230">
        <f>S859*H859</f>
        <v>0</v>
      </c>
      <c r="U859" s="38"/>
      <c r="V859" s="38"/>
      <c r="W859" s="38"/>
      <c r="X859" s="38"/>
      <c r="Y859" s="38"/>
      <c r="Z859" s="38"/>
      <c r="AA859" s="38"/>
      <c r="AB859" s="38"/>
      <c r="AC859" s="38"/>
      <c r="AD859" s="38"/>
      <c r="AE859" s="38"/>
      <c r="AR859" s="231" t="s">
        <v>236</v>
      </c>
      <c r="AT859" s="231" t="s">
        <v>145</v>
      </c>
      <c r="AU859" s="231" t="s">
        <v>85</v>
      </c>
      <c r="AY859" s="17" t="s">
        <v>142</v>
      </c>
      <c r="BE859" s="232">
        <f>IF(N859="základní",J859,0)</f>
        <v>0</v>
      </c>
      <c r="BF859" s="232">
        <f>IF(N859="snížená",J859,0)</f>
        <v>0</v>
      </c>
      <c r="BG859" s="232">
        <f>IF(N859="zákl. přenesená",J859,0)</f>
        <v>0</v>
      </c>
      <c r="BH859" s="232">
        <f>IF(N859="sníž. přenesená",J859,0)</f>
        <v>0</v>
      </c>
      <c r="BI859" s="232">
        <f>IF(N859="nulová",J859,0)</f>
        <v>0</v>
      </c>
      <c r="BJ859" s="17" t="s">
        <v>83</v>
      </c>
      <c r="BK859" s="232">
        <f>ROUND(I859*H859,2)</f>
        <v>0</v>
      </c>
      <c r="BL859" s="17" t="s">
        <v>236</v>
      </c>
      <c r="BM859" s="231" t="s">
        <v>1360</v>
      </c>
    </row>
    <row r="860" s="2" customFormat="1">
      <c r="A860" s="38"/>
      <c r="B860" s="39"/>
      <c r="C860" s="40"/>
      <c r="D860" s="233" t="s">
        <v>151</v>
      </c>
      <c r="E860" s="40"/>
      <c r="F860" s="234" t="s">
        <v>1361</v>
      </c>
      <c r="G860" s="40"/>
      <c r="H860" s="40"/>
      <c r="I860" s="235"/>
      <c r="J860" s="40"/>
      <c r="K860" s="40"/>
      <c r="L860" s="44"/>
      <c r="M860" s="236"/>
      <c r="N860" s="237"/>
      <c r="O860" s="91"/>
      <c r="P860" s="91"/>
      <c r="Q860" s="91"/>
      <c r="R860" s="91"/>
      <c r="S860" s="91"/>
      <c r="T860" s="92"/>
      <c r="U860" s="38"/>
      <c r="V860" s="38"/>
      <c r="W860" s="38"/>
      <c r="X860" s="38"/>
      <c r="Y860" s="38"/>
      <c r="Z860" s="38"/>
      <c r="AA860" s="38"/>
      <c r="AB860" s="38"/>
      <c r="AC860" s="38"/>
      <c r="AD860" s="38"/>
      <c r="AE860" s="38"/>
      <c r="AT860" s="17" t="s">
        <v>151</v>
      </c>
      <c r="AU860" s="17" t="s">
        <v>85</v>
      </c>
    </row>
    <row r="861" s="2" customFormat="1" ht="16.5" customHeight="1">
      <c r="A861" s="38"/>
      <c r="B861" s="39"/>
      <c r="C861" s="219" t="s">
        <v>1362</v>
      </c>
      <c r="D861" s="219" t="s">
        <v>145</v>
      </c>
      <c r="E861" s="220" t="s">
        <v>1363</v>
      </c>
      <c r="F861" s="221" t="s">
        <v>1364</v>
      </c>
      <c r="G861" s="222" t="s">
        <v>203</v>
      </c>
      <c r="H861" s="223">
        <v>450</v>
      </c>
      <c r="I861" s="224"/>
      <c r="J861" s="225">
        <f>ROUND(I861*H861,2)</f>
        <v>0</v>
      </c>
      <c r="K861" s="226"/>
      <c r="L861" s="44"/>
      <c r="M861" s="227" t="s">
        <v>1</v>
      </c>
      <c r="N861" s="228" t="s">
        <v>40</v>
      </c>
      <c r="O861" s="91"/>
      <c r="P861" s="229">
        <f>O861*H861</f>
        <v>0</v>
      </c>
      <c r="Q861" s="229">
        <v>0.00012</v>
      </c>
      <c r="R861" s="229">
        <f>Q861*H861</f>
        <v>0.054</v>
      </c>
      <c r="S861" s="229">
        <v>0</v>
      </c>
      <c r="T861" s="230">
        <f>S861*H861</f>
        <v>0</v>
      </c>
      <c r="U861" s="38"/>
      <c r="V861" s="38"/>
      <c r="W861" s="38"/>
      <c r="X861" s="38"/>
      <c r="Y861" s="38"/>
      <c r="Z861" s="38"/>
      <c r="AA861" s="38"/>
      <c r="AB861" s="38"/>
      <c r="AC861" s="38"/>
      <c r="AD861" s="38"/>
      <c r="AE861" s="38"/>
      <c r="AR861" s="231" t="s">
        <v>236</v>
      </c>
      <c r="AT861" s="231" t="s">
        <v>145</v>
      </c>
      <c r="AU861" s="231" t="s">
        <v>85</v>
      </c>
      <c r="AY861" s="17" t="s">
        <v>142</v>
      </c>
      <c r="BE861" s="232">
        <f>IF(N861="základní",J861,0)</f>
        <v>0</v>
      </c>
      <c r="BF861" s="232">
        <f>IF(N861="snížená",J861,0)</f>
        <v>0</v>
      </c>
      <c r="BG861" s="232">
        <f>IF(N861="zákl. přenesená",J861,0)</f>
        <v>0</v>
      </c>
      <c r="BH861" s="232">
        <f>IF(N861="sníž. přenesená",J861,0)</f>
        <v>0</v>
      </c>
      <c r="BI861" s="232">
        <f>IF(N861="nulová",J861,0)</f>
        <v>0</v>
      </c>
      <c r="BJ861" s="17" t="s">
        <v>83</v>
      </c>
      <c r="BK861" s="232">
        <f>ROUND(I861*H861,2)</f>
        <v>0</v>
      </c>
      <c r="BL861" s="17" t="s">
        <v>236</v>
      </c>
      <c r="BM861" s="231" t="s">
        <v>1365</v>
      </c>
    </row>
    <row r="862" s="2" customFormat="1">
      <c r="A862" s="38"/>
      <c r="B862" s="39"/>
      <c r="C862" s="40"/>
      <c r="D862" s="233" t="s">
        <v>151</v>
      </c>
      <c r="E862" s="40"/>
      <c r="F862" s="234" t="s">
        <v>1366</v>
      </c>
      <c r="G862" s="40"/>
      <c r="H862" s="40"/>
      <c r="I862" s="235"/>
      <c r="J862" s="40"/>
      <c r="K862" s="40"/>
      <c r="L862" s="44"/>
      <c r="M862" s="236"/>
      <c r="N862" s="237"/>
      <c r="O862" s="91"/>
      <c r="P862" s="91"/>
      <c r="Q862" s="91"/>
      <c r="R862" s="91"/>
      <c r="S862" s="91"/>
      <c r="T862" s="92"/>
      <c r="U862" s="38"/>
      <c r="V862" s="38"/>
      <c r="W862" s="38"/>
      <c r="X862" s="38"/>
      <c r="Y862" s="38"/>
      <c r="Z862" s="38"/>
      <c r="AA862" s="38"/>
      <c r="AB862" s="38"/>
      <c r="AC862" s="38"/>
      <c r="AD862" s="38"/>
      <c r="AE862" s="38"/>
      <c r="AT862" s="17" t="s">
        <v>151</v>
      </c>
      <c r="AU862" s="17" t="s">
        <v>85</v>
      </c>
    </row>
    <row r="863" s="2" customFormat="1" ht="16.5" customHeight="1">
      <c r="A863" s="38"/>
      <c r="B863" s="39"/>
      <c r="C863" s="219" t="s">
        <v>1367</v>
      </c>
      <c r="D863" s="219" t="s">
        <v>145</v>
      </c>
      <c r="E863" s="220" t="s">
        <v>1368</v>
      </c>
      <c r="F863" s="221" t="s">
        <v>1369</v>
      </c>
      <c r="G863" s="222" t="s">
        <v>158</v>
      </c>
      <c r="H863" s="223">
        <v>196.56</v>
      </c>
      <c r="I863" s="224"/>
      <c r="J863" s="225">
        <f>ROUND(I863*H863,2)</f>
        <v>0</v>
      </c>
      <c r="K863" s="226"/>
      <c r="L863" s="44"/>
      <c r="M863" s="227" t="s">
        <v>1</v>
      </c>
      <c r="N863" s="228" t="s">
        <v>40</v>
      </c>
      <c r="O863" s="91"/>
      <c r="P863" s="229">
        <f>O863*H863</f>
        <v>0</v>
      </c>
      <c r="Q863" s="229">
        <v>0.00029</v>
      </c>
      <c r="R863" s="229">
        <f>Q863*H863</f>
        <v>0.0570024</v>
      </c>
      <c r="S863" s="229">
        <v>0</v>
      </c>
      <c r="T863" s="230">
        <f>S863*H863</f>
        <v>0</v>
      </c>
      <c r="U863" s="38"/>
      <c r="V863" s="38"/>
      <c r="W863" s="38"/>
      <c r="X863" s="38"/>
      <c r="Y863" s="38"/>
      <c r="Z863" s="38"/>
      <c r="AA863" s="38"/>
      <c r="AB863" s="38"/>
      <c r="AC863" s="38"/>
      <c r="AD863" s="38"/>
      <c r="AE863" s="38"/>
      <c r="AR863" s="231" t="s">
        <v>236</v>
      </c>
      <c r="AT863" s="231" t="s">
        <v>145</v>
      </c>
      <c r="AU863" s="231" t="s">
        <v>85</v>
      </c>
      <c r="AY863" s="17" t="s">
        <v>142</v>
      </c>
      <c r="BE863" s="232">
        <f>IF(N863="základní",J863,0)</f>
        <v>0</v>
      </c>
      <c r="BF863" s="232">
        <f>IF(N863="snížená",J863,0)</f>
        <v>0</v>
      </c>
      <c r="BG863" s="232">
        <f>IF(N863="zákl. přenesená",J863,0)</f>
        <v>0</v>
      </c>
      <c r="BH863" s="232">
        <f>IF(N863="sníž. přenesená",J863,0)</f>
        <v>0</v>
      </c>
      <c r="BI863" s="232">
        <f>IF(N863="nulová",J863,0)</f>
        <v>0</v>
      </c>
      <c r="BJ863" s="17" t="s">
        <v>83</v>
      </c>
      <c r="BK863" s="232">
        <f>ROUND(I863*H863,2)</f>
        <v>0</v>
      </c>
      <c r="BL863" s="17" t="s">
        <v>236</v>
      </c>
      <c r="BM863" s="231" t="s">
        <v>1370</v>
      </c>
    </row>
    <row r="864" s="2" customFormat="1">
      <c r="A864" s="38"/>
      <c r="B864" s="39"/>
      <c r="C864" s="40"/>
      <c r="D864" s="233" t="s">
        <v>151</v>
      </c>
      <c r="E864" s="40"/>
      <c r="F864" s="234" t="s">
        <v>1371</v>
      </c>
      <c r="G864" s="40"/>
      <c r="H864" s="40"/>
      <c r="I864" s="235"/>
      <c r="J864" s="40"/>
      <c r="K864" s="40"/>
      <c r="L864" s="44"/>
      <c r="M864" s="236"/>
      <c r="N864" s="237"/>
      <c r="O864" s="91"/>
      <c r="P864" s="91"/>
      <c r="Q864" s="91"/>
      <c r="R864" s="91"/>
      <c r="S864" s="91"/>
      <c r="T864" s="92"/>
      <c r="U864" s="38"/>
      <c r="V864" s="38"/>
      <c r="W864" s="38"/>
      <c r="X864" s="38"/>
      <c r="Y864" s="38"/>
      <c r="Z864" s="38"/>
      <c r="AA864" s="38"/>
      <c r="AB864" s="38"/>
      <c r="AC864" s="38"/>
      <c r="AD864" s="38"/>
      <c r="AE864" s="38"/>
      <c r="AT864" s="17" t="s">
        <v>151</v>
      </c>
      <c r="AU864" s="17" t="s">
        <v>85</v>
      </c>
    </row>
    <row r="865" s="13" customFormat="1">
      <c r="A865" s="13"/>
      <c r="B865" s="238"/>
      <c r="C865" s="239"/>
      <c r="D865" s="233" t="s">
        <v>153</v>
      </c>
      <c r="E865" s="240" t="s">
        <v>1</v>
      </c>
      <c r="F865" s="241" t="s">
        <v>1356</v>
      </c>
      <c r="G865" s="239"/>
      <c r="H865" s="242">
        <v>196.56</v>
      </c>
      <c r="I865" s="243"/>
      <c r="J865" s="239"/>
      <c r="K865" s="239"/>
      <c r="L865" s="244"/>
      <c r="M865" s="245"/>
      <c r="N865" s="246"/>
      <c r="O865" s="246"/>
      <c r="P865" s="246"/>
      <c r="Q865" s="246"/>
      <c r="R865" s="246"/>
      <c r="S865" s="246"/>
      <c r="T865" s="247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48" t="s">
        <v>153</v>
      </c>
      <c r="AU865" s="248" t="s">
        <v>85</v>
      </c>
      <c r="AV865" s="13" t="s">
        <v>85</v>
      </c>
      <c r="AW865" s="13" t="s">
        <v>32</v>
      </c>
      <c r="AX865" s="13" t="s">
        <v>75</v>
      </c>
      <c r="AY865" s="248" t="s">
        <v>142</v>
      </c>
    </row>
    <row r="866" s="14" customFormat="1">
      <c r="A866" s="14"/>
      <c r="B866" s="249"/>
      <c r="C866" s="250"/>
      <c r="D866" s="233" t="s">
        <v>153</v>
      </c>
      <c r="E866" s="251" t="s">
        <v>1</v>
      </c>
      <c r="F866" s="252" t="s">
        <v>155</v>
      </c>
      <c r="G866" s="250"/>
      <c r="H866" s="253">
        <v>196.56</v>
      </c>
      <c r="I866" s="254"/>
      <c r="J866" s="250"/>
      <c r="K866" s="250"/>
      <c r="L866" s="255"/>
      <c r="M866" s="256"/>
      <c r="N866" s="257"/>
      <c r="O866" s="257"/>
      <c r="P866" s="257"/>
      <c r="Q866" s="257"/>
      <c r="R866" s="257"/>
      <c r="S866" s="257"/>
      <c r="T866" s="258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59" t="s">
        <v>153</v>
      </c>
      <c r="AU866" s="259" t="s">
        <v>85</v>
      </c>
      <c r="AV866" s="14" t="s">
        <v>149</v>
      </c>
      <c r="AW866" s="14" t="s">
        <v>32</v>
      </c>
      <c r="AX866" s="14" t="s">
        <v>83</v>
      </c>
      <c r="AY866" s="259" t="s">
        <v>142</v>
      </c>
    </row>
    <row r="867" s="2" customFormat="1" ht="16.5" customHeight="1">
      <c r="A867" s="38"/>
      <c r="B867" s="39"/>
      <c r="C867" s="219" t="s">
        <v>1372</v>
      </c>
      <c r="D867" s="219" t="s">
        <v>145</v>
      </c>
      <c r="E867" s="220" t="s">
        <v>1373</v>
      </c>
      <c r="F867" s="221" t="s">
        <v>1374</v>
      </c>
      <c r="G867" s="222" t="s">
        <v>158</v>
      </c>
      <c r="H867" s="223">
        <v>196.56</v>
      </c>
      <c r="I867" s="224"/>
      <c r="J867" s="225">
        <f>ROUND(I867*H867,2)</f>
        <v>0</v>
      </c>
      <c r="K867" s="226"/>
      <c r="L867" s="44"/>
      <c r="M867" s="227" t="s">
        <v>1</v>
      </c>
      <c r="N867" s="228" t="s">
        <v>40</v>
      </c>
      <c r="O867" s="91"/>
      <c r="P867" s="229">
        <f>O867*H867</f>
        <v>0</v>
      </c>
      <c r="Q867" s="229">
        <v>0.00066</v>
      </c>
      <c r="R867" s="229">
        <f>Q867*H867</f>
        <v>0.1297296</v>
      </c>
      <c r="S867" s="229">
        <v>0</v>
      </c>
      <c r="T867" s="230">
        <f>S867*H867</f>
        <v>0</v>
      </c>
      <c r="U867" s="38"/>
      <c r="V867" s="38"/>
      <c r="W867" s="38"/>
      <c r="X867" s="38"/>
      <c r="Y867" s="38"/>
      <c r="Z867" s="38"/>
      <c r="AA867" s="38"/>
      <c r="AB867" s="38"/>
      <c r="AC867" s="38"/>
      <c r="AD867" s="38"/>
      <c r="AE867" s="38"/>
      <c r="AR867" s="231" t="s">
        <v>236</v>
      </c>
      <c r="AT867" s="231" t="s">
        <v>145</v>
      </c>
      <c r="AU867" s="231" t="s">
        <v>85</v>
      </c>
      <c r="AY867" s="17" t="s">
        <v>142</v>
      </c>
      <c r="BE867" s="232">
        <f>IF(N867="základní",J867,0)</f>
        <v>0</v>
      </c>
      <c r="BF867" s="232">
        <f>IF(N867="snížená",J867,0)</f>
        <v>0</v>
      </c>
      <c r="BG867" s="232">
        <f>IF(N867="zákl. přenesená",J867,0)</f>
        <v>0</v>
      </c>
      <c r="BH867" s="232">
        <f>IF(N867="sníž. přenesená",J867,0)</f>
        <v>0</v>
      </c>
      <c r="BI867" s="232">
        <f>IF(N867="nulová",J867,0)</f>
        <v>0</v>
      </c>
      <c r="BJ867" s="17" t="s">
        <v>83</v>
      </c>
      <c r="BK867" s="232">
        <f>ROUND(I867*H867,2)</f>
        <v>0</v>
      </c>
      <c r="BL867" s="17" t="s">
        <v>236</v>
      </c>
      <c r="BM867" s="231" t="s">
        <v>1375</v>
      </c>
    </row>
    <row r="868" s="2" customFormat="1">
      <c r="A868" s="38"/>
      <c r="B868" s="39"/>
      <c r="C868" s="40"/>
      <c r="D868" s="233" t="s">
        <v>151</v>
      </c>
      <c r="E868" s="40"/>
      <c r="F868" s="234" t="s">
        <v>1376</v>
      </c>
      <c r="G868" s="40"/>
      <c r="H868" s="40"/>
      <c r="I868" s="235"/>
      <c r="J868" s="40"/>
      <c r="K868" s="40"/>
      <c r="L868" s="44"/>
      <c r="M868" s="236"/>
      <c r="N868" s="237"/>
      <c r="O868" s="91"/>
      <c r="P868" s="91"/>
      <c r="Q868" s="91"/>
      <c r="R868" s="91"/>
      <c r="S868" s="91"/>
      <c r="T868" s="92"/>
      <c r="U868" s="38"/>
      <c r="V868" s="38"/>
      <c r="W868" s="38"/>
      <c r="X868" s="38"/>
      <c r="Y868" s="38"/>
      <c r="Z868" s="38"/>
      <c r="AA868" s="38"/>
      <c r="AB868" s="38"/>
      <c r="AC868" s="38"/>
      <c r="AD868" s="38"/>
      <c r="AE868" s="38"/>
      <c r="AT868" s="17" t="s">
        <v>151</v>
      </c>
      <c r="AU868" s="17" t="s">
        <v>85</v>
      </c>
    </row>
    <row r="869" s="13" customFormat="1">
      <c r="A869" s="13"/>
      <c r="B869" s="238"/>
      <c r="C869" s="239"/>
      <c r="D869" s="233" t="s">
        <v>153</v>
      </c>
      <c r="E869" s="240" t="s">
        <v>1</v>
      </c>
      <c r="F869" s="241" t="s">
        <v>1356</v>
      </c>
      <c r="G869" s="239"/>
      <c r="H869" s="242">
        <v>196.56</v>
      </c>
      <c r="I869" s="243"/>
      <c r="J869" s="239"/>
      <c r="K869" s="239"/>
      <c r="L869" s="244"/>
      <c r="M869" s="245"/>
      <c r="N869" s="246"/>
      <c r="O869" s="246"/>
      <c r="P869" s="246"/>
      <c r="Q869" s="246"/>
      <c r="R869" s="246"/>
      <c r="S869" s="246"/>
      <c r="T869" s="247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48" t="s">
        <v>153</v>
      </c>
      <c r="AU869" s="248" t="s">
        <v>85</v>
      </c>
      <c r="AV869" s="13" t="s">
        <v>85</v>
      </c>
      <c r="AW869" s="13" t="s">
        <v>32</v>
      </c>
      <c r="AX869" s="13" t="s">
        <v>75</v>
      </c>
      <c r="AY869" s="248" t="s">
        <v>142</v>
      </c>
    </row>
    <row r="870" s="14" customFormat="1">
      <c r="A870" s="14"/>
      <c r="B870" s="249"/>
      <c r="C870" s="250"/>
      <c r="D870" s="233" t="s">
        <v>153</v>
      </c>
      <c r="E870" s="251" t="s">
        <v>1</v>
      </c>
      <c r="F870" s="252" t="s">
        <v>155</v>
      </c>
      <c r="G870" s="250"/>
      <c r="H870" s="253">
        <v>196.56</v>
      </c>
      <c r="I870" s="254"/>
      <c r="J870" s="250"/>
      <c r="K870" s="250"/>
      <c r="L870" s="255"/>
      <c r="M870" s="256"/>
      <c r="N870" s="257"/>
      <c r="O870" s="257"/>
      <c r="P870" s="257"/>
      <c r="Q870" s="257"/>
      <c r="R870" s="257"/>
      <c r="S870" s="257"/>
      <c r="T870" s="258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59" t="s">
        <v>153</v>
      </c>
      <c r="AU870" s="259" t="s">
        <v>85</v>
      </c>
      <c r="AV870" s="14" t="s">
        <v>149</v>
      </c>
      <c r="AW870" s="14" t="s">
        <v>32</v>
      </c>
      <c r="AX870" s="14" t="s">
        <v>83</v>
      </c>
      <c r="AY870" s="259" t="s">
        <v>142</v>
      </c>
    </row>
    <row r="871" s="12" customFormat="1" ht="22.8" customHeight="1">
      <c r="A871" s="12"/>
      <c r="B871" s="203"/>
      <c r="C871" s="204"/>
      <c r="D871" s="205" t="s">
        <v>74</v>
      </c>
      <c r="E871" s="217" t="s">
        <v>1377</v>
      </c>
      <c r="F871" s="217" t="s">
        <v>1378</v>
      </c>
      <c r="G871" s="204"/>
      <c r="H871" s="204"/>
      <c r="I871" s="207"/>
      <c r="J871" s="218">
        <f>BK871</f>
        <v>0</v>
      </c>
      <c r="K871" s="204"/>
      <c r="L871" s="209"/>
      <c r="M871" s="210"/>
      <c r="N871" s="211"/>
      <c r="O871" s="211"/>
      <c r="P871" s="212">
        <f>SUM(P872:P892)</f>
        <v>0</v>
      </c>
      <c r="Q871" s="211"/>
      <c r="R871" s="212">
        <f>SUM(R872:R892)</f>
        <v>2.039571</v>
      </c>
      <c r="S871" s="211"/>
      <c r="T871" s="213">
        <f>SUM(T872:T892)</f>
        <v>0</v>
      </c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  <c r="AE871" s="12"/>
      <c r="AR871" s="214" t="s">
        <v>85</v>
      </c>
      <c r="AT871" s="215" t="s">
        <v>74</v>
      </c>
      <c r="AU871" s="215" t="s">
        <v>83</v>
      </c>
      <c r="AY871" s="214" t="s">
        <v>142</v>
      </c>
      <c r="BK871" s="216">
        <f>SUM(BK872:BK892)</f>
        <v>0</v>
      </c>
    </row>
    <row r="872" s="2" customFormat="1" ht="16.5" customHeight="1">
      <c r="A872" s="38"/>
      <c r="B872" s="39"/>
      <c r="C872" s="219" t="s">
        <v>1379</v>
      </c>
      <c r="D872" s="219" t="s">
        <v>145</v>
      </c>
      <c r="E872" s="220" t="s">
        <v>1380</v>
      </c>
      <c r="F872" s="221" t="s">
        <v>1381</v>
      </c>
      <c r="G872" s="222" t="s">
        <v>158</v>
      </c>
      <c r="H872" s="223">
        <v>4079.142</v>
      </c>
      <c r="I872" s="224"/>
      <c r="J872" s="225">
        <f>ROUND(I872*H872,2)</f>
        <v>0</v>
      </c>
      <c r="K872" s="226"/>
      <c r="L872" s="44"/>
      <c r="M872" s="227" t="s">
        <v>1</v>
      </c>
      <c r="N872" s="228" t="s">
        <v>40</v>
      </c>
      <c r="O872" s="91"/>
      <c r="P872" s="229">
        <f>O872*H872</f>
        <v>0</v>
      </c>
      <c r="Q872" s="229">
        <v>0</v>
      </c>
      <c r="R872" s="229">
        <f>Q872*H872</f>
        <v>0</v>
      </c>
      <c r="S872" s="229">
        <v>0</v>
      </c>
      <c r="T872" s="230">
        <f>S872*H872</f>
        <v>0</v>
      </c>
      <c r="U872" s="38"/>
      <c r="V872" s="38"/>
      <c r="W872" s="38"/>
      <c r="X872" s="38"/>
      <c r="Y872" s="38"/>
      <c r="Z872" s="38"/>
      <c r="AA872" s="38"/>
      <c r="AB872" s="38"/>
      <c r="AC872" s="38"/>
      <c r="AD872" s="38"/>
      <c r="AE872" s="38"/>
      <c r="AR872" s="231" t="s">
        <v>236</v>
      </c>
      <c r="AT872" s="231" t="s">
        <v>145</v>
      </c>
      <c r="AU872" s="231" t="s">
        <v>85</v>
      </c>
      <c r="AY872" s="17" t="s">
        <v>142</v>
      </c>
      <c r="BE872" s="232">
        <f>IF(N872="základní",J872,0)</f>
        <v>0</v>
      </c>
      <c r="BF872" s="232">
        <f>IF(N872="snížená",J872,0)</f>
        <v>0</v>
      </c>
      <c r="BG872" s="232">
        <f>IF(N872="zákl. přenesená",J872,0)</f>
        <v>0</v>
      </c>
      <c r="BH872" s="232">
        <f>IF(N872="sníž. přenesená",J872,0)</f>
        <v>0</v>
      </c>
      <c r="BI872" s="232">
        <f>IF(N872="nulová",J872,0)</f>
        <v>0</v>
      </c>
      <c r="BJ872" s="17" t="s">
        <v>83</v>
      </c>
      <c r="BK872" s="232">
        <f>ROUND(I872*H872,2)</f>
        <v>0</v>
      </c>
      <c r="BL872" s="17" t="s">
        <v>236</v>
      </c>
      <c r="BM872" s="231" t="s">
        <v>1382</v>
      </c>
    </row>
    <row r="873" s="2" customFormat="1">
      <c r="A873" s="38"/>
      <c r="B873" s="39"/>
      <c r="C873" s="40"/>
      <c r="D873" s="233" t="s">
        <v>151</v>
      </c>
      <c r="E873" s="40"/>
      <c r="F873" s="234" t="s">
        <v>1383</v>
      </c>
      <c r="G873" s="40"/>
      <c r="H873" s="40"/>
      <c r="I873" s="235"/>
      <c r="J873" s="40"/>
      <c r="K873" s="40"/>
      <c r="L873" s="44"/>
      <c r="M873" s="236"/>
      <c r="N873" s="237"/>
      <c r="O873" s="91"/>
      <c r="P873" s="91"/>
      <c r="Q873" s="91"/>
      <c r="R873" s="91"/>
      <c r="S873" s="91"/>
      <c r="T873" s="92"/>
      <c r="U873" s="38"/>
      <c r="V873" s="38"/>
      <c r="W873" s="38"/>
      <c r="X873" s="38"/>
      <c r="Y873" s="38"/>
      <c r="Z873" s="38"/>
      <c r="AA873" s="38"/>
      <c r="AB873" s="38"/>
      <c r="AC873" s="38"/>
      <c r="AD873" s="38"/>
      <c r="AE873" s="38"/>
      <c r="AT873" s="17" t="s">
        <v>151</v>
      </c>
      <c r="AU873" s="17" t="s">
        <v>85</v>
      </c>
    </row>
    <row r="874" s="15" customFormat="1">
      <c r="A874" s="15"/>
      <c r="B874" s="260"/>
      <c r="C874" s="261"/>
      <c r="D874" s="233" t="s">
        <v>153</v>
      </c>
      <c r="E874" s="262" t="s">
        <v>1</v>
      </c>
      <c r="F874" s="263" t="s">
        <v>1384</v>
      </c>
      <c r="G874" s="261"/>
      <c r="H874" s="262" t="s">
        <v>1</v>
      </c>
      <c r="I874" s="264"/>
      <c r="J874" s="261"/>
      <c r="K874" s="261"/>
      <c r="L874" s="265"/>
      <c r="M874" s="266"/>
      <c r="N874" s="267"/>
      <c r="O874" s="267"/>
      <c r="P874" s="267"/>
      <c r="Q874" s="267"/>
      <c r="R874" s="267"/>
      <c r="S874" s="267"/>
      <c r="T874" s="268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T874" s="269" t="s">
        <v>153</v>
      </c>
      <c r="AU874" s="269" t="s">
        <v>85</v>
      </c>
      <c r="AV874" s="15" t="s">
        <v>83</v>
      </c>
      <c r="AW874" s="15" t="s">
        <v>32</v>
      </c>
      <c r="AX874" s="15" t="s">
        <v>75</v>
      </c>
      <c r="AY874" s="269" t="s">
        <v>142</v>
      </c>
    </row>
    <row r="875" s="13" customFormat="1">
      <c r="A875" s="13"/>
      <c r="B875" s="238"/>
      <c r="C875" s="239"/>
      <c r="D875" s="233" t="s">
        <v>153</v>
      </c>
      <c r="E875" s="240" t="s">
        <v>1</v>
      </c>
      <c r="F875" s="241" t="s">
        <v>1385</v>
      </c>
      <c r="G875" s="239"/>
      <c r="H875" s="242">
        <v>3954.43</v>
      </c>
      <c r="I875" s="243"/>
      <c r="J875" s="239"/>
      <c r="K875" s="239"/>
      <c r="L875" s="244"/>
      <c r="M875" s="245"/>
      <c r="N875" s="246"/>
      <c r="O875" s="246"/>
      <c r="P875" s="246"/>
      <c r="Q875" s="246"/>
      <c r="R875" s="246"/>
      <c r="S875" s="246"/>
      <c r="T875" s="247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48" t="s">
        <v>153</v>
      </c>
      <c r="AU875" s="248" t="s">
        <v>85</v>
      </c>
      <c r="AV875" s="13" t="s">
        <v>85</v>
      </c>
      <c r="AW875" s="13" t="s">
        <v>32</v>
      </c>
      <c r="AX875" s="13" t="s">
        <v>75</v>
      </c>
      <c r="AY875" s="248" t="s">
        <v>142</v>
      </c>
    </row>
    <row r="876" s="15" customFormat="1">
      <c r="A876" s="15"/>
      <c r="B876" s="260"/>
      <c r="C876" s="261"/>
      <c r="D876" s="233" t="s">
        <v>153</v>
      </c>
      <c r="E876" s="262" t="s">
        <v>1</v>
      </c>
      <c r="F876" s="263" t="s">
        <v>1386</v>
      </c>
      <c r="G876" s="261"/>
      <c r="H876" s="262" t="s">
        <v>1</v>
      </c>
      <c r="I876" s="264"/>
      <c r="J876" s="261"/>
      <c r="K876" s="261"/>
      <c r="L876" s="265"/>
      <c r="M876" s="266"/>
      <c r="N876" s="267"/>
      <c r="O876" s="267"/>
      <c r="P876" s="267"/>
      <c r="Q876" s="267"/>
      <c r="R876" s="267"/>
      <c r="S876" s="267"/>
      <c r="T876" s="268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T876" s="269" t="s">
        <v>153</v>
      </c>
      <c r="AU876" s="269" t="s">
        <v>85</v>
      </c>
      <c r="AV876" s="15" t="s">
        <v>83</v>
      </c>
      <c r="AW876" s="15" t="s">
        <v>32</v>
      </c>
      <c r="AX876" s="15" t="s">
        <v>75</v>
      </c>
      <c r="AY876" s="269" t="s">
        <v>142</v>
      </c>
    </row>
    <row r="877" s="13" customFormat="1">
      <c r="A877" s="13"/>
      <c r="B877" s="238"/>
      <c r="C877" s="239"/>
      <c r="D877" s="233" t="s">
        <v>153</v>
      </c>
      <c r="E877" s="240" t="s">
        <v>1</v>
      </c>
      <c r="F877" s="241" t="s">
        <v>1387</v>
      </c>
      <c r="G877" s="239"/>
      <c r="H877" s="242">
        <v>124.712</v>
      </c>
      <c r="I877" s="243"/>
      <c r="J877" s="239"/>
      <c r="K877" s="239"/>
      <c r="L877" s="244"/>
      <c r="M877" s="245"/>
      <c r="N877" s="246"/>
      <c r="O877" s="246"/>
      <c r="P877" s="246"/>
      <c r="Q877" s="246"/>
      <c r="R877" s="246"/>
      <c r="S877" s="246"/>
      <c r="T877" s="247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48" t="s">
        <v>153</v>
      </c>
      <c r="AU877" s="248" t="s">
        <v>85</v>
      </c>
      <c r="AV877" s="13" t="s">
        <v>85</v>
      </c>
      <c r="AW877" s="13" t="s">
        <v>32</v>
      </c>
      <c r="AX877" s="13" t="s">
        <v>75</v>
      </c>
      <c r="AY877" s="248" t="s">
        <v>142</v>
      </c>
    </row>
    <row r="878" s="14" customFormat="1">
      <c r="A878" s="14"/>
      <c r="B878" s="249"/>
      <c r="C878" s="250"/>
      <c r="D878" s="233" t="s">
        <v>153</v>
      </c>
      <c r="E878" s="251" t="s">
        <v>1</v>
      </c>
      <c r="F878" s="252" t="s">
        <v>155</v>
      </c>
      <c r="G878" s="250"/>
      <c r="H878" s="253">
        <v>4079.142</v>
      </c>
      <c r="I878" s="254"/>
      <c r="J878" s="250"/>
      <c r="K878" s="250"/>
      <c r="L878" s="255"/>
      <c r="M878" s="256"/>
      <c r="N878" s="257"/>
      <c r="O878" s="257"/>
      <c r="P878" s="257"/>
      <c r="Q878" s="257"/>
      <c r="R878" s="257"/>
      <c r="S878" s="257"/>
      <c r="T878" s="258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59" t="s">
        <v>153</v>
      </c>
      <c r="AU878" s="259" t="s">
        <v>85</v>
      </c>
      <c r="AV878" s="14" t="s">
        <v>149</v>
      </c>
      <c r="AW878" s="14" t="s">
        <v>32</v>
      </c>
      <c r="AX878" s="14" t="s">
        <v>83</v>
      </c>
      <c r="AY878" s="259" t="s">
        <v>142</v>
      </c>
    </row>
    <row r="879" s="2" customFormat="1" ht="16.5" customHeight="1">
      <c r="A879" s="38"/>
      <c r="B879" s="39"/>
      <c r="C879" s="219" t="s">
        <v>1388</v>
      </c>
      <c r="D879" s="219" t="s">
        <v>145</v>
      </c>
      <c r="E879" s="220" t="s">
        <v>1389</v>
      </c>
      <c r="F879" s="221" t="s">
        <v>1390</v>
      </c>
      <c r="G879" s="222" t="s">
        <v>158</v>
      </c>
      <c r="H879" s="223">
        <v>4079.142</v>
      </c>
      <c r="I879" s="224"/>
      <c r="J879" s="225">
        <f>ROUND(I879*H879,2)</f>
        <v>0</v>
      </c>
      <c r="K879" s="226"/>
      <c r="L879" s="44"/>
      <c r="M879" s="227" t="s">
        <v>1</v>
      </c>
      <c r="N879" s="228" t="s">
        <v>40</v>
      </c>
      <c r="O879" s="91"/>
      <c r="P879" s="229">
        <f>O879*H879</f>
        <v>0</v>
      </c>
      <c r="Q879" s="229">
        <v>0.00021</v>
      </c>
      <c r="R879" s="229">
        <f>Q879*H879</f>
        <v>0.85661982</v>
      </c>
      <c r="S879" s="229">
        <v>0</v>
      </c>
      <c r="T879" s="230">
        <f>S879*H879</f>
        <v>0</v>
      </c>
      <c r="U879" s="38"/>
      <c r="V879" s="38"/>
      <c r="W879" s="38"/>
      <c r="X879" s="38"/>
      <c r="Y879" s="38"/>
      <c r="Z879" s="38"/>
      <c r="AA879" s="38"/>
      <c r="AB879" s="38"/>
      <c r="AC879" s="38"/>
      <c r="AD879" s="38"/>
      <c r="AE879" s="38"/>
      <c r="AR879" s="231" t="s">
        <v>236</v>
      </c>
      <c r="AT879" s="231" t="s">
        <v>145</v>
      </c>
      <c r="AU879" s="231" t="s">
        <v>85</v>
      </c>
      <c r="AY879" s="17" t="s">
        <v>142</v>
      </c>
      <c r="BE879" s="232">
        <f>IF(N879="základní",J879,0)</f>
        <v>0</v>
      </c>
      <c r="BF879" s="232">
        <f>IF(N879="snížená",J879,0)</f>
        <v>0</v>
      </c>
      <c r="BG879" s="232">
        <f>IF(N879="zákl. přenesená",J879,0)</f>
        <v>0</v>
      </c>
      <c r="BH879" s="232">
        <f>IF(N879="sníž. přenesená",J879,0)</f>
        <v>0</v>
      </c>
      <c r="BI879" s="232">
        <f>IF(N879="nulová",J879,0)</f>
        <v>0</v>
      </c>
      <c r="BJ879" s="17" t="s">
        <v>83</v>
      </c>
      <c r="BK879" s="232">
        <f>ROUND(I879*H879,2)</f>
        <v>0</v>
      </c>
      <c r="BL879" s="17" t="s">
        <v>236</v>
      </c>
      <c r="BM879" s="231" t="s">
        <v>1391</v>
      </c>
    </row>
    <row r="880" s="2" customFormat="1">
      <c r="A880" s="38"/>
      <c r="B880" s="39"/>
      <c r="C880" s="40"/>
      <c r="D880" s="233" t="s">
        <v>151</v>
      </c>
      <c r="E880" s="40"/>
      <c r="F880" s="234" t="s">
        <v>1392</v>
      </c>
      <c r="G880" s="40"/>
      <c r="H880" s="40"/>
      <c r="I880" s="235"/>
      <c r="J880" s="40"/>
      <c r="K880" s="40"/>
      <c r="L880" s="44"/>
      <c r="M880" s="236"/>
      <c r="N880" s="237"/>
      <c r="O880" s="91"/>
      <c r="P880" s="91"/>
      <c r="Q880" s="91"/>
      <c r="R880" s="91"/>
      <c r="S880" s="91"/>
      <c r="T880" s="92"/>
      <c r="U880" s="38"/>
      <c r="V880" s="38"/>
      <c r="W880" s="38"/>
      <c r="X880" s="38"/>
      <c r="Y880" s="38"/>
      <c r="Z880" s="38"/>
      <c r="AA880" s="38"/>
      <c r="AB880" s="38"/>
      <c r="AC880" s="38"/>
      <c r="AD880" s="38"/>
      <c r="AE880" s="38"/>
      <c r="AT880" s="17" t="s">
        <v>151</v>
      </c>
      <c r="AU880" s="17" t="s">
        <v>85</v>
      </c>
    </row>
    <row r="881" s="15" customFormat="1">
      <c r="A881" s="15"/>
      <c r="B881" s="260"/>
      <c r="C881" s="261"/>
      <c r="D881" s="233" t="s">
        <v>153</v>
      </c>
      <c r="E881" s="262" t="s">
        <v>1</v>
      </c>
      <c r="F881" s="263" t="s">
        <v>1384</v>
      </c>
      <c r="G881" s="261"/>
      <c r="H881" s="262" t="s">
        <v>1</v>
      </c>
      <c r="I881" s="264"/>
      <c r="J881" s="261"/>
      <c r="K881" s="261"/>
      <c r="L881" s="265"/>
      <c r="M881" s="266"/>
      <c r="N881" s="267"/>
      <c r="O881" s="267"/>
      <c r="P881" s="267"/>
      <c r="Q881" s="267"/>
      <c r="R881" s="267"/>
      <c r="S881" s="267"/>
      <c r="T881" s="268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T881" s="269" t="s">
        <v>153</v>
      </c>
      <c r="AU881" s="269" t="s">
        <v>85</v>
      </c>
      <c r="AV881" s="15" t="s">
        <v>83</v>
      </c>
      <c r="AW881" s="15" t="s">
        <v>32</v>
      </c>
      <c r="AX881" s="15" t="s">
        <v>75</v>
      </c>
      <c r="AY881" s="269" t="s">
        <v>142</v>
      </c>
    </row>
    <row r="882" s="13" customFormat="1">
      <c r="A882" s="13"/>
      <c r="B882" s="238"/>
      <c r="C882" s="239"/>
      <c r="D882" s="233" t="s">
        <v>153</v>
      </c>
      <c r="E882" s="240" t="s">
        <v>1</v>
      </c>
      <c r="F882" s="241" t="s">
        <v>1385</v>
      </c>
      <c r="G882" s="239"/>
      <c r="H882" s="242">
        <v>3954.43</v>
      </c>
      <c r="I882" s="243"/>
      <c r="J882" s="239"/>
      <c r="K882" s="239"/>
      <c r="L882" s="244"/>
      <c r="M882" s="245"/>
      <c r="N882" s="246"/>
      <c r="O882" s="246"/>
      <c r="P882" s="246"/>
      <c r="Q882" s="246"/>
      <c r="R882" s="246"/>
      <c r="S882" s="246"/>
      <c r="T882" s="247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48" t="s">
        <v>153</v>
      </c>
      <c r="AU882" s="248" t="s">
        <v>85</v>
      </c>
      <c r="AV882" s="13" t="s">
        <v>85</v>
      </c>
      <c r="AW882" s="13" t="s">
        <v>32</v>
      </c>
      <c r="AX882" s="13" t="s">
        <v>75</v>
      </c>
      <c r="AY882" s="248" t="s">
        <v>142</v>
      </c>
    </row>
    <row r="883" s="15" customFormat="1">
      <c r="A883" s="15"/>
      <c r="B883" s="260"/>
      <c r="C883" s="261"/>
      <c r="D883" s="233" t="s">
        <v>153</v>
      </c>
      <c r="E883" s="262" t="s">
        <v>1</v>
      </c>
      <c r="F883" s="263" t="s">
        <v>1386</v>
      </c>
      <c r="G883" s="261"/>
      <c r="H883" s="262" t="s">
        <v>1</v>
      </c>
      <c r="I883" s="264"/>
      <c r="J883" s="261"/>
      <c r="K883" s="261"/>
      <c r="L883" s="265"/>
      <c r="M883" s="266"/>
      <c r="N883" s="267"/>
      <c r="O883" s="267"/>
      <c r="P883" s="267"/>
      <c r="Q883" s="267"/>
      <c r="R883" s="267"/>
      <c r="S883" s="267"/>
      <c r="T883" s="268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T883" s="269" t="s">
        <v>153</v>
      </c>
      <c r="AU883" s="269" t="s">
        <v>85</v>
      </c>
      <c r="AV883" s="15" t="s">
        <v>83</v>
      </c>
      <c r="AW883" s="15" t="s">
        <v>32</v>
      </c>
      <c r="AX883" s="15" t="s">
        <v>75</v>
      </c>
      <c r="AY883" s="269" t="s">
        <v>142</v>
      </c>
    </row>
    <row r="884" s="13" customFormat="1">
      <c r="A884" s="13"/>
      <c r="B884" s="238"/>
      <c r="C884" s="239"/>
      <c r="D884" s="233" t="s">
        <v>153</v>
      </c>
      <c r="E884" s="240" t="s">
        <v>1</v>
      </c>
      <c r="F884" s="241" t="s">
        <v>1387</v>
      </c>
      <c r="G884" s="239"/>
      <c r="H884" s="242">
        <v>124.712</v>
      </c>
      <c r="I884" s="243"/>
      <c r="J884" s="239"/>
      <c r="K884" s="239"/>
      <c r="L884" s="244"/>
      <c r="M884" s="245"/>
      <c r="N884" s="246"/>
      <c r="O884" s="246"/>
      <c r="P884" s="246"/>
      <c r="Q884" s="246"/>
      <c r="R884" s="246"/>
      <c r="S884" s="246"/>
      <c r="T884" s="247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48" t="s">
        <v>153</v>
      </c>
      <c r="AU884" s="248" t="s">
        <v>85</v>
      </c>
      <c r="AV884" s="13" t="s">
        <v>85</v>
      </c>
      <c r="AW884" s="13" t="s">
        <v>32</v>
      </c>
      <c r="AX884" s="13" t="s">
        <v>75</v>
      </c>
      <c r="AY884" s="248" t="s">
        <v>142</v>
      </c>
    </row>
    <row r="885" s="14" customFormat="1">
      <c r="A885" s="14"/>
      <c r="B885" s="249"/>
      <c r="C885" s="250"/>
      <c r="D885" s="233" t="s">
        <v>153</v>
      </c>
      <c r="E885" s="251" t="s">
        <v>1</v>
      </c>
      <c r="F885" s="252" t="s">
        <v>155</v>
      </c>
      <c r="G885" s="250"/>
      <c r="H885" s="253">
        <v>4079.142</v>
      </c>
      <c r="I885" s="254"/>
      <c r="J885" s="250"/>
      <c r="K885" s="250"/>
      <c r="L885" s="255"/>
      <c r="M885" s="256"/>
      <c r="N885" s="257"/>
      <c r="O885" s="257"/>
      <c r="P885" s="257"/>
      <c r="Q885" s="257"/>
      <c r="R885" s="257"/>
      <c r="S885" s="257"/>
      <c r="T885" s="258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59" t="s">
        <v>153</v>
      </c>
      <c r="AU885" s="259" t="s">
        <v>85</v>
      </c>
      <c r="AV885" s="14" t="s">
        <v>149</v>
      </c>
      <c r="AW885" s="14" t="s">
        <v>32</v>
      </c>
      <c r="AX885" s="14" t="s">
        <v>83</v>
      </c>
      <c r="AY885" s="259" t="s">
        <v>142</v>
      </c>
    </row>
    <row r="886" s="2" customFormat="1" ht="16.5" customHeight="1">
      <c r="A886" s="38"/>
      <c r="B886" s="39"/>
      <c r="C886" s="219" t="s">
        <v>1393</v>
      </c>
      <c r="D886" s="219" t="s">
        <v>145</v>
      </c>
      <c r="E886" s="220" t="s">
        <v>1394</v>
      </c>
      <c r="F886" s="221" t="s">
        <v>1395</v>
      </c>
      <c r="G886" s="222" t="s">
        <v>158</v>
      </c>
      <c r="H886" s="223">
        <v>4079.142</v>
      </c>
      <c r="I886" s="224"/>
      <c r="J886" s="225">
        <f>ROUND(I886*H886,2)</f>
        <v>0</v>
      </c>
      <c r="K886" s="226"/>
      <c r="L886" s="44"/>
      <c r="M886" s="227" t="s">
        <v>1</v>
      </c>
      <c r="N886" s="228" t="s">
        <v>40</v>
      </c>
      <c r="O886" s="91"/>
      <c r="P886" s="229">
        <f>O886*H886</f>
        <v>0</v>
      </c>
      <c r="Q886" s="229">
        <v>0.00029</v>
      </c>
      <c r="R886" s="229">
        <f>Q886*H886</f>
        <v>1.1829511799999998</v>
      </c>
      <c r="S886" s="229">
        <v>0</v>
      </c>
      <c r="T886" s="230">
        <f>S886*H886</f>
        <v>0</v>
      </c>
      <c r="U886" s="38"/>
      <c r="V886" s="38"/>
      <c r="W886" s="38"/>
      <c r="X886" s="38"/>
      <c r="Y886" s="38"/>
      <c r="Z886" s="38"/>
      <c r="AA886" s="38"/>
      <c r="AB886" s="38"/>
      <c r="AC886" s="38"/>
      <c r="AD886" s="38"/>
      <c r="AE886" s="38"/>
      <c r="AR886" s="231" t="s">
        <v>236</v>
      </c>
      <c r="AT886" s="231" t="s">
        <v>145</v>
      </c>
      <c r="AU886" s="231" t="s">
        <v>85</v>
      </c>
      <c r="AY886" s="17" t="s">
        <v>142</v>
      </c>
      <c r="BE886" s="232">
        <f>IF(N886="základní",J886,0)</f>
        <v>0</v>
      </c>
      <c r="BF886" s="232">
        <f>IF(N886="snížená",J886,0)</f>
        <v>0</v>
      </c>
      <c r="BG886" s="232">
        <f>IF(N886="zákl. přenesená",J886,0)</f>
        <v>0</v>
      </c>
      <c r="BH886" s="232">
        <f>IF(N886="sníž. přenesená",J886,0)</f>
        <v>0</v>
      </c>
      <c r="BI886" s="232">
        <f>IF(N886="nulová",J886,0)</f>
        <v>0</v>
      </c>
      <c r="BJ886" s="17" t="s">
        <v>83</v>
      </c>
      <c r="BK886" s="232">
        <f>ROUND(I886*H886,2)</f>
        <v>0</v>
      </c>
      <c r="BL886" s="17" t="s">
        <v>236</v>
      </c>
      <c r="BM886" s="231" t="s">
        <v>1396</v>
      </c>
    </row>
    <row r="887" s="2" customFormat="1">
      <c r="A887" s="38"/>
      <c r="B887" s="39"/>
      <c r="C887" s="40"/>
      <c r="D887" s="233" t="s">
        <v>151</v>
      </c>
      <c r="E887" s="40"/>
      <c r="F887" s="234" t="s">
        <v>1397</v>
      </c>
      <c r="G887" s="40"/>
      <c r="H887" s="40"/>
      <c r="I887" s="235"/>
      <c r="J887" s="40"/>
      <c r="K887" s="40"/>
      <c r="L887" s="44"/>
      <c r="M887" s="236"/>
      <c r="N887" s="237"/>
      <c r="O887" s="91"/>
      <c r="P887" s="91"/>
      <c r="Q887" s="91"/>
      <c r="R887" s="91"/>
      <c r="S887" s="91"/>
      <c r="T887" s="92"/>
      <c r="U887" s="38"/>
      <c r="V887" s="38"/>
      <c r="W887" s="38"/>
      <c r="X887" s="38"/>
      <c r="Y887" s="38"/>
      <c r="Z887" s="38"/>
      <c r="AA887" s="38"/>
      <c r="AB887" s="38"/>
      <c r="AC887" s="38"/>
      <c r="AD887" s="38"/>
      <c r="AE887" s="38"/>
      <c r="AT887" s="17" t="s">
        <v>151</v>
      </c>
      <c r="AU887" s="17" t="s">
        <v>85</v>
      </c>
    </row>
    <row r="888" s="15" customFormat="1">
      <c r="A888" s="15"/>
      <c r="B888" s="260"/>
      <c r="C888" s="261"/>
      <c r="D888" s="233" t="s">
        <v>153</v>
      </c>
      <c r="E888" s="262" t="s">
        <v>1</v>
      </c>
      <c r="F888" s="263" t="s">
        <v>1384</v>
      </c>
      <c r="G888" s="261"/>
      <c r="H888" s="262" t="s">
        <v>1</v>
      </c>
      <c r="I888" s="264"/>
      <c r="J888" s="261"/>
      <c r="K888" s="261"/>
      <c r="L888" s="265"/>
      <c r="M888" s="266"/>
      <c r="N888" s="267"/>
      <c r="O888" s="267"/>
      <c r="P888" s="267"/>
      <c r="Q888" s="267"/>
      <c r="R888" s="267"/>
      <c r="S888" s="267"/>
      <c r="T888" s="268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T888" s="269" t="s">
        <v>153</v>
      </c>
      <c r="AU888" s="269" t="s">
        <v>85</v>
      </c>
      <c r="AV888" s="15" t="s">
        <v>83</v>
      </c>
      <c r="AW888" s="15" t="s">
        <v>32</v>
      </c>
      <c r="AX888" s="15" t="s">
        <v>75</v>
      </c>
      <c r="AY888" s="269" t="s">
        <v>142</v>
      </c>
    </row>
    <row r="889" s="13" customFormat="1">
      <c r="A889" s="13"/>
      <c r="B889" s="238"/>
      <c r="C889" s="239"/>
      <c r="D889" s="233" t="s">
        <v>153</v>
      </c>
      <c r="E889" s="240" t="s">
        <v>1</v>
      </c>
      <c r="F889" s="241" t="s">
        <v>1385</v>
      </c>
      <c r="G889" s="239"/>
      <c r="H889" s="242">
        <v>3954.43</v>
      </c>
      <c r="I889" s="243"/>
      <c r="J889" s="239"/>
      <c r="K889" s="239"/>
      <c r="L889" s="244"/>
      <c r="M889" s="245"/>
      <c r="N889" s="246"/>
      <c r="O889" s="246"/>
      <c r="P889" s="246"/>
      <c r="Q889" s="246"/>
      <c r="R889" s="246"/>
      <c r="S889" s="246"/>
      <c r="T889" s="247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48" t="s">
        <v>153</v>
      </c>
      <c r="AU889" s="248" t="s">
        <v>85</v>
      </c>
      <c r="AV889" s="13" t="s">
        <v>85</v>
      </c>
      <c r="AW889" s="13" t="s">
        <v>32</v>
      </c>
      <c r="AX889" s="13" t="s">
        <v>75</v>
      </c>
      <c r="AY889" s="248" t="s">
        <v>142</v>
      </c>
    </row>
    <row r="890" s="15" customFormat="1">
      <c r="A890" s="15"/>
      <c r="B890" s="260"/>
      <c r="C890" s="261"/>
      <c r="D890" s="233" t="s">
        <v>153</v>
      </c>
      <c r="E890" s="262" t="s">
        <v>1</v>
      </c>
      <c r="F890" s="263" t="s">
        <v>1386</v>
      </c>
      <c r="G890" s="261"/>
      <c r="H890" s="262" t="s">
        <v>1</v>
      </c>
      <c r="I890" s="264"/>
      <c r="J890" s="261"/>
      <c r="K890" s="261"/>
      <c r="L890" s="265"/>
      <c r="M890" s="266"/>
      <c r="N890" s="267"/>
      <c r="O890" s="267"/>
      <c r="P890" s="267"/>
      <c r="Q890" s="267"/>
      <c r="R890" s="267"/>
      <c r="S890" s="267"/>
      <c r="T890" s="268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T890" s="269" t="s">
        <v>153</v>
      </c>
      <c r="AU890" s="269" t="s">
        <v>85</v>
      </c>
      <c r="AV890" s="15" t="s">
        <v>83</v>
      </c>
      <c r="AW890" s="15" t="s">
        <v>32</v>
      </c>
      <c r="AX890" s="15" t="s">
        <v>75</v>
      </c>
      <c r="AY890" s="269" t="s">
        <v>142</v>
      </c>
    </row>
    <row r="891" s="13" customFormat="1">
      <c r="A891" s="13"/>
      <c r="B891" s="238"/>
      <c r="C891" s="239"/>
      <c r="D891" s="233" t="s">
        <v>153</v>
      </c>
      <c r="E891" s="240" t="s">
        <v>1</v>
      </c>
      <c r="F891" s="241" t="s">
        <v>1387</v>
      </c>
      <c r="G891" s="239"/>
      <c r="H891" s="242">
        <v>124.712</v>
      </c>
      <c r="I891" s="243"/>
      <c r="J891" s="239"/>
      <c r="K891" s="239"/>
      <c r="L891" s="244"/>
      <c r="M891" s="245"/>
      <c r="N891" s="246"/>
      <c r="O891" s="246"/>
      <c r="P891" s="246"/>
      <c r="Q891" s="246"/>
      <c r="R891" s="246"/>
      <c r="S891" s="246"/>
      <c r="T891" s="247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48" t="s">
        <v>153</v>
      </c>
      <c r="AU891" s="248" t="s">
        <v>85</v>
      </c>
      <c r="AV891" s="13" t="s">
        <v>85</v>
      </c>
      <c r="AW891" s="13" t="s">
        <v>32</v>
      </c>
      <c r="AX891" s="13" t="s">
        <v>75</v>
      </c>
      <c r="AY891" s="248" t="s">
        <v>142</v>
      </c>
    </row>
    <row r="892" s="14" customFormat="1">
      <c r="A892" s="14"/>
      <c r="B892" s="249"/>
      <c r="C892" s="250"/>
      <c r="D892" s="233" t="s">
        <v>153</v>
      </c>
      <c r="E892" s="251" t="s">
        <v>1</v>
      </c>
      <c r="F892" s="252" t="s">
        <v>155</v>
      </c>
      <c r="G892" s="250"/>
      <c r="H892" s="253">
        <v>4079.142</v>
      </c>
      <c r="I892" s="254"/>
      <c r="J892" s="250"/>
      <c r="K892" s="250"/>
      <c r="L892" s="255"/>
      <c r="M892" s="256"/>
      <c r="N892" s="257"/>
      <c r="O892" s="257"/>
      <c r="P892" s="257"/>
      <c r="Q892" s="257"/>
      <c r="R892" s="257"/>
      <c r="S892" s="257"/>
      <c r="T892" s="258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59" t="s">
        <v>153</v>
      </c>
      <c r="AU892" s="259" t="s">
        <v>85</v>
      </c>
      <c r="AV892" s="14" t="s">
        <v>149</v>
      </c>
      <c r="AW892" s="14" t="s">
        <v>32</v>
      </c>
      <c r="AX892" s="14" t="s">
        <v>83</v>
      </c>
      <c r="AY892" s="259" t="s">
        <v>142</v>
      </c>
    </row>
    <row r="893" s="12" customFormat="1" ht="22.8" customHeight="1">
      <c r="A893" s="12"/>
      <c r="B893" s="203"/>
      <c r="C893" s="204"/>
      <c r="D893" s="205" t="s">
        <v>74</v>
      </c>
      <c r="E893" s="217" t="s">
        <v>1398</v>
      </c>
      <c r="F893" s="217" t="s">
        <v>1399</v>
      </c>
      <c r="G893" s="204"/>
      <c r="H893" s="204"/>
      <c r="I893" s="207"/>
      <c r="J893" s="218">
        <f>BK893</f>
        <v>0</v>
      </c>
      <c r="K893" s="204"/>
      <c r="L893" s="209"/>
      <c r="M893" s="210"/>
      <c r="N893" s="211"/>
      <c r="O893" s="211"/>
      <c r="P893" s="212">
        <f>SUM(P894:P907)</f>
        <v>0</v>
      </c>
      <c r="Q893" s="211"/>
      <c r="R893" s="212">
        <f>SUM(R894:R907)</f>
        <v>0</v>
      </c>
      <c r="S893" s="211"/>
      <c r="T893" s="213">
        <f>SUM(T894:T907)</f>
        <v>0</v>
      </c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  <c r="AE893" s="12"/>
      <c r="AR893" s="214" t="s">
        <v>85</v>
      </c>
      <c r="AT893" s="215" t="s">
        <v>74</v>
      </c>
      <c r="AU893" s="215" t="s">
        <v>83</v>
      </c>
      <c r="AY893" s="214" t="s">
        <v>142</v>
      </c>
      <c r="BK893" s="216">
        <f>SUM(BK894:BK907)</f>
        <v>0</v>
      </c>
    </row>
    <row r="894" s="2" customFormat="1" ht="16.5" customHeight="1">
      <c r="A894" s="38"/>
      <c r="B894" s="39"/>
      <c r="C894" s="219" t="s">
        <v>1400</v>
      </c>
      <c r="D894" s="219" t="s">
        <v>145</v>
      </c>
      <c r="E894" s="220" t="s">
        <v>1401</v>
      </c>
      <c r="F894" s="221" t="s">
        <v>1402</v>
      </c>
      <c r="G894" s="222" t="s">
        <v>224</v>
      </c>
      <c r="H894" s="223">
        <v>22</v>
      </c>
      <c r="I894" s="224"/>
      <c r="J894" s="225">
        <f>ROUND(I894*H894,2)</f>
        <v>0</v>
      </c>
      <c r="K894" s="226"/>
      <c r="L894" s="44"/>
      <c r="M894" s="227" t="s">
        <v>1</v>
      </c>
      <c r="N894" s="228" t="s">
        <v>40</v>
      </c>
      <c r="O894" s="91"/>
      <c r="P894" s="229">
        <f>O894*H894</f>
        <v>0</v>
      </c>
      <c r="Q894" s="229">
        <v>0</v>
      </c>
      <c r="R894" s="229">
        <f>Q894*H894</f>
        <v>0</v>
      </c>
      <c r="S894" s="229">
        <v>0</v>
      </c>
      <c r="T894" s="230">
        <f>S894*H894</f>
        <v>0</v>
      </c>
      <c r="U894" s="38"/>
      <c r="V894" s="38"/>
      <c r="W894" s="38"/>
      <c r="X894" s="38"/>
      <c r="Y894" s="38"/>
      <c r="Z894" s="38"/>
      <c r="AA894" s="38"/>
      <c r="AB894" s="38"/>
      <c r="AC894" s="38"/>
      <c r="AD894" s="38"/>
      <c r="AE894" s="38"/>
      <c r="AR894" s="231" t="s">
        <v>149</v>
      </c>
      <c r="AT894" s="231" t="s">
        <v>145</v>
      </c>
      <c r="AU894" s="231" t="s">
        <v>85</v>
      </c>
      <c r="AY894" s="17" t="s">
        <v>142</v>
      </c>
      <c r="BE894" s="232">
        <f>IF(N894="základní",J894,0)</f>
        <v>0</v>
      </c>
      <c r="BF894" s="232">
        <f>IF(N894="snížená",J894,0)</f>
        <v>0</v>
      </c>
      <c r="BG894" s="232">
        <f>IF(N894="zákl. přenesená",J894,0)</f>
        <v>0</v>
      </c>
      <c r="BH894" s="232">
        <f>IF(N894="sníž. přenesená",J894,0)</f>
        <v>0</v>
      </c>
      <c r="BI894" s="232">
        <f>IF(N894="nulová",J894,0)</f>
        <v>0</v>
      </c>
      <c r="BJ894" s="17" t="s">
        <v>83</v>
      </c>
      <c r="BK894" s="232">
        <f>ROUND(I894*H894,2)</f>
        <v>0</v>
      </c>
      <c r="BL894" s="17" t="s">
        <v>149</v>
      </c>
      <c r="BM894" s="231" t="s">
        <v>472</v>
      </c>
    </row>
    <row r="895" s="2" customFormat="1">
      <c r="A895" s="38"/>
      <c r="B895" s="39"/>
      <c r="C895" s="40"/>
      <c r="D895" s="233" t="s">
        <v>151</v>
      </c>
      <c r="E895" s="40"/>
      <c r="F895" s="234" t="s">
        <v>1402</v>
      </c>
      <c r="G895" s="40"/>
      <c r="H895" s="40"/>
      <c r="I895" s="235"/>
      <c r="J895" s="40"/>
      <c r="K895" s="40"/>
      <c r="L895" s="44"/>
      <c r="M895" s="236"/>
      <c r="N895" s="237"/>
      <c r="O895" s="91"/>
      <c r="P895" s="91"/>
      <c r="Q895" s="91"/>
      <c r="R895" s="91"/>
      <c r="S895" s="91"/>
      <c r="T895" s="92"/>
      <c r="U895" s="38"/>
      <c r="V895" s="38"/>
      <c r="W895" s="38"/>
      <c r="X895" s="38"/>
      <c r="Y895" s="38"/>
      <c r="Z895" s="38"/>
      <c r="AA895" s="38"/>
      <c r="AB895" s="38"/>
      <c r="AC895" s="38"/>
      <c r="AD895" s="38"/>
      <c r="AE895" s="38"/>
      <c r="AT895" s="17" t="s">
        <v>151</v>
      </c>
      <c r="AU895" s="17" t="s">
        <v>85</v>
      </c>
    </row>
    <row r="896" s="2" customFormat="1" ht="16.5" customHeight="1">
      <c r="A896" s="38"/>
      <c r="B896" s="39"/>
      <c r="C896" s="219" t="s">
        <v>1403</v>
      </c>
      <c r="D896" s="219" t="s">
        <v>145</v>
      </c>
      <c r="E896" s="220" t="s">
        <v>1404</v>
      </c>
      <c r="F896" s="221" t="s">
        <v>1405</v>
      </c>
      <c r="G896" s="222" t="s">
        <v>224</v>
      </c>
      <c r="H896" s="223">
        <v>15</v>
      </c>
      <c r="I896" s="224"/>
      <c r="J896" s="225">
        <f>ROUND(I896*H896,2)</f>
        <v>0</v>
      </c>
      <c r="K896" s="226"/>
      <c r="L896" s="44"/>
      <c r="M896" s="227" t="s">
        <v>1</v>
      </c>
      <c r="N896" s="228" t="s">
        <v>40</v>
      </c>
      <c r="O896" s="91"/>
      <c r="P896" s="229">
        <f>O896*H896</f>
        <v>0</v>
      </c>
      <c r="Q896" s="229">
        <v>0</v>
      </c>
      <c r="R896" s="229">
        <f>Q896*H896</f>
        <v>0</v>
      </c>
      <c r="S896" s="229">
        <v>0</v>
      </c>
      <c r="T896" s="230">
        <f>S896*H896</f>
        <v>0</v>
      </c>
      <c r="U896" s="38"/>
      <c r="V896" s="38"/>
      <c r="W896" s="38"/>
      <c r="X896" s="38"/>
      <c r="Y896" s="38"/>
      <c r="Z896" s="38"/>
      <c r="AA896" s="38"/>
      <c r="AB896" s="38"/>
      <c r="AC896" s="38"/>
      <c r="AD896" s="38"/>
      <c r="AE896" s="38"/>
      <c r="AR896" s="231" t="s">
        <v>149</v>
      </c>
      <c r="AT896" s="231" t="s">
        <v>145</v>
      </c>
      <c r="AU896" s="231" t="s">
        <v>85</v>
      </c>
      <c r="AY896" s="17" t="s">
        <v>142</v>
      </c>
      <c r="BE896" s="232">
        <f>IF(N896="základní",J896,0)</f>
        <v>0</v>
      </c>
      <c r="BF896" s="232">
        <f>IF(N896="snížená",J896,0)</f>
        <v>0</v>
      </c>
      <c r="BG896" s="232">
        <f>IF(N896="zákl. přenesená",J896,0)</f>
        <v>0</v>
      </c>
      <c r="BH896" s="232">
        <f>IF(N896="sníž. přenesená",J896,0)</f>
        <v>0</v>
      </c>
      <c r="BI896" s="232">
        <f>IF(N896="nulová",J896,0)</f>
        <v>0</v>
      </c>
      <c r="BJ896" s="17" t="s">
        <v>83</v>
      </c>
      <c r="BK896" s="232">
        <f>ROUND(I896*H896,2)</f>
        <v>0</v>
      </c>
      <c r="BL896" s="17" t="s">
        <v>149</v>
      </c>
      <c r="BM896" s="231" t="s">
        <v>484</v>
      </c>
    </row>
    <row r="897" s="2" customFormat="1">
      <c r="A897" s="38"/>
      <c r="B897" s="39"/>
      <c r="C897" s="40"/>
      <c r="D897" s="233" t="s">
        <v>151</v>
      </c>
      <c r="E897" s="40"/>
      <c r="F897" s="234" t="s">
        <v>1405</v>
      </c>
      <c r="G897" s="40"/>
      <c r="H897" s="40"/>
      <c r="I897" s="235"/>
      <c r="J897" s="40"/>
      <c r="K897" s="40"/>
      <c r="L897" s="44"/>
      <c r="M897" s="236"/>
      <c r="N897" s="237"/>
      <c r="O897" s="91"/>
      <c r="P897" s="91"/>
      <c r="Q897" s="91"/>
      <c r="R897" s="91"/>
      <c r="S897" s="91"/>
      <c r="T897" s="92"/>
      <c r="U897" s="38"/>
      <c r="V897" s="38"/>
      <c r="W897" s="38"/>
      <c r="X897" s="38"/>
      <c r="Y897" s="38"/>
      <c r="Z897" s="38"/>
      <c r="AA897" s="38"/>
      <c r="AB897" s="38"/>
      <c r="AC897" s="38"/>
      <c r="AD897" s="38"/>
      <c r="AE897" s="38"/>
      <c r="AT897" s="17" t="s">
        <v>151</v>
      </c>
      <c r="AU897" s="17" t="s">
        <v>85</v>
      </c>
    </row>
    <row r="898" s="2" customFormat="1" ht="16.5" customHeight="1">
      <c r="A898" s="38"/>
      <c r="B898" s="39"/>
      <c r="C898" s="219" t="s">
        <v>1406</v>
      </c>
      <c r="D898" s="219" t="s">
        <v>145</v>
      </c>
      <c r="E898" s="220" t="s">
        <v>1407</v>
      </c>
      <c r="F898" s="221" t="s">
        <v>1408</v>
      </c>
      <c r="G898" s="222" t="s">
        <v>224</v>
      </c>
      <c r="H898" s="223">
        <v>9</v>
      </c>
      <c r="I898" s="224"/>
      <c r="J898" s="225">
        <f>ROUND(I898*H898,2)</f>
        <v>0</v>
      </c>
      <c r="K898" s="226"/>
      <c r="L898" s="44"/>
      <c r="M898" s="227" t="s">
        <v>1</v>
      </c>
      <c r="N898" s="228" t="s">
        <v>40</v>
      </c>
      <c r="O898" s="91"/>
      <c r="P898" s="229">
        <f>O898*H898</f>
        <v>0</v>
      </c>
      <c r="Q898" s="229">
        <v>0</v>
      </c>
      <c r="R898" s="229">
        <f>Q898*H898</f>
        <v>0</v>
      </c>
      <c r="S898" s="229">
        <v>0</v>
      </c>
      <c r="T898" s="230">
        <f>S898*H898</f>
        <v>0</v>
      </c>
      <c r="U898" s="38"/>
      <c r="V898" s="38"/>
      <c r="W898" s="38"/>
      <c r="X898" s="38"/>
      <c r="Y898" s="38"/>
      <c r="Z898" s="38"/>
      <c r="AA898" s="38"/>
      <c r="AB898" s="38"/>
      <c r="AC898" s="38"/>
      <c r="AD898" s="38"/>
      <c r="AE898" s="38"/>
      <c r="AR898" s="231" t="s">
        <v>149</v>
      </c>
      <c r="AT898" s="231" t="s">
        <v>145</v>
      </c>
      <c r="AU898" s="231" t="s">
        <v>85</v>
      </c>
      <c r="AY898" s="17" t="s">
        <v>142</v>
      </c>
      <c r="BE898" s="232">
        <f>IF(N898="základní",J898,0)</f>
        <v>0</v>
      </c>
      <c r="BF898" s="232">
        <f>IF(N898="snížená",J898,0)</f>
        <v>0</v>
      </c>
      <c r="BG898" s="232">
        <f>IF(N898="zákl. přenesená",J898,0)</f>
        <v>0</v>
      </c>
      <c r="BH898" s="232">
        <f>IF(N898="sníž. přenesená",J898,0)</f>
        <v>0</v>
      </c>
      <c r="BI898" s="232">
        <f>IF(N898="nulová",J898,0)</f>
        <v>0</v>
      </c>
      <c r="BJ898" s="17" t="s">
        <v>83</v>
      </c>
      <c r="BK898" s="232">
        <f>ROUND(I898*H898,2)</f>
        <v>0</v>
      </c>
      <c r="BL898" s="17" t="s">
        <v>149</v>
      </c>
      <c r="BM898" s="231" t="s">
        <v>495</v>
      </c>
    </row>
    <row r="899" s="2" customFormat="1">
      <c r="A899" s="38"/>
      <c r="B899" s="39"/>
      <c r="C899" s="40"/>
      <c r="D899" s="233" t="s">
        <v>151</v>
      </c>
      <c r="E899" s="40"/>
      <c r="F899" s="234" t="s">
        <v>1408</v>
      </c>
      <c r="G899" s="40"/>
      <c r="H899" s="40"/>
      <c r="I899" s="235"/>
      <c r="J899" s="40"/>
      <c r="K899" s="40"/>
      <c r="L899" s="44"/>
      <c r="M899" s="236"/>
      <c r="N899" s="237"/>
      <c r="O899" s="91"/>
      <c r="P899" s="91"/>
      <c r="Q899" s="91"/>
      <c r="R899" s="91"/>
      <c r="S899" s="91"/>
      <c r="T899" s="92"/>
      <c r="U899" s="38"/>
      <c r="V899" s="38"/>
      <c r="W899" s="38"/>
      <c r="X899" s="38"/>
      <c r="Y899" s="38"/>
      <c r="Z899" s="38"/>
      <c r="AA899" s="38"/>
      <c r="AB899" s="38"/>
      <c r="AC899" s="38"/>
      <c r="AD899" s="38"/>
      <c r="AE899" s="38"/>
      <c r="AT899" s="17" t="s">
        <v>151</v>
      </c>
      <c r="AU899" s="17" t="s">
        <v>85</v>
      </c>
    </row>
    <row r="900" s="2" customFormat="1" ht="16.5" customHeight="1">
      <c r="A900" s="38"/>
      <c r="B900" s="39"/>
      <c r="C900" s="219" t="s">
        <v>1409</v>
      </c>
      <c r="D900" s="219" t="s">
        <v>145</v>
      </c>
      <c r="E900" s="220" t="s">
        <v>1410</v>
      </c>
      <c r="F900" s="221" t="s">
        <v>1411</v>
      </c>
      <c r="G900" s="222" t="s">
        <v>224</v>
      </c>
      <c r="H900" s="223">
        <v>9</v>
      </c>
      <c r="I900" s="224"/>
      <c r="J900" s="225">
        <f>ROUND(I900*H900,2)</f>
        <v>0</v>
      </c>
      <c r="K900" s="226"/>
      <c r="L900" s="44"/>
      <c r="M900" s="227" t="s">
        <v>1</v>
      </c>
      <c r="N900" s="228" t="s">
        <v>40</v>
      </c>
      <c r="O900" s="91"/>
      <c r="P900" s="229">
        <f>O900*H900</f>
        <v>0</v>
      </c>
      <c r="Q900" s="229">
        <v>0</v>
      </c>
      <c r="R900" s="229">
        <f>Q900*H900</f>
        <v>0</v>
      </c>
      <c r="S900" s="229">
        <v>0</v>
      </c>
      <c r="T900" s="230">
        <f>S900*H900</f>
        <v>0</v>
      </c>
      <c r="U900" s="38"/>
      <c r="V900" s="38"/>
      <c r="W900" s="38"/>
      <c r="X900" s="38"/>
      <c r="Y900" s="38"/>
      <c r="Z900" s="38"/>
      <c r="AA900" s="38"/>
      <c r="AB900" s="38"/>
      <c r="AC900" s="38"/>
      <c r="AD900" s="38"/>
      <c r="AE900" s="38"/>
      <c r="AR900" s="231" t="s">
        <v>149</v>
      </c>
      <c r="AT900" s="231" t="s">
        <v>145</v>
      </c>
      <c r="AU900" s="231" t="s">
        <v>85</v>
      </c>
      <c r="AY900" s="17" t="s">
        <v>142</v>
      </c>
      <c r="BE900" s="232">
        <f>IF(N900="základní",J900,0)</f>
        <v>0</v>
      </c>
      <c r="BF900" s="232">
        <f>IF(N900="snížená",J900,0)</f>
        <v>0</v>
      </c>
      <c r="BG900" s="232">
        <f>IF(N900="zákl. přenesená",J900,0)</f>
        <v>0</v>
      </c>
      <c r="BH900" s="232">
        <f>IF(N900="sníž. přenesená",J900,0)</f>
        <v>0</v>
      </c>
      <c r="BI900" s="232">
        <f>IF(N900="nulová",J900,0)</f>
        <v>0</v>
      </c>
      <c r="BJ900" s="17" t="s">
        <v>83</v>
      </c>
      <c r="BK900" s="232">
        <f>ROUND(I900*H900,2)</f>
        <v>0</v>
      </c>
      <c r="BL900" s="17" t="s">
        <v>149</v>
      </c>
      <c r="BM900" s="231" t="s">
        <v>505</v>
      </c>
    </row>
    <row r="901" s="2" customFormat="1">
      <c r="A901" s="38"/>
      <c r="B901" s="39"/>
      <c r="C901" s="40"/>
      <c r="D901" s="233" t="s">
        <v>151</v>
      </c>
      <c r="E901" s="40"/>
      <c r="F901" s="234" t="s">
        <v>1411</v>
      </c>
      <c r="G901" s="40"/>
      <c r="H901" s="40"/>
      <c r="I901" s="235"/>
      <c r="J901" s="40"/>
      <c r="K901" s="40"/>
      <c r="L901" s="44"/>
      <c r="M901" s="236"/>
      <c r="N901" s="237"/>
      <c r="O901" s="91"/>
      <c r="P901" s="91"/>
      <c r="Q901" s="91"/>
      <c r="R901" s="91"/>
      <c r="S901" s="91"/>
      <c r="T901" s="92"/>
      <c r="U901" s="38"/>
      <c r="V901" s="38"/>
      <c r="W901" s="38"/>
      <c r="X901" s="38"/>
      <c r="Y901" s="38"/>
      <c r="Z901" s="38"/>
      <c r="AA901" s="38"/>
      <c r="AB901" s="38"/>
      <c r="AC901" s="38"/>
      <c r="AD901" s="38"/>
      <c r="AE901" s="38"/>
      <c r="AT901" s="17" t="s">
        <v>151</v>
      </c>
      <c r="AU901" s="17" t="s">
        <v>85</v>
      </c>
    </row>
    <row r="902" s="2" customFormat="1" ht="16.5" customHeight="1">
      <c r="A902" s="38"/>
      <c r="B902" s="39"/>
      <c r="C902" s="219" t="s">
        <v>1412</v>
      </c>
      <c r="D902" s="219" t="s">
        <v>145</v>
      </c>
      <c r="E902" s="220" t="s">
        <v>1413</v>
      </c>
      <c r="F902" s="221" t="s">
        <v>1414</v>
      </c>
      <c r="G902" s="222" t="s">
        <v>224</v>
      </c>
      <c r="H902" s="223">
        <v>12</v>
      </c>
      <c r="I902" s="224"/>
      <c r="J902" s="225">
        <f>ROUND(I902*H902,2)</f>
        <v>0</v>
      </c>
      <c r="K902" s="226"/>
      <c r="L902" s="44"/>
      <c r="M902" s="227" t="s">
        <v>1</v>
      </c>
      <c r="N902" s="228" t="s">
        <v>40</v>
      </c>
      <c r="O902" s="91"/>
      <c r="P902" s="229">
        <f>O902*H902</f>
        <v>0</v>
      </c>
      <c r="Q902" s="229">
        <v>0</v>
      </c>
      <c r="R902" s="229">
        <f>Q902*H902</f>
        <v>0</v>
      </c>
      <c r="S902" s="229">
        <v>0</v>
      </c>
      <c r="T902" s="230">
        <f>S902*H902</f>
        <v>0</v>
      </c>
      <c r="U902" s="38"/>
      <c r="V902" s="38"/>
      <c r="W902" s="38"/>
      <c r="X902" s="38"/>
      <c r="Y902" s="38"/>
      <c r="Z902" s="38"/>
      <c r="AA902" s="38"/>
      <c r="AB902" s="38"/>
      <c r="AC902" s="38"/>
      <c r="AD902" s="38"/>
      <c r="AE902" s="38"/>
      <c r="AR902" s="231" t="s">
        <v>149</v>
      </c>
      <c r="AT902" s="231" t="s">
        <v>145</v>
      </c>
      <c r="AU902" s="231" t="s">
        <v>85</v>
      </c>
      <c r="AY902" s="17" t="s">
        <v>142</v>
      </c>
      <c r="BE902" s="232">
        <f>IF(N902="základní",J902,0)</f>
        <v>0</v>
      </c>
      <c r="BF902" s="232">
        <f>IF(N902="snížená",J902,0)</f>
        <v>0</v>
      </c>
      <c r="BG902" s="232">
        <f>IF(N902="zákl. přenesená",J902,0)</f>
        <v>0</v>
      </c>
      <c r="BH902" s="232">
        <f>IF(N902="sníž. přenesená",J902,0)</f>
        <v>0</v>
      </c>
      <c r="BI902" s="232">
        <f>IF(N902="nulová",J902,0)</f>
        <v>0</v>
      </c>
      <c r="BJ902" s="17" t="s">
        <v>83</v>
      </c>
      <c r="BK902" s="232">
        <f>ROUND(I902*H902,2)</f>
        <v>0</v>
      </c>
      <c r="BL902" s="17" t="s">
        <v>149</v>
      </c>
      <c r="BM902" s="231" t="s">
        <v>515</v>
      </c>
    </row>
    <row r="903" s="2" customFormat="1">
      <c r="A903" s="38"/>
      <c r="B903" s="39"/>
      <c r="C903" s="40"/>
      <c r="D903" s="233" t="s">
        <v>151</v>
      </c>
      <c r="E903" s="40"/>
      <c r="F903" s="234" t="s">
        <v>1414</v>
      </c>
      <c r="G903" s="40"/>
      <c r="H903" s="40"/>
      <c r="I903" s="235"/>
      <c r="J903" s="40"/>
      <c r="K903" s="40"/>
      <c r="L903" s="44"/>
      <c r="M903" s="236"/>
      <c r="N903" s="237"/>
      <c r="O903" s="91"/>
      <c r="P903" s="91"/>
      <c r="Q903" s="91"/>
      <c r="R903" s="91"/>
      <c r="S903" s="91"/>
      <c r="T903" s="92"/>
      <c r="U903" s="38"/>
      <c r="V903" s="38"/>
      <c r="W903" s="38"/>
      <c r="X903" s="38"/>
      <c r="Y903" s="38"/>
      <c r="Z903" s="38"/>
      <c r="AA903" s="38"/>
      <c r="AB903" s="38"/>
      <c r="AC903" s="38"/>
      <c r="AD903" s="38"/>
      <c r="AE903" s="38"/>
      <c r="AT903" s="17" t="s">
        <v>151</v>
      </c>
      <c r="AU903" s="17" t="s">
        <v>85</v>
      </c>
    </row>
    <row r="904" s="2" customFormat="1" ht="16.5" customHeight="1">
      <c r="A904" s="38"/>
      <c r="B904" s="39"/>
      <c r="C904" s="219" t="s">
        <v>1415</v>
      </c>
      <c r="D904" s="219" t="s">
        <v>145</v>
      </c>
      <c r="E904" s="220" t="s">
        <v>1416</v>
      </c>
      <c r="F904" s="221" t="s">
        <v>1417</v>
      </c>
      <c r="G904" s="222" t="s">
        <v>224</v>
      </c>
      <c r="H904" s="223">
        <v>10</v>
      </c>
      <c r="I904" s="224"/>
      <c r="J904" s="225">
        <f>ROUND(I904*H904,2)</f>
        <v>0</v>
      </c>
      <c r="K904" s="226"/>
      <c r="L904" s="44"/>
      <c r="M904" s="227" t="s">
        <v>1</v>
      </c>
      <c r="N904" s="228" t="s">
        <v>40</v>
      </c>
      <c r="O904" s="91"/>
      <c r="P904" s="229">
        <f>O904*H904</f>
        <v>0</v>
      </c>
      <c r="Q904" s="229">
        <v>0</v>
      </c>
      <c r="R904" s="229">
        <f>Q904*H904</f>
        <v>0</v>
      </c>
      <c r="S904" s="229">
        <v>0</v>
      </c>
      <c r="T904" s="230">
        <f>S904*H904</f>
        <v>0</v>
      </c>
      <c r="U904" s="38"/>
      <c r="V904" s="38"/>
      <c r="W904" s="38"/>
      <c r="X904" s="38"/>
      <c r="Y904" s="38"/>
      <c r="Z904" s="38"/>
      <c r="AA904" s="38"/>
      <c r="AB904" s="38"/>
      <c r="AC904" s="38"/>
      <c r="AD904" s="38"/>
      <c r="AE904" s="38"/>
      <c r="AR904" s="231" t="s">
        <v>149</v>
      </c>
      <c r="AT904" s="231" t="s">
        <v>145</v>
      </c>
      <c r="AU904" s="231" t="s">
        <v>85</v>
      </c>
      <c r="AY904" s="17" t="s">
        <v>142</v>
      </c>
      <c r="BE904" s="232">
        <f>IF(N904="základní",J904,0)</f>
        <v>0</v>
      </c>
      <c r="BF904" s="232">
        <f>IF(N904="snížená",J904,0)</f>
        <v>0</v>
      </c>
      <c r="BG904" s="232">
        <f>IF(N904="zákl. přenesená",J904,0)</f>
        <v>0</v>
      </c>
      <c r="BH904" s="232">
        <f>IF(N904="sníž. přenesená",J904,0)</f>
        <v>0</v>
      </c>
      <c r="BI904" s="232">
        <f>IF(N904="nulová",J904,0)</f>
        <v>0</v>
      </c>
      <c r="BJ904" s="17" t="s">
        <v>83</v>
      </c>
      <c r="BK904" s="232">
        <f>ROUND(I904*H904,2)</f>
        <v>0</v>
      </c>
      <c r="BL904" s="17" t="s">
        <v>149</v>
      </c>
      <c r="BM904" s="231" t="s">
        <v>525</v>
      </c>
    </row>
    <row r="905" s="2" customFormat="1">
      <c r="A905" s="38"/>
      <c r="B905" s="39"/>
      <c r="C905" s="40"/>
      <c r="D905" s="233" t="s">
        <v>151</v>
      </c>
      <c r="E905" s="40"/>
      <c r="F905" s="234" t="s">
        <v>1417</v>
      </c>
      <c r="G905" s="40"/>
      <c r="H905" s="40"/>
      <c r="I905" s="235"/>
      <c r="J905" s="40"/>
      <c r="K905" s="40"/>
      <c r="L905" s="44"/>
      <c r="M905" s="236"/>
      <c r="N905" s="237"/>
      <c r="O905" s="91"/>
      <c r="P905" s="91"/>
      <c r="Q905" s="91"/>
      <c r="R905" s="91"/>
      <c r="S905" s="91"/>
      <c r="T905" s="92"/>
      <c r="U905" s="38"/>
      <c r="V905" s="38"/>
      <c r="W905" s="38"/>
      <c r="X905" s="38"/>
      <c r="Y905" s="38"/>
      <c r="Z905" s="38"/>
      <c r="AA905" s="38"/>
      <c r="AB905" s="38"/>
      <c r="AC905" s="38"/>
      <c r="AD905" s="38"/>
      <c r="AE905" s="38"/>
      <c r="AT905" s="17" t="s">
        <v>151</v>
      </c>
      <c r="AU905" s="17" t="s">
        <v>85</v>
      </c>
    </row>
    <row r="906" s="2" customFormat="1" ht="24.15" customHeight="1">
      <c r="A906" s="38"/>
      <c r="B906" s="39"/>
      <c r="C906" s="219" t="s">
        <v>1418</v>
      </c>
      <c r="D906" s="219" t="s">
        <v>145</v>
      </c>
      <c r="E906" s="220" t="s">
        <v>1419</v>
      </c>
      <c r="F906" s="221" t="s">
        <v>1420</v>
      </c>
      <c r="G906" s="222" t="s">
        <v>224</v>
      </c>
      <c r="H906" s="223">
        <v>1</v>
      </c>
      <c r="I906" s="224"/>
      <c r="J906" s="225">
        <f>ROUND(I906*H906,2)</f>
        <v>0</v>
      </c>
      <c r="K906" s="226"/>
      <c r="L906" s="44"/>
      <c r="M906" s="227" t="s">
        <v>1</v>
      </c>
      <c r="N906" s="228" t="s">
        <v>40</v>
      </c>
      <c r="O906" s="91"/>
      <c r="P906" s="229">
        <f>O906*H906</f>
        <v>0</v>
      </c>
      <c r="Q906" s="229">
        <v>0</v>
      </c>
      <c r="R906" s="229">
        <f>Q906*H906</f>
        <v>0</v>
      </c>
      <c r="S906" s="229">
        <v>0</v>
      </c>
      <c r="T906" s="230">
        <f>S906*H906</f>
        <v>0</v>
      </c>
      <c r="U906" s="38"/>
      <c r="V906" s="38"/>
      <c r="W906" s="38"/>
      <c r="X906" s="38"/>
      <c r="Y906" s="38"/>
      <c r="Z906" s="38"/>
      <c r="AA906" s="38"/>
      <c r="AB906" s="38"/>
      <c r="AC906" s="38"/>
      <c r="AD906" s="38"/>
      <c r="AE906" s="38"/>
      <c r="AR906" s="231" t="s">
        <v>236</v>
      </c>
      <c r="AT906" s="231" t="s">
        <v>145</v>
      </c>
      <c r="AU906" s="231" t="s">
        <v>85</v>
      </c>
      <c r="AY906" s="17" t="s">
        <v>142</v>
      </c>
      <c r="BE906" s="232">
        <f>IF(N906="základní",J906,0)</f>
        <v>0</v>
      </c>
      <c r="BF906" s="232">
        <f>IF(N906="snížená",J906,0)</f>
        <v>0</v>
      </c>
      <c r="BG906" s="232">
        <f>IF(N906="zákl. přenesená",J906,0)</f>
        <v>0</v>
      </c>
      <c r="BH906" s="232">
        <f>IF(N906="sníž. přenesená",J906,0)</f>
        <v>0</v>
      </c>
      <c r="BI906" s="232">
        <f>IF(N906="nulová",J906,0)</f>
        <v>0</v>
      </c>
      <c r="BJ906" s="17" t="s">
        <v>83</v>
      </c>
      <c r="BK906" s="232">
        <f>ROUND(I906*H906,2)</f>
        <v>0</v>
      </c>
      <c r="BL906" s="17" t="s">
        <v>236</v>
      </c>
      <c r="BM906" s="231" t="s">
        <v>1421</v>
      </c>
    </row>
    <row r="907" s="2" customFormat="1">
      <c r="A907" s="38"/>
      <c r="B907" s="39"/>
      <c r="C907" s="40"/>
      <c r="D907" s="233" t="s">
        <v>151</v>
      </c>
      <c r="E907" s="40"/>
      <c r="F907" s="234" t="s">
        <v>1420</v>
      </c>
      <c r="G907" s="40"/>
      <c r="H907" s="40"/>
      <c r="I907" s="235"/>
      <c r="J907" s="40"/>
      <c r="K907" s="40"/>
      <c r="L907" s="44"/>
      <c r="M907" s="282"/>
      <c r="N907" s="283"/>
      <c r="O907" s="284"/>
      <c r="P907" s="284"/>
      <c r="Q907" s="284"/>
      <c r="R907" s="284"/>
      <c r="S907" s="284"/>
      <c r="T907" s="285"/>
      <c r="U907" s="38"/>
      <c r="V907" s="38"/>
      <c r="W907" s="38"/>
      <c r="X907" s="38"/>
      <c r="Y907" s="38"/>
      <c r="Z907" s="38"/>
      <c r="AA907" s="38"/>
      <c r="AB907" s="38"/>
      <c r="AC907" s="38"/>
      <c r="AD907" s="38"/>
      <c r="AE907" s="38"/>
      <c r="AT907" s="17" t="s">
        <v>151</v>
      </c>
      <c r="AU907" s="17" t="s">
        <v>85</v>
      </c>
    </row>
    <row r="908" s="2" customFormat="1" ht="6.96" customHeight="1">
      <c r="A908" s="38"/>
      <c r="B908" s="66"/>
      <c r="C908" s="67"/>
      <c r="D908" s="67"/>
      <c r="E908" s="67"/>
      <c r="F908" s="67"/>
      <c r="G908" s="67"/>
      <c r="H908" s="67"/>
      <c r="I908" s="67"/>
      <c r="J908" s="67"/>
      <c r="K908" s="67"/>
      <c r="L908" s="44"/>
      <c r="M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  <c r="AA908" s="38"/>
      <c r="AB908" s="38"/>
      <c r="AC908" s="38"/>
      <c r="AD908" s="38"/>
      <c r="AE908" s="38"/>
    </row>
  </sheetData>
  <sheetProtection sheet="1" autoFilter="0" formatColumns="0" formatRows="0" objects="1" scenarios="1" spinCount="100000" saltValue="nKJ4uX7PNRAFn0gm+lZf0lOZNRB73ysH1KfldOliiuz8uca2uN1+2Hc6MVMl+TMfDdeGE2v7/Nif8Wr9eTguBw==" hashValue="CFqnaTRyBS0gbKsWDrUTGNXS0kOc9PjGIra5yr/XflxYjrymBj8Agh+j6gfKumDq1DcxkGERB3Z9zqy06lchcA==" algorithmName="SHA-512" password="CC35"/>
  <autoFilter ref="C142:K907"/>
  <mergeCells count="9">
    <mergeCell ref="E7:H7"/>
    <mergeCell ref="E9:H9"/>
    <mergeCell ref="E18:H18"/>
    <mergeCell ref="E27:H27"/>
    <mergeCell ref="E85:H85"/>
    <mergeCell ref="E87:H87"/>
    <mergeCell ref="E133:H133"/>
    <mergeCell ref="E135:H13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88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85</v>
      </c>
    </row>
    <row r="4" s="1" customFormat="1" ht="24.96" customHeight="1">
      <c r="B4" s="20"/>
      <c r="D4" s="138" t="s">
        <v>92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Oprava zázemí klubu SFC Opava, fotbalový stadion – oprava povodňových škod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93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1422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19. 1. 2025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31</v>
      </c>
      <c r="F24" s="38"/>
      <c r="G24" s="38"/>
      <c r="H24" s="38"/>
      <c r="I24" s="140" t="s">
        <v>27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34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35</v>
      </c>
      <c r="E30" s="38"/>
      <c r="F30" s="38"/>
      <c r="G30" s="38"/>
      <c r="H30" s="38"/>
      <c r="I30" s="38"/>
      <c r="J30" s="151">
        <f>ROUND(J122,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37</v>
      </c>
      <c r="G32" s="38"/>
      <c r="H32" s="38"/>
      <c r="I32" s="152" t="s">
        <v>36</v>
      </c>
      <c r="J32" s="152" t="s">
        <v>38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39</v>
      </c>
      <c r="E33" s="140" t="s">
        <v>40</v>
      </c>
      <c r="F33" s="154">
        <f>ROUND((SUM(BE122:BE285)),  2)</f>
        <v>0</v>
      </c>
      <c r="G33" s="38"/>
      <c r="H33" s="38"/>
      <c r="I33" s="155">
        <v>0.21</v>
      </c>
      <c r="J33" s="154">
        <f>ROUND(((SUM(BE122:BE285))*I33),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41</v>
      </c>
      <c r="F34" s="154">
        <f>ROUND((SUM(BF122:BF285)),  2)</f>
        <v>0</v>
      </c>
      <c r="G34" s="38"/>
      <c r="H34" s="38"/>
      <c r="I34" s="155">
        <v>0.12</v>
      </c>
      <c r="J34" s="154">
        <f>ROUND(((SUM(BF122:BF285))*I34),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42</v>
      </c>
      <c r="F35" s="154">
        <f>ROUND((SUM(BG122:BG285)),  2)</f>
        <v>0</v>
      </c>
      <c r="G35" s="38"/>
      <c r="H35" s="38"/>
      <c r="I35" s="155">
        <v>0.21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43</v>
      </c>
      <c r="F36" s="154">
        <f>ROUND((SUM(BH122:BH285)),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44</v>
      </c>
      <c r="F37" s="154">
        <f>ROUND((SUM(BI122:BI285)),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45</v>
      </c>
      <c r="E39" s="158"/>
      <c r="F39" s="158"/>
      <c r="G39" s="159" t="s">
        <v>46</v>
      </c>
      <c r="H39" s="160" t="s">
        <v>47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48</v>
      </c>
      <c r="E50" s="164"/>
      <c r="F50" s="164"/>
      <c r="G50" s="163" t="s">
        <v>49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50</v>
      </c>
      <c r="E61" s="166"/>
      <c r="F61" s="167" t="s">
        <v>51</v>
      </c>
      <c r="G61" s="165" t="s">
        <v>50</v>
      </c>
      <c r="H61" s="166"/>
      <c r="I61" s="166"/>
      <c r="J61" s="168" t="s">
        <v>51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52</v>
      </c>
      <c r="E65" s="169"/>
      <c r="F65" s="169"/>
      <c r="G65" s="163" t="s">
        <v>53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50</v>
      </c>
      <c r="E76" s="166"/>
      <c r="F76" s="167" t="s">
        <v>51</v>
      </c>
      <c r="G76" s="165" t="s">
        <v>50</v>
      </c>
      <c r="H76" s="166"/>
      <c r="I76" s="166"/>
      <c r="J76" s="168" t="s">
        <v>51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95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Oprava zázemí klubu SFC Opava, fotbalový stadion – oprava povodňových škod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93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02 - Elektroinstalace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parc.č. 2037/1, 2034/9, 2035</v>
      </c>
      <c r="G89" s="40"/>
      <c r="H89" s="40"/>
      <c r="I89" s="32" t="s">
        <v>22</v>
      </c>
      <c r="J89" s="79" t="str">
        <f>IF(J12="","",J12)</f>
        <v>19. 1. 2025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Statutární město Opava</v>
      </c>
      <c r="G91" s="40"/>
      <c r="H91" s="40"/>
      <c r="I91" s="32" t="s">
        <v>30</v>
      </c>
      <c r="J91" s="36" t="str">
        <f>E21</f>
        <v>Studio ARCHE´S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Studio ARCHE´S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96</v>
      </c>
      <c r="D94" s="176"/>
      <c r="E94" s="176"/>
      <c r="F94" s="176"/>
      <c r="G94" s="176"/>
      <c r="H94" s="176"/>
      <c r="I94" s="176"/>
      <c r="J94" s="177" t="s">
        <v>97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98</v>
      </c>
      <c r="D96" s="40"/>
      <c r="E96" s="40"/>
      <c r="F96" s="40"/>
      <c r="G96" s="40"/>
      <c r="H96" s="40"/>
      <c r="I96" s="40"/>
      <c r="J96" s="110">
        <f>J122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99</v>
      </c>
    </row>
    <row r="97" s="9" customFormat="1" ht="24.96" customHeight="1">
      <c r="A97" s="9"/>
      <c r="B97" s="179"/>
      <c r="C97" s="180"/>
      <c r="D97" s="181" t="s">
        <v>1423</v>
      </c>
      <c r="E97" s="182"/>
      <c r="F97" s="182"/>
      <c r="G97" s="182"/>
      <c r="H97" s="182"/>
      <c r="I97" s="182"/>
      <c r="J97" s="183">
        <f>J123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9"/>
      <c r="C98" s="180"/>
      <c r="D98" s="181" t="s">
        <v>1424</v>
      </c>
      <c r="E98" s="182"/>
      <c r="F98" s="182"/>
      <c r="G98" s="182"/>
      <c r="H98" s="182"/>
      <c r="I98" s="182"/>
      <c r="J98" s="183">
        <f>J222</f>
        <v>0</v>
      </c>
      <c r="K98" s="180"/>
      <c r="L98" s="184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9"/>
      <c r="C99" s="180"/>
      <c r="D99" s="181" t="s">
        <v>1425</v>
      </c>
      <c r="E99" s="182"/>
      <c r="F99" s="182"/>
      <c r="G99" s="182"/>
      <c r="H99" s="182"/>
      <c r="I99" s="182"/>
      <c r="J99" s="183">
        <f>J227</f>
        <v>0</v>
      </c>
      <c r="K99" s="180"/>
      <c r="L99" s="18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9"/>
      <c r="C100" s="180"/>
      <c r="D100" s="181" t="s">
        <v>1426</v>
      </c>
      <c r="E100" s="182"/>
      <c r="F100" s="182"/>
      <c r="G100" s="182"/>
      <c r="H100" s="182"/>
      <c r="I100" s="182"/>
      <c r="J100" s="183">
        <f>J230</f>
        <v>0</v>
      </c>
      <c r="K100" s="180"/>
      <c r="L100" s="18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9"/>
      <c r="C101" s="180"/>
      <c r="D101" s="181" t="s">
        <v>1427</v>
      </c>
      <c r="E101" s="182"/>
      <c r="F101" s="182"/>
      <c r="G101" s="182"/>
      <c r="H101" s="182"/>
      <c r="I101" s="182"/>
      <c r="J101" s="183">
        <f>J239</f>
        <v>0</v>
      </c>
      <c r="K101" s="180"/>
      <c r="L101" s="18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9"/>
      <c r="C102" s="180"/>
      <c r="D102" s="181" t="s">
        <v>1428</v>
      </c>
      <c r="E102" s="182"/>
      <c r="F102" s="182"/>
      <c r="G102" s="182"/>
      <c r="H102" s="182"/>
      <c r="I102" s="182"/>
      <c r="J102" s="183">
        <f>J277</f>
        <v>0</v>
      </c>
      <c r="K102" s="180"/>
      <c r="L102" s="18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127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174" t="str">
        <f>E7</f>
        <v>Oprava zázemí klubu SFC Opava, fotbalový stadion – oprava povodňových škod</v>
      </c>
      <c r="F112" s="32"/>
      <c r="G112" s="32"/>
      <c r="H112" s="32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93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E9</f>
        <v>02 - Elektroinstalace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40"/>
      <c r="E116" s="40"/>
      <c r="F116" s="27" t="str">
        <f>F12</f>
        <v>parc.č. 2037/1, 2034/9, 2035</v>
      </c>
      <c r="G116" s="40"/>
      <c r="H116" s="40"/>
      <c r="I116" s="32" t="s">
        <v>22</v>
      </c>
      <c r="J116" s="79" t="str">
        <f>IF(J12="","",J12)</f>
        <v>19. 1. 2025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24</v>
      </c>
      <c r="D118" s="40"/>
      <c r="E118" s="40"/>
      <c r="F118" s="27" t="str">
        <f>E15</f>
        <v>Statutární město Opava</v>
      </c>
      <c r="G118" s="40"/>
      <c r="H118" s="40"/>
      <c r="I118" s="32" t="s">
        <v>30</v>
      </c>
      <c r="J118" s="36" t="str">
        <f>E21</f>
        <v>Studio ARCHE´S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28</v>
      </c>
      <c r="D119" s="40"/>
      <c r="E119" s="40"/>
      <c r="F119" s="27" t="str">
        <f>IF(E18="","",E18)</f>
        <v>Vyplň údaj</v>
      </c>
      <c r="G119" s="40"/>
      <c r="H119" s="40"/>
      <c r="I119" s="32" t="s">
        <v>33</v>
      </c>
      <c r="J119" s="36" t="str">
        <f>E24</f>
        <v>Studio ARCHE´S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91"/>
      <c r="B121" s="192"/>
      <c r="C121" s="193" t="s">
        <v>128</v>
      </c>
      <c r="D121" s="194" t="s">
        <v>60</v>
      </c>
      <c r="E121" s="194" t="s">
        <v>56</v>
      </c>
      <c r="F121" s="194" t="s">
        <v>57</v>
      </c>
      <c r="G121" s="194" t="s">
        <v>129</v>
      </c>
      <c r="H121" s="194" t="s">
        <v>130</v>
      </c>
      <c r="I121" s="194" t="s">
        <v>131</v>
      </c>
      <c r="J121" s="195" t="s">
        <v>97</v>
      </c>
      <c r="K121" s="196" t="s">
        <v>132</v>
      </c>
      <c r="L121" s="197"/>
      <c r="M121" s="100" t="s">
        <v>1</v>
      </c>
      <c r="N121" s="101" t="s">
        <v>39</v>
      </c>
      <c r="O121" s="101" t="s">
        <v>133</v>
      </c>
      <c r="P121" s="101" t="s">
        <v>134</v>
      </c>
      <c r="Q121" s="101" t="s">
        <v>135</v>
      </c>
      <c r="R121" s="101" t="s">
        <v>136</v>
      </c>
      <c r="S121" s="101" t="s">
        <v>137</v>
      </c>
      <c r="T121" s="102" t="s">
        <v>138</v>
      </c>
      <c r="U121" s="191"/>
      <c r="V121" s="191"/>
      <c r="W121" s="191"/>
      <c r="X121" s="191"/>
      <c r="Y121" s="191"/>
      <c r="Z121" s="191"/>
      <c r="AA121" s="191"/>
      <c r="AB121" s="191"/>
      <c r="AC121" s="191"/>
      <c r="AD121" s="191"/>
      <c r="AE121" s="191"/>
    </row>
    <row r="122" s="2" customFormat="1" ht="22.8" customHeight="1">
      <c r="A122" s="38"/>
      <c r="B122" s="39"/>
      <c r="C122" s="107" t="s">
        <v>139</v>
      </c>
      <c r="D122" s="40"/>
      <c r="E122" s="40"/>
      <c r="F122" s="40"/>
      <c r="G122" s="40"/>
      <c r="H122" s="40"/>
      <c r="I122" s="40"/>
      <c r="J122" s="198">
        <f>BK122</f>
        <v>0</v>
      </c>
      <c r="K122" s="40"/>
      <c r="L122" s="44"/>
      <c r="M122" s="103"/>
      <c r="N122" s="199"/>
      <c r="O122" s="104"/>
      <c r="P122" s="200">
        <f>P123+P222+P227+P230+P239+P277</f>
        <v>0</v>
      </c>
      <c r="Q122" s="104"/>
      <c r="R122" s="200">
        <f>R123+R222+R227+R230+R239+R277</f>
        <v>0</v>
      </c>
      <c r="S122" s="104"/>
      <c r="T122" s="201">
        <f>T123+T222+T227+T230+T239+T277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74</v>
      </c>
      <c r="AU122" s="17" t="s">
        <v>99</v>
      </c>
      <c r="BK122" s="202">
        <f>BK123+BK222+BK227+BK230+BK239+BK277</f>
        <v>0</v>
      </c>
    </row>
    <row r="123" s="12" customFormat="1" ht="25.92" customHeight="1">
      <c r="A123" s="12"/>
      <c r="B123" s="203"/>
      <c r="C123" s="204"/>
      <c r="D123" s="205" t="s">
        <v>74</v>
      </c>
      <c r="E123" s="206" t="s">
        <v>1429</v>
      </c>
      <c r="F123" s="206" t="s">
        <v>87</v>
      </c>
      <c r="G123" s="204"/>
      <c r="H123" s="204"/>
      <c r="I123" s="207"/>
      <c r="J123" s="208">
        <f>BK123</f>
        <v>0</v>
      </c>
      <c r="K123" s="204"/>
      <c r="L123" s="209"/>
      <c r="M123" s="210"/>
      <c r="N123" s="211"/>
      <c r="O123" s="211"/>
      <c r="P123" s="212">
        <f>SUM(P124:P221)</f>
        <v>0</v>
      </c>
      <c r="Q123" s="211"/>
      <c r="R123" s="212">
        <f>SUM(R124:R221)</f>
        <v>0</v>
      </c>
      <c r="S123" s="211"/>
      <c r="T123" s="213">
        <f>SUM(T124:T221)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4" t="s">
        <v>83</v>
      </c>
      <c r="AT123" s="215" t="s">
        <v>74</v>
      </c>
      <c r="AU123" s="215" t="s">
        <v>75</v>
      </c>
      <c r="AY123" s="214" t="s">
        <v>142</v>
      </c>
      <c r="BK123" s="216">
        <f>SUM(BK124:BK221)</f>
        <v>0</v>
      </c>
    </row>
    <row r="124" s="2" customFormat="1" ht="16.5" customHeight="1">
      <c r="A124" s="38"/>
      <c r="B124" s="39"/>
      <c r="C124" s="219" t="s">
        <v>83</v>
      </c>
      <c r="D124" s="219" t="s">
        <v>145</v>
      </c>
      <c r="E124" s="220" t="s">
        <v>1430</v>
      </c>
      <c r="F124" s="221" t="s">
        <v>1431</v>
      </c>
      <c r="G124" s="222" t="s">
        <v>224</v>
      </c>
      <c r="H124" s="223">
        <v>51</v>
      </c>
      <c r="I124" s="224"/>
      <c r="J124" s="225">
        <f>ROUND(I124*H124,2)</f>
        <v>0</v>
      </c>
      <c r="K124" s="226"/>
      <c r="L124" s="44"/>
      <c r="M124" s="227" t="s">
        <v>1</v>
      </c>
      <c r="N124" s="228" t="s">
        <v>40</v>
      </c>
      <c r="O124" s="91"/>
      <c r="P124" s="229">
        <f>O124*H124</f>
        <v>0</v>
      </c>
      <c r="Q124" s="229">
        <v>0</v>
      </c>
      <c r="R124" s="229">
        <f>Q124*H124</f>
        <v>0</v>
      </c>
      <c r="S124" s="229">
        <v>0</v>
      </c>
      <c r="T124" s="230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31" t="s">
        <v>149</v>
      </c>
      <c r="AT124" s="231" t="s">
        <v>145</v>
      </c>
      <c r="AU124" s="231" t="s">
        <v>83</v>
      </c>
      <c r="AY124" s="17" t="s">
        <v>142</v>
      </c>
      <c r="BE124" s="232">
        <f>IF(N124="základní",J124,0)</f>
        <v>0</v>
      </c>
      <c r="BF124" s="232">
        <f>IF(N124="snížená",J124,0)</f>
        <v>0</v>
      </c>
      <c r="BG124" s="232">
        <f>IF(N124="zákl. přenesená",J124,0)</f>
        <v>0</v>
      </c>
      <c r="BH124" s="232">
        <f>IF(N124="sníž. přenesená",J124,0)</f>
        <v>0</v>
      </c>
      <c r="BI124" s="232">
        <f>IF(N124="nulová",J124,0)</f>
        <v>0</v>
      </c>
      <c r="BJ124" s="17" t="s">
        <v>83</v>
      </c>
      <c r="BK124" s="232">
        <f>ROUND(I124*H124,2)</f>
        <v>0</v>
      </c>
      <c r="BL124" s="17" t="s">
        <v>149</v>
      </c>
      <c r="BM124" s="231" t="s">
        <v>85</v>
      </c>
    </row>
    <row r="125" s="2" customFormat="1">
      <c r="A125" s="38"/>
      <c r="B125" s="39"/>
      <c r="C125" s="40"/>
      <c r="D125" s="233" t="s">
        <v>151</v>
      </c>
      <c r="E125" s="40"/>
      <c r="F125" s="234" t="s">
        <v>1431</v>
      </c>
      <c r="G125" s="40"/>
      <c r="H125" s="40"/>
      <c r="I125" s="235"/>
      <c r="J125" s="40"/>
      <c r="K125" s="40"/>
      <c r="L125" s="44"/>
      <c r="M125" s="236"/>
      <c r="N125" s="237"/>
      <c r="O125" s="91"/>
      <c r="P125" s="91"/>
      <c r="Q125" s="91"/>
      <c r="R125" s="91"/>
      <c r="S125" s="91"/>
      <c r="T125" s="92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151</v>
      </c>
      <c r="AU125" s="17" t="s">
        <v>83</v>
      </c>
    </row>
    <row r="126" s="2" customFormat="1" ht="16.5" customHeight="1">
      <c r="A126" s="38"/>
      <c r="B126" s="39"/>
      <c r="C126" s="219" t="s">
        <v>85</v>
      </c>
      <c r="D126" s="219" t="s">
        <v>145</v>
      </c>
      <c r="E126" s="220" t="s">
        <v>1432</v>
      </c>
      <c r="F126" s="221" t="s">
        <v>1433</v>
      </c>
      <c r="G126" s="222" t="s">
        <v>224</v>
      </c>
      <c r="H126" s="223">
        <v>3</v>
      </c>
      <c r="I126" s="224"/>
      <c r="J126" s="225">
        <f>ROUND(I126*H126,2)</f>
        <v>0</v>
      </c>
      <c r="K126" s="226"/>
      <c r="L126" s="44"/>
      <c r="M126" s="227" t="s">
        <v>1</v>
      </c>
      <c r="N126" s="228" t="s">
        <v>40</v>
      </c>
      <c r="O126" s="91"/>
      <c r="P126" s="229">
        <f>O126*H126</f>
        <v>0</v>
      </c>
      <c r="Q126" s="229">
        <v>0</v>
      </c>
      <c r="R126" s="229">
        <f>Q126*H126</f>
        <v>0</v>
      </c>
      <c r="S126" s="229">
        <v>0</v>
      </c>
      <c r="T126" s="230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1" t="s">
        <v>149</v>
      </c>
      <c r="AT126" s="231" t="s">
        <v>145</v>
      </c>
      <c r="AU126" s="231" t="s">
        <v>83</v>
      </c>
      <c r="AY126" s="17" t="s">
        <v>142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7" t="s">
        <v>83</v>
      </c>
      <c r="BK126" s="232">
        <f>ROUND(I126*H126,2)</f>
        <v>0</v>
      </c>
      <c r="BL126" s="17" t="s">
        <v>149</v>
      </c>
      <c r="BM126" s="231" t="s">
        <v>149</v>
      </c>
    </row>
    <row r="127" s="2" customFormat="1">
      <c r="A127" s="38"/>
      <c r="B127" s="39"/>
      <c r="C127" s="40"/>
      <c r="D127" s="233" t="s">
        <v>151</v>
      </c>
      <c r="E127" s="40"/>
      <c r="F127" s="234" t="s">
        <v>1433</v>
      </c>
      <c r="G127" s="40"/>
      <c r="H127" s="40"/>
      <c r="I127" s="235"/>
      <c r="J127" s="40"/>
      <c r="K127" s="40"/>
      <c r="L127" s="44"/>
      <c r="M127" s="236"/>
      <c r="N127" s="237"/>
      <c r="O127" s="91"/>
      <c r="P127" s="91"/>
      <c r="Q127" s="91"/>
      <c r="R127" s="91"/>
      <c r="S127" s="91"/>
      <c r="T127" s="92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151</v>
      </c>
      <c r="AU127" s="17" t="s">
        <v>83</v>
      </c>
    </row>
    <row r="128" s="2" customFormat="1" ht="16.5" customHeight="1">
      <c r="A128" s="38"/>
      <c r="B128" s="39"/>
      <c r="C128" s="219" t="s">
        <v>143</v>
      </c>
      <c r="D128" s="219" t="s">
        <v>145</v>
      </c>
      <c r="E128" s="220" t="s">
        <v>1434</v>
      </c>
      <c r="F128" s="221" t="s">
        <v>1435</v>
      </c>
      <c r="G128" s="222" t="s">
        <v>224</v>
      </c>
      <c r="H128" s="223">
        <v>67</v>
      </c>
      <c r="I128" s="224"/>
      <c r="J128" s="225">
        <f>ROUND(I128*H128,2)</f>
        <v>0</v>
      </c>
      <c r="K128" s="226"/>
      <c r="L128" s="44"/>
      <c r="M128" s="227" t="s">
        <v>1</v>
      </c>
      <c r="N128" s="228" t="s">
        <v>40</v>
      </c>
      <c r="O128" s="91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1" t="s">
        <v>149</v>
      </c>
      <c r="AT128" s="231" t="s">
        <v>145</v>
      </c>
      <c r="AU128" s="231" t="s">
        <v>83</v>
      </c>
      <c r="AY128" s="17" t="s">
        <v>142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7" t="s">
        <v>83</v>
      </c>
      <c r="BK128" s="232">
        <f>ROUND(I128*H128,2)</f>
        <v>0</v>
      </c>
      <c r="BL128" s="17" t="s">
        <v>149</v>
      </c>
      <c r="BM128" s="231" t="s">
        <v>166</v>
      </c>
    </row>
    <row r="129" s="2" customFormat="1">
      <c r="A129" s="38"/>
      <c r="B129" s="39"/>
      <c r="C129" s="40"/>
      <c r="D129" s="233" t="s">
        <v>151</v>
      </c>
      <c r="E129" s="40"/>
      <c r="F129" s="234" t="s">
        <v>1435</v>
      </c>
      <c r="G129" s="40"/>
      <c r="H129" s="40"/>
      <c r="I129" s="235"/>
      <c r="J129" s="40"/>
      <c r="K129" s="40"/>
      <c r="L129" s="44"/>
      <c r="M129" s="236"/>
      <c r="N129" s="237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151</v>
      </c>
      <c r="AU129" s="17" t="s">
        <v>83</v>
      </c>
    </row>
    <row r="130" s="2" customFormat="1" ht="16.5" customHeight="1">
      <c r="A130" s="38"/>
      <c r="B130" s="39"/>
      <c r="C130" s="219" t="s">
        <v>149</v>
      </c>
      <c r="D130" s="219" t="s">
        <v>145</v>
      </c>
      <c r="E130" s="220" t="s">
        <v>1436</v>
      </c>
      <c r="F130" s="221" t="s">
        <v>1437</v>
      </c>
      <c r="G130" s="222" t="s">
        <v>224</v>
      </c>
      <c r="H130" s="223">
        <v>9</v>
      </c>
      <c r="I130" s="224"/>
      <c r="J130" s="225">
        <f>ROUND(I130*H130,2)</f>
        <v>0</v>
      </c>
      <c r="K130" s="226"/>
      <c r="L130" s="44"/>
      <c r="M130" s="227" t="s">
        <v>1</v>
      </c>
      <c r="N130" s="228" t="s">
        <v>40</v>
      </c>
      <c r="O130" s="91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1" t="s">
        <v>149</v>
      </c>
      <c r="AT130" s="231" t="s">
        <v>145</v>
      </c>
      <c r="AU130" s="231" t="s">
        <v>83</v>
      </c>
      <c r="AY130" s="17" t="s">
        <v>142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7" t="s">
        <v>83</v>
      </c>
      <c r="BK130" s="232">
        <f>ROUND(I130*H130,2)</f>
        <v>0</v>
      </c>
      <c r="BL130" s="17" t="s">
        <v>149</v>
      </c>
      <c r="BM130" s="231" t="s">
        <v>195</v>
      </c>
    </row>
    <row r="131" s="2" customFormat="1">
      <c r="A131" s="38"/>
      <c r="B131" s="39"/>
      <c r="C131" s="40"/>
      <c r="D131" s="233" t="s">
        <v>151</v>
      </c>
      <c r="E131" s="40"/>
      <c r="F131" s="234" t="s">
        <v>1437</v>
      </c>
      <c r="G131" s="40"/>
      <c r="H131" s="40"/>
      <c r="I131" s="235"/>
      <c r="J131" s="40"/>
      <c r="K131" s="40"/>
      <c r="L131" s="44"/>
      <c r="M131" s="236"/>
      <c r="N131" s="237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151</v>
      </c>
      <c r="AU131" s="17" t="s">
        <v>83</v>
      </c>
    </row>
    <row r="132" s="2" customFormat="1" ht="16.5" customHeight="1">
      <c r="A132" s="38"/>
      <c r="B132" s="39"/>
      <c r="C132" s="219" t="s">
        <v>181</v>
      </c>
      <c r="D132" s="219" t="s">
        <v>145</v>
      </c>
      <c r="E132" s="220" t="s">
        <v>1438</v>
      </c>
      <c r="F132" s="221" t="s">
        <v>1439</v>
      </c>
      <c r="G132" s="222" t="s">
        <v>224</v>
      </c>
      <c r="H132" s="223">
        <v>15</v>
      </c>
      <c r="I132" s="224"/>
      <c r="J132" s="225">
        <f>ROUND(I132*H132,2)</f>
        <v>0</v>
      </c>
      <c r="K132" s="226"/>
      <c r="L132" s="44"/>
      <c r="M132" s="227" t="s">
        <v>1</v>
      </c>
      <c r="N132" s="228" t="s">
        <v>40</v>
      </c>
      <c r="O132" s="91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1" t="s">
        <v>149</v>
      </c>
      <c r="AT132" s="231" t="s">
        <v>145</v>
      </c>
      <c r="AU132" s="231" t="s">
        <v>83</v>
      </c>
      <c r="AY132" s="17" t="s">
        <v>142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7" t="s">
        <v>83</v>
      </c>
      <c r="BK132" s="232">
        <f>ROUND(I132*H132,2)</f>
        <v>0</v>
      </c>
      <c r="BL132" s="17" t="s">
        <v>149</v>
      </c>
      <c r="BM132" s="231" t="s">
        <v>206</v>
      </c>
    </row>
    <row r="133" s="2" customFormat="1">
      <c r="A133" s="38"/>
      <c r="B133" s="39"/>
      <c r="C133" s="40"/>
      <c r="D133" s="233" t="s">
        <v>151</v>
      </c>
      <c r="E133" s="40"/>
      <c r="F133" s="234" t="s">
        <v>1439</v>
      </c>
      <c r="G133" s="40"/>
      <c r="H133" s="40"/>
      <c r="I133" s="235"/>
      <c r="J133" s="40"/>
      <c r="K133" s="40"/>
      <c r="L133" s="44"/>
      <c r="M133" s="236"/>
      <c r="N133" s="237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151</v>
      </c>
      <c r="AU133" s="17" t="s">
        <v>83</v>
      </c>
    </row>
    <row r="134" s="2" customFormat="1" ht="16.5" customHeight="1">
      <c r="A134" s="38"/>
      <c r="B134" s="39"/>
      <c r="C134" s="219" t="s">
        <v>166</v>
      </c>
      <c r="D134" s="219" t="s">
        <v>145</v>
      </c>
      <c r="E134" s="220" t="s">
        <v>1440</v>
      </c>
      <c r="F134" s="221" t="s">
        <v>1441</v>
      </c>
      <c r="G134" s="222" t="s">
        <v>224</v>
      </c>
      <c r="H134" s="223">
        <v>8</v>
      </c>
      <c r="I134" s="224"/>
      <c r="J134" s="225">
        <f>ROUND(I134*H134,2)</f>
        <v>0</v>
      </c>
      <c r="K134" s="226"/>
      <c r="L134" s="44"/>
      <c r="M134" s="227" t="s">
        <v>1</v>
      </c>
      <c r="N134" s="228" t="s">
        <v>40</v>
      </c>
      <c r="O134" s="91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1" t="s">
        <v>149</v>
      </c>
      <c r="AT134" s="231" t="s">
        <v>145</v>
      </c>
      <c r="AU134" s="231" t="s">
        <v>83</v>
      </c>
      <c r="AY134" s="17" t="s">
        <v>142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7" t="s">
        <v>83</v>
      </c>
      <c r="BK134" s="232">
        <f>ROUND(I134*H134,2)</f>
        <v>0</v>
      </c>
      <c r="BL134" s="17" t="s">
        <v>149</v>
      </c>
      <c r="BM134" s="231" t="s">
        <v>8</v>
      </c>
    </row>
    <row r="135" s="2" customFormat="1">
      <c r="A135" s="38"/>
      <c r="B135" s="39"/>
      <c r="C135" s="40"/>
      <c r="D135" s="233" t="s">
        <v>151</v>
      </c>
      <c r="E135" s="40"/>
      <c r="F135" s="234" t="s">
        <v>1441</v>
      </c>
      <c r="G135" s="40"/>
      <c r="H135" s="40"/>
      <c r="I135" s="235"/>
      <c r="J135" s="40"/>
      <c r="K135" s="40"/>
      <c r="L135" s="44"/>
      <c r="M135" s="236"/>
      <c r="N135" s="237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151</v>
      </c>
      <c r="AU135" s="17" t="s">
        <v>83</v>
      </c>
    </row>
    <row r="136" s="2" customFormat="1" ht="16.5" customHeight="1">
      <c r="A136" s="38"/>
      <c r="B136" s="39"/>
      <c r="C136" s="219" t="s">
        <v>190</v>
      </c>
      <c r="D136" s="219" t="s">
        <v>145</v>
      </c>
      <c r="E136" s="220" t="s">
        <v>1442</v>
      </c>
      <c r="F136" s="221" t="s">
        <v>1443</v>
      </c>
      <c r="G136" s="222" t="s">
        <v>224</v>
      </c>
      <c r="H136" s="223">
        <v>12</v>
      </c>
      <c r="I136" s="224"/>
      <c r="J136" s="225">
        <f>ROUND(I136*H136,2)</f>
        <v>0</v>
      </c>
      <c r="K136" s="226"/>
      <c r="L136" s="44"/>
      <c r="M136" s="227" t="s">
        <v>1</v>
      </c>
      <c r="N136" s="228" t="s">
        <v>40</v>
      </c>
      <c r="O136" s="91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1" t="s">
        <v>149</v>
      </c>
      <c r="AT136" s="231" t="s">
        <v>145</v>
      </c>
      <c r="AU136" s="231" t="s">
        <v>83</v>
      </c>
      <c r="AY136" s="17" t="s">
        <v>142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7" t="s">
        <v>83</v>
      </c>
      <c r="BK136" s="232">
        <f>ROUND(I136*H136,2)</f>
        <v>0</v>
      </c>
      <c r="BL136" s="17" t="s">
        <v>149</v>
      </c>
      <c r="BM136" s="231" t="s">
        <v>227</v>
      </c>
    </row>
    <row r="137" s="2" customFormat="1">
      <c r="A137" s="38"/>
      <c r="B137" s="39"/>
      <c r="C137" s="40"/>
      <c r="D137" s="233" t="s">
        <v>151</v>
      </c>
      <c r="E137" s="40"/>
      <c r="F137" s="234" t="s">
        <v>1443</v>
      </c>
      <c r="G137" s="40"/>
      <c r="H137" s="40"/>
      <c r="I137" s="235"/>
      <c r="J137" s="40"/>
      <c r="K137" s="40"/>
      <c r="L137" s="44"/>
      <c r="M137" s="236"/>
      <c r="N137" s="237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151</v>
      </c>
      <c r="AU137" s="17" t="s">
        <v>83</v>
      </c>
    </row>
    <row r="138" s="2" customFormat="1" ht="16.5" customHeight="1">
      <c r="A138" s="38"/>
      <c r="B138" s="39"/>
      <c r="C138" s="219" t="s">
        <v>195</v>
      </c>
      <c r="D138" s="219" t="s">
        <v>145</v>
      </c>
      <c r="E138" s="220" t="s">
        <v>1444</v>
      </c>
      <c r="F138" s="221" t="s">
        <v>1445</v>
      </c>
      <c r="G138" s="222" t="s">
        <v>224</v>
      </c>
      <c r="H138" s="223">
        <v>12</v>
      </c>
      <c r="I138" s="224"/>
      <c r="J138" s="225">
        <f>ROUND(I138*H138,2)</f>
        <v>0</v>
      </c>
      <c r="K138" s="226"/>
      <c r="L138" s="44"/>
      <c r="M138" s="227" t="s">
        <v>1</v>
      </c>
      <c r="N138" s="228" t="s">
        <v>40</v>
      </c>
      <c r="O138" s="91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1" t="s">
        <v>149</v>
      </c>
      <c r="AT138" s="231" t="s">
        <v>145</v>
      </c>
      <c r="AU138" s="231" t="s">
        <v>83</v>
      </c>
      <c r="AY138" s="17" t="s">
        <v>142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7" t="s">
        <v>83</v>
      </c>
      <c r="BK138" s="232">
        <f>ROUND(I138*H138,2)</f>
        <v>0</v>
      </c>
      <c r="BL138" s="17" t="s">
        <v>149</v>
      </c>
      <c r="BM138" s="231" t="s">
        <v>236</v>
      </c>
    </row>
    <row r="139" s="2" customFormat="1">
      <c r="A139" s="38"/>
      <c r="B139" s="39"/>
      <c r="C139" s="40"/>
      <c r="D139" s="233" t="s">
        <v>151</v>
      </c>
      <c r="E139" s="40"/>
      <c r="F139" s="234" t="s">
        <v>1445</v>
      </c>
      <c r="G139" s="40"/>
      <c r="H139" s="40"/>
      <c r="I139" s="235"/>
      <c r="J139" s="40"/>
      <c r="K139" s="40"/>
      <c r="L139" s="44"/>
      <c r="M139" s="236"/>
      <c r="N139" s="237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151</v>
      </c>
      <c r="AU139" s="17" t="s">
        <v>83</v>
      </c>
    </row>
    <row r="140" s="2" customFormat="1" ht="16.5" customHeight="1">
      <c r="A140" s="38"/>
      <c r="B140" s="39"/>
      <c r="C140" s="219" t="s">
        <v>200</v>
      </c>
      <c r="D140" s="219" t="s">
        <v>145</v>
      </c>
      <c r="E140" s="220" t="s">
        <v>1446</v>
      </c>
      <c r="F140" s="221" t="s">
        <v>1447</v>
      </c>
      <c r="G140" s="222" t="s">
        <v>224</v>
      </c>
      <c r="H140" s="223">
        <v>25</v>
      </c>
      <c r="I140" s="224"/>
      <c r="J140" s="225">
        <f>ROUND(I140*H140,2)</f>
        <v>0</v>
      </c>
      <c r="K140" s="226"/>
      <c r="L140" s="44"/>
      <c r="M140" s="227" t="s">
        <v>1</v>
      </c>
      <c r="N140" s="228" t="s">
        <v>40</v>
      </c>
      <c r="O140" s="91"/>
      <c r="P140" s="229">
        <f>O140*H140</f>
        <v>0</v>
      </c>
      <c r="Q140" s="229">
        <v>0</v>
      </c>
      <c r="R140" s="229">
        <f>Q140*H140</f>
        <v>0</v>
      </c>
      <c r="S140" s="229">
        <v>0</v>
      </c>
      <c r="T140" s="23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1" t="s">
        <v>149</v>
      </c>
      <c r="AT140" s="231" t="s">
        <v>145</v>
      </c>
      <c r="AU140" s="231" t="s">
        <v>83</v>
      </c>
      <c r="AY140" s="17" t="s">
        <v>142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7" t="s">
        <v>83</v>
      </c>
      <c r="BK140" s="232">
        <f>ROUND(I140*H140,2)</f>
        <v>0</v>
      </c>
      <c r="BL140" s="17" t="s">
        <v>149</v>
      </c>
      <c r="BM140" s="231" t="s">
        <v>244</v>
      </c>
    </row>
    <row r="141" s="2" customFormat="1">
      <c r="A141" s="38"/>
      <c r="B141" s="39"/>
      <c r="C141" s="40"/>
      <c r="D141" s="233" t="s">
        <v>151</v>
      </c>
      <c r="E141" s="40"/>
      <c r="F141" s="234" t="s">
        <v>1447</v>
      </c>
      <c r="G141" s="40"/>
      <c r="H141" s="40"/>
      <c r="I141" s="235"/>
      <c r="J141" s="40"/>
      <c r="K141" s="40"/>
      <c r="L141" s="44"/>
      <c r="M141" s="236"/>
      <c r="N141" s="237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151</v>
      </c>
      <c r="AU141" s="17" t="s">
        <v>83</v>
      </c>
    </row>
    <row r="142" s="2" customFormat="1" ht="16.5" customHeight="1">
      <c r="A142" s="38"/>
      <c r="B142" s="39"/>
      <c r="C142" s="219" t="s">
        <v>206</v>
      </c>
      <c r="D142" s="219" t="s">
        <v>145</v>
      </c>
      <c r="E142" s="220" t="s">
        <v>1448</v>
      </c>
      <c r="F142" s="221" t="s">
        <v>1449</v>
      </c>
      <c r="G142" s="222" t="s">
        <v>224</v>
      </c>
      <c r="H142" s="223">
        <v>10</v>
      </c>
      <c r="I142" s="224"/>
      <c r="J142" s="225">
        <f>ROUND(I142*H142,2)</f>
        <v>0</v>
      </c>
      <c r="K142" s="226"/>
      <c r="L142" s="44"/>
      <c r="M142" s="227" t="s">
        <v>1</v>
      </c>
      <c r="N142" s="228" t="s">
        <v>40</v>
      </c>
      <c r="O142" s="91"/>
      <c r="P142" s="229">
        <f>O142*H142</f>
        <v>0</v>
      </c>
      <c r="Q142" s="229">
        <v>0</v>
      </c>
      <c r="R142" s="229">
        <f>Q142*H142</f>
        <v>0</v>
      </c>
      <c r="S142" s="229">
        <v>0</v>
      </c>
      <c r="T142" s="23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1" t="s">
        <v>149</v>
      </c>
      <c r="AT142" s="231" t="s">
        <v>145</v>
      </c>
      <c r="AU142" s="231" t="s">
        <v>83</v>
      </c>
      <c r="AY142" s="17" t="s">
        <v>142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7" t="s">
        <v>83</v>
      </c>
      <c r="BK142" s="232">
        <f>ROUND(I142*H142,2)</f>
        <v>0</v>
      </c>
      <c r="BL142" s="17" t="s">
        <v>149</v>
      </c>
      <c r="BM142" s="231" t="s">
        <v>259</v>
      </c>
    </row>
    <row r="143" s="2" customFormat="1">
      <c r="A143" s="38"/>
      <c r="B143" s="39"/>
      <c r="C143" s="40"/>
      <c r="D143" s="233" t="s">
        <v>151</v>
      </c>
      <c r="E143" s="40"/>
      <c r="F143" s="234" t="s">
        <v>1449</v>
      </c>
      <c r="G143" s="40"/>
      <c r="H143" s="40"/>
      <c r="I143" s="235"/>
      <c r="J143" s="40"/>
      <c r="K143" s="40"/>
      <c r="L143" s="44"/>
      <c r="M143" s="236"/>
      <c r="N143" s="237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151</v>
      </c>
      <c r="AU143" s="17" t="s">
        <v>83</v>
      </c>
    </row>
    <row r="144" s="2" customFormat="1" ht="16.5" customHeight="1">
      <c r="A144" s="38"/>
      <c r="B144" s="39"/>
      <c r="C144" s="219" t="s">
        <v>212</v>
      </c>
      <c r="D144" s="219" t="s">
        <v>145</v>
      </c>
      <c r="E144" s="220" t="s">
        <v>1450</v>
      </c>
      <c r="F144" s="221" t="s">
        <v>1451</v>
      </c>
      <c r="G144" s="222" t="s">
        <v>224</v>
      </c>
      <c r="H144" s="223">
        <v>338</v>
      </c>
      <c r="I144" s="224"/>
      <c r="J144" s="225">
        <f>ROUND(I144*H144,2)</f>
        <v>0</v>
      </c>
      <c r="K144" s="226"/>
      <c r="L144" s="44"/>
      <c r="M144" s="227" t="s">
        <v>1</v>
      </c>
      <c r="N144" s="228" t="s">
        <v>40</v>
      </c>
      <c r="O144" s="91"/>
      <c r="P144" s="229">
        <f>O144*H144</f>
        <v>0</v>
      </c>
      <c r="Q144" s="229">
        <v>0</v>
      </c>
      <c r="R144" s="229">
        <f>Q144*H144</f>
        <v>0</v>
      </c>
      <c r="S144" s="229">
        <v>0</v>
      </c>
      <c r="T144" s="23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1" t="s">
        <v>149</v>
      </c>
      <c r="AT144" s="231" t="s">
        <v>145</v>
      </c>
      <c r="AU144" s="231" t="s">
        <v>83</v>
      </c>
      <c r="AY144" s="17" t="s">
        <v>142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7" t="s">
        <v>83</v>
      </c>
      <c r="BK144" s="232">
        <f>ROUND(I144*H144,2)</f>
        <v>0</v>
      </c>
      <c r="BL144" s="17" t="s">
        <v>149</v>
      </c>
      <c r="BM144" s="231" t="s">
        <v>267</v>
      </c>
    </row>
    <row r="145" s="2" customFormat="1">
      <c r="A145" s="38"/>
      <c r="B145" s="39"/>
      <c r="C145" s="40"/>
      <c r="D145" s="233" t="s">
        <v>151</v>
      </c>
      <c r="E145" s="40"/>
      <c r="F145" s="234" t="s">
        <v>1451</v>
      </c>
      <c r="G145" s="40"/>
      <c r="H145" s="40"/>
      <c r="I145" s="235"/>
      <c r="J145" s="40"/>
      <c r="K145" s="40"/>
      <c r="L145" s="44"/>
      <c r="M145" s="236"/>
      <c r="N145" s="237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151</v>
      </c>
      <c r="AU145" s="17" t="s">
        <v>83</v>
      </c>
    </row>
    <row r="146" s="2" customFormat="1" ht="16.5" customHeight="1">
      <c r="A146" s="38"/>
      <c r="B146" s="39"/>
      <c r="C146" s="219" t="s">
        <v>8</v>
      </c>
      <c r="D146" s="219" t="s">
        <v>145</v>
      </c>
      <c r="E146" s="220" t="s">
        <v>1452</v>
      </c>
      <c r="F146" s="221" t="s">
        <v>1453</v>
      </c>
      <c r="G146" s="222" t="s">
        <v>224</v>
      </c>
      <c r="H146" s="223">
        <v>20</v>
      </c>
      <c r="I146" s="224"/>
      <c r="J146" s="225">
        <f>ROUND(I146*H146,2)</f>
        <v>0</v>
      </c>
      <c r="K146" s="226"/>
      <c r="L146" s="44"/>
      <c r="M146" s="227" t="s">
        <v>1</v>
      </c>
      <c r="N146" s="228" t="s">
        <v>40</v>
      </c>
      <c r="O146" s="91"/>
      <c r="P146" s="229">
        <f>O146*H146</f>
        <v>0</v>
      </c>
      <c r="Q146" s="229">
        <v>0</v>
      </c>
      <c r="R146" s="229">
        <f>Q146*H146</f>
        <v>0</v>
      </c>
      <c r="S146" s="229">
        <v>0</v>
      </c>
      <c r="T146" s="23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1" t="s">
        <v>149</v>
      </c>
      <c r="AT146" s="231" t="s">
        <v>145</v>
      </c>
      <c r="AU146" s="231" t="s">
        <v>83</v>
      </c>
      <c r="AY146" s="17" t="s">
        <v>142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7" t="s">
        <v>83</v>
      </c>
      <c r="BK146" s="232">
        <f>ROUND(I146*H146,2)</f>
        <v>0</v>
      </c>
      <c r="BL146" s="17" t="s">
        <v>149</v>
      </c>
      <c r="BM146" s="231" t="s">
        <v>276</v>
      </c>
    </row>
    <row r="147" s="2" customFormat="1">
      <c r="A147" s="38"/>
      <c r="B147" s="39"/>
      <c r="C147" s="40"/>
      <c r="D147" s="233" t="s">
        <v>151</v>
      </c>
      <c r="E147" s="40"/>
      <c r="F147" s="234" t="s">
        <v>1453</v>
      </c>
      <c r="G147" s="40"/>
      <c r="H147" s="40"/>
      <c r="I147" s="235"/>
      <c r="J147" s="40"/>
      <c r="K147" s="40"/>
      <c r="L147" s="44"/>
      <c r="M147" s="236"/>
      <c r="N147" s="237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151</v>
      </c>
      <c r="AU147" s="17" t="s">
        <v>83</v>
      </c>
    </row>
    <row r="148" s="2" customFormat="1" ht="16.5" customHeight="1">
      <c r="A148" s="38"/>
      <c r="B148" s="39"/>
      <c r="C148" s="219" t="s">
        <v>221</v>
      </c>
      <c r="D148" s="219" t="s">
        <v>145</v>
      </c>
      <c r="E148" s="220" t="s">
        <v>1454</v>
      </c>
      <c r="F148" s="221" t="s">
        <v>1455</v>
      </c>
      <c r="G148" s="222" t="s">
        <v>224</v>
      </c>
      <c r="H148" s="223">
        <v>15</v>
      </c>
      <c r="I148" s="224"/>
      <c r="J148" s="225">
        <f>ROUND(I148*H148,2)</f>
        <v>0</v>
      </c>
      <c r="K148" s="226"/>
      <c r="L148" s="44"/>
      <c r="M148" s="227" t="s">
        <v>1</v>
      </c>
      <c r="N148" s="228" t="s">
        <v>40</v>
      </c>
      <c r="O148" s="91"/>
      <c r="P148" s="229">
        <f>O148*H148</f>
        <v>0</v>
      </c>
      <c r="Q148" s="229">
        <v>0</v>
      </c>
      <c r="R148" s="229">
        <f>Q148*H148</f>
        <v>0</v>
      </c>
      <c r="S148" s="229">
        <v>0</v>
      </c>
      <c r="T148" s="23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1" t="s">
        <v>149</v>
      </c>
      <c r="AT148" s="231" t="s">
        <v>145</v>
      </c>
      <c r="AU148" s="231" t="s">
        <v>83</v>
      </c>
      <c r="AY148" s="17" t="s">
        <v>142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7" t="s">
        <v>83</v>
      </c>
      <c r="BK148" s="232">
        <f>ROUND(I148*H148,2)</f>
        <v>0</v>
      </c>
      <c r="BL148" s="17" t="s">
        <v>149</v>
      </c>
      <c r="BM148" s="231" t="s">
        <v>285</v>
      </c>
    </row>
    <row r="149" s="2" customFormat="1">
      <c r="A149" s="38"/>
      <c r="B149" s="39"/>
      <c r="C149" s="40"/>
      <c r="D149" s="233" t="s">
        <v>151</v>
      </c>
      <c r="E149" s="40"/>
      <c r="F149" s="234" t="s">
        <v>1455</v>
      </c>
      <c r="G149" s="40"/>
      <c r="H149" s="40"/>
      <c r="I149" s="235"/>
      <c r="J149" s="40"/>
      <c r="K149" s="40"/>
      <c r="L149" s="44"/>
      <c r="M149" s="236"/>
      <c r="N149" s="237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151</v>
      </c>
      <c r="AU149" s="17" t="s">
        <v>83</v>
      </c>
    </row>
    <row r="150" s="2" customFormat="1" ht="16.5" customHeight="1">
      <c r="A150" s="38"/>
      <c r="B150" s="39"/>
      <c r="C150" s="219" t="s">
        <v>227</v>
      </c>
      <c r="D150" s="219" t="s">
        <v>145</v>
      </c>
      <c r="E150" s="220" t="s">
        <v>1456</v>
      </c>
      <c r="F150" s="221" t="s">
        <v>1457</v>
      </c>
      <c r="G150" s="222" t="s">
        <v>224</v>
      </c>
      <c r="H150" s="223">
        <v>15</v>
      </c>
      <c r="I150" s="224"/>
      <c r="J150" s="225">
        <f>ROUND(I150*H150,2)</f>
        <v>0</v>
      </c>
      <c r="K150" s="226"/>
      <c r="L150" s="44"/>
      <c r="M150" s="227" t="s">
        <v>1</v>
      </c>
      <c r="N150" s="228" t="s">
        <v>40</v>
      </c>
      <c r="O150" s="91"/>
      <c r="P150" s="229">
        <f>O150*H150</f>
        <v>0</v>
      </c>
      <c r="Q150" s="229">
        <v>0</v>
      </c>
      <c r="R150" s="229">
        <f>Q150*H150</f>
        <v>0</v>
      </c>
      <c r="S150" s="229">
        <v>0</v>
      </c>
      <c r="T150" s="23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1" t="s">
        <v>149</v>
      </c>
      <c r="AT150" s="231" t="s">
        <v>145</v>
      </c>
      <c r="AU150" s="231" t="s">
        <v>83</v>
      </c>
      <c r="AY150" s="17" t="s">
        <v>142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7" t="s">
        <v>83</v>
      </c>
      <c r="BK150" s="232">
        <f>ROUND(I150*H150,2)</f>
        <v>0</v>
      </c>
      <c r="BL150" s="17" t="s">
        <v>149</v>
      </c>
      <c r="BM150" s="231" t="s">
        <v>293</v>
      </c>
    </row>
    <row r="151" s="2" customFormat="1">
      <c r="A151" s="38"/>
      <c r="B151" s="39"/>
      <c r="C151" s="40"/>
      <c r="D151" s="233" t="s">
        <v>151</v>
      </c>
      <c r="E151" s="40"/>
      <c r="F151" s="234" t="s">
        <v>1457</v>
      </c>
      <c r="G151" s="40"/>
      <c r="H151" s="40"/>
      <c r="I151" s="235"/>
      <c r="J151" s="40"/>
      <c r="K151" s="40"/>
      <c r="L151" s="44"/>
      <c r="M151" s="236"/>
      <c r="N151" s="237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151</v>
      </c>
      <c r="AU151" s="17" t="s">
        <v>83</v>
      </c>
    </row>
    <row r="152" s="2" customFormat="1" ht="16.5" customHeight="1">
      <c r="A152" s="38"/>
      <c r="B152" s="39"/>
      <c r="C152" s="219" t="s">
        <v>232</v>
      </c>
      <c r="D152" s="219" t="s">
        <v>145</v>
      </c>
      <c r="E152" s="220" t="s">
        <v>1458</v>
      </c>
      <c r="F152" s="221" t="s">
        <v>1459</v>
      </c>
      <c r="G152" s="222" t="s">
        <v>224</v>
      </c>
      <c r="H152" s="223">
        <v>66</v>
      </c>
      <c r="I152" s="224"/>
      <c r="J152" s="225">
        <f>ROUND(I152*H152,2)</f>
        <v>0</v>
      </c>
      <c r="K152" s="226"/>
      <c r="L152" s="44"/>
      <c r="M152" s="227" t="s">
        <v>1</v>
      </c>
      <c r="N152" s="228" t="s">
        <v>40</v>
      </c>
      <c r="O152" s="91"/>
      <c r="P152" s="229">
        <f>O152*H152</f>
        <v>0</v>
      </c>
      <c r="Q152" s="229">
        <v>0</v>
      </c>
      <c r="R152" s="229">
        <f>Q152*H152</f>
        <v>0</v>
      </c>
      <c r="S152" s="229">
        <v>0</v>
      </c>
      <c r="T152" s="23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1" t="s">
        <v>149</v>
      </c>
      <c r="AT152" s="231" t="s">
        <v>145</v>
      </c>
      <c r="AU152" s="231" t="s">
        <v>83</v>
      </c>
      <c r="AY152" s="17" t="s">
        <v>142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7" t="s">
        <v>83</v>
      </c>
      <c r="BK152" s="232">
        <f>ROUND(I152*H152,2)</f>
        <v>0</v>
      </c>
      <c r="BL152" s="17" t="s">
        <v>149</v>
      </c>
      <c r="BM152" s="231" t="s">
        <v>303</v>
      </c>
    </row>
    <row r="153" s="2" customFormat="1">
      <c r="A153" s="38"/>
      <c r="B153" s="39"/>
      <c r="C153" s="40"/>
      <c r="D153" s="233" t="s">
        <v>151</v>
      </c>
      <c r="E153" s="40"/>
      <c r="F153" s="234" t="s">
        <v>1459</v>
      </c>
      <c r="G153" s="40"/>
      <c r="H153" s="40"/>
      <c r="I153" s="235"/>
      <c r="J153" s="40"/>
      <c r="K153" s="40"/>
      <c r="L153" s="44"/>
      <c r="M153" s="236"/>
      <c r="N153" s="237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151</v>
      </c>
      <c r="AU153" s="17" t="s">
        <v>83</v>
      </c>
    </row>
    <row r="154" s="2" customFormat="1" ht="16.5" customHeight="1">
      <c r="A154" s="38"/>
      <c r="B154" s="39"/>
      <c r="C154" s="219" t="s">
        <v>236</v>
      </c>
      <c r="D154" s="219" t="s">
        <v>145</v>
      </c>
      <c r="E154" s="220" t="s">
        <v>1460</v>
      </c>
      <c r="F154" s="221" t="s">
        <v>1461</v>
      </c>
      <c r="G154" s="222" t="s">
        <v>224</v>
      </c>
      <c r="H154" s="223">
        <v>3</v>
      </c>
      <c r="I154" s="224"/>
      <c r="J154" s="225">
        <f>ROUND(I154*H154,2)</f>
        <v>0</v>
      </c>
      <c r="K154" s="226"/>
      <c r="L154" s="44"/>
      <c r="M154" s="227" t="s">
        <v>1</v>
      </c>
      <c r="N154" s="228" t="s">
        <v>40</v>
      </c>
      <c r="O154" s="91"/>
      <c r="P154" s="229">
        <f>O154*H154</f>
        <v>0</v>
      </c>
      <c r="Q154" s="229">
        <v>0</v>
      </c>
      <c r="R154" s="229">
        <f>Q154*H154</f>
        <v>0</v>
      </c>
      <c r="S154" s="229">
        <v>0</v>
      </c>
      <c r="T154" s="230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1" t="s">
        <v>149</v>
      </c>
      <c r="AT154" s="231" t="s">
        <v>145</v>
      </c>
      <c r="AU154" s="231" t="s">
        <v>83</v>
      </c>
      <c r="AY154" s="17" t="s">
        <v>142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7" t="s">
        <v>83</v>
      </c>
      <c r="BK154" s="232">
        <f>ROUND(I154*H154,2)</f>
        <v>0</v>
      </c>
      <c r="BL154" s="17" t="s">
        <v>149</v>
      </c>
      <c r="BM154" s="231" t="s">
        <v>316</v>
      </c>
    </row>
    <row r="155" s="2" customFormat="1">
      <c r="A155" s="38"/>
      <c r="B155" s="39"/>
      <c r="C155" s="40"/>
      <c r="D155" s="233" t="s">
        <v>151</v>
      </c>
      <c r="E155" s="40"/>
      <c r="F155" s="234" t="s">
        <v>1461</v>
      </c>
      <c r="G155" s="40"/>
      <c r="H155" s="40"/>
      <c r="I155" s="235"/>
      <c r="J155" s="40"/>
      <c r="K155" s="40"/>
      <c r="L155" s="44"/>
      <c r="M155" s="236"/>
      <c r="N155" s="237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151</v>
      </c>
      <c r="AU155" s="17" t="s">
        <v>83</v>
      </c>
    </row>
    <row r="156" s="2" customFormat="1" ht="16.5" customHeight="1">
      <c r="A156" s="38"/>
      <c r="B156" s="39"/>
      <c r="C156" s="219" t="s">
        <v>240</v>
      </c>
      <c r="D156" s="219" t="s">
        <v>145</v>
      </c>
      <c r="E156" s="220" t="s">
        <v>1462</v>
      </c>
      <c r="F156" s="221" t="s">
        <v>1463</v>
      </c>
      <c r="G156" s="222" t="s">
        <v>224</v>
      </c>
      <c r="H156" s="223">
        <v>1153</v>
      </c>
      <c r="I156" s="224"/>
      <c r="J156" s="225">
        <f>ROUND(I156*H156,2)</f>
        <v>0</v>
      </c>
      <c r="K156" s="226"/>
      <c r="L156" s="44"/>
      <c r="M156" s="227" t="s">
        <v>1</v>
      </c>
      <c r="N156" s="228" t="s">
        <v>40</v>
      </c>
      <c r="O156" s="91"/>
      <c r="P156" s="229">
        <f>O156*H156</f>
        <v>0</v>
      </c>
      <c r="Q156" s="229">
        <v>0</v>
      </c>
      <c r="R156" s="229">
        <f>Q156*H156</f>
        <v>0</v>
      </c>
      <c r="S156" s="229">
        <v>0</v>
      </c>
      <c r="T156" s="230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1" t="s">
        <v>149</v>
      </c>
      <c r="AT156" s="231" t="s">
        <v>145</v>
      </c>
      <c r="AU156" s="231" t="s">
        <v>83</v>
      </c>
      <c r="AY156" s="17" t="s">
        <v>142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7" t="s">
        <v>83</v>
      </c>
      <c r="BK156" s="232">
        <f>ROUND(I156*H156,2)</f>
        <v>0</v>
      </c>
      <c r="BL156" s="17" t="s">
        <v>149</v>
      </c>
      <c r="BM156" s="231" t="s">
        <v>327</v>
      </c>
    </row>
    <row r="157" s="2" customFormat="1">
      <c r="A157" s="38"/>
      <c r="B157" s="39"/>
      <c r="C157" s="40"/>
      <c r="D157" s="233" t="s">
        <v>151</v>
      </c>
      <c r="E157" s="40"/>
      <c r="F157" s="234" t="s">
        <v>1463</v>
      </c>
      <c r="G157" s="40"/>
      <c r="H157" s="40"/>
      <c r="I157" s="235"/>
      <c r="J157" s="40"/>
      <c r="K157" s="40"/>
      <c r="L157" s="44"/>
      <c r="M157" s="236"/>
      <c r="N157" s="237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151</v>
      </c>
      <c r="AU157" s="17" t="s">
        <v>83</v>
      </c>
    </row>
    <row r="158" s="2" customFormat="1" ht="16.5" customHeight="1">
      <c r="A158" s="38"/>
      <c r="B158" s="39"/>
      <c r="C158" s="219" t="s">
        <v>244</v>
      </c>
      <c r="D158" s="219" t="s">
        <v>145</v>
      </c>
      <c r="E158" s="220" t="s">
        <v>1464</v>
      </c>
      <c r="F158" s="221" t="s">
        <v>1465</v>
      </c>
      <c r="G158" s="222" t="s">
        <v>203</v>
      </c>
      <c r="H158" s="223">
        <v>2600</v>
      </c>
      <c r="I158" s="224"/>
      <c r="J158" s="225">
        <f>ROUND(I158*H158,2)</f>
        <v>0</v>
      </c>
      <c r="K158" s="226"/>
      <c r="L158" s="44"/>
      <c r="M158" s="227" t="s">
        <v>1</v>
      </c>
      <c r="N158" s="228" t="s">
        <v>40</v>
      </c>
      <c r="O158" s="91"/>
      <c r="P158" s="229">
        <f>O158*H158</f>
        <v>0</v>
      </c>
      <c r="Q158" s="229">
        <v>0</v>
      </c>
      <c r="R158" s="229">
        <f>Q158*H158</f>
        <v>0</v>
      </c>
      <c r="S158" s="229">
        <v>0</v>
      </c>
      <c r="T158" s="230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1" t="s">
        <v>149</v>
      </c>
      <c r="AT158" s="231" t="s">
        <v>145</v>
      </c>
      <c r="AU158" s="231" t="s">
        <v>83</v>
      </c>
      <c r="AY158" s="17" t="s">
        <v>142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17" t="s">
        <v>83</v>
      </c>
      <c r="BK158" s="232">
        <f>ROUND(I158*H158,2)</f>
        <v>0</v>
      </c>
      <c r="BL158" s="17" t="s">
        <v>149</v>
      </c>
      <c r="BM158" s="231" t="s">
        <v>339</v>
      </c>
    </row>
    <row r="159" s="2" customFormat="1">
      <c r="A159" s="38"/>
      <c r="B159" s="39"/>
      <c r="C159" s="40"/>
      <c r="D159" s="233" t="s">
        <v>151</v>
      </c>
      <c r="E159" s="40"/>
      <c r="F159" s="234" t="s">
        <v>1465</v>
      </c>
      <c r="G159" s="40"/>
      <c r="H159" s="40"/>
      <c r="I159" s="235"/>
      <c r="J159" s="40"/>
      <c r="K159" s="40"/>
      <c r="L159" s="44"/>
      <c r="M159" s="236"/>
      <c r="N159" s="237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151</v>
      </c>
      <c r="AU159" s="17" t="s">
        <v>83</v>
      </c>
    </row>
    <row r="160" s="2" customFormat="1" ht="16.5" customHeight="1">
      <c r="A160" s="38"/>
      <c r="B160" s="39"/>
      <c r="C160" s="219" t="s">
        <v>248</v>
      </c>
      <c r="D160" s="219" t="s">
        <v>145</v>
      </c>
      <c r="E160" s="220" t="s">
        <v>1466</v>
      </c>
      <c r="F160" s="221" t="s">
        <v>1467</v>
      </c>
      <c r="G160" s="222" t="s">
        <v>203</v>
      </c>
      <c r="H160" s="223">
        <v>720</v>
      </c>
      <c r="I160" s="224"/>
      <c r="J160" s="225">
        <f>ROUND(I160*H160,2)</f>
        <v>0</v>
      </c>
      <c r="K160" s="226"/>
      <c r="L160" s="44"/>
      <c r="M160" s="227" t="s">
        <v>1</v>
      </c>
      <c r="N160" s="228" t="s">
        <v>40</v>
      </c>
      <c r="O160" s="91"/>
      <c r="P160" s="229">
        <f>O160*H160</f>
        <v>0</v>
      </c>
      <c r="Q160" s="229">
        <v>0</v>
      </c>
      <c r="R160" s="229">
        <f>Q160*H160</f>
        <v>0</v>
      </c>
      <c r="S160" s="229">
        <v>0</v>
      </c>
      <c r="T160" s="230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1" t="s">
        <v>149</v>
      </c>
      <c r="AT160" s="231" t="s">
        <v>145</v>
      </c>
      <c r="AU160" s="231" t="s">
        <v>83</v>
      </c>
      <c r="AY160" s="17" t="s">
        <v>142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7" t="s">
        <v>83</v>
      </c>
      <c r="BK160" s="232">
        <f>ROUND(I160*H160,2)</f>
        <v>0</v>
      </c>
      <c r="BL160" s="17" t="s">
        <v>149</v>
      </c>
      <c r="BM160" s="231" t="s">
        <v>353</v>
      </c>
    </row>
    <row r="161" s="2" customFormat="1">
      <c r="A161" s="38"/>
      <c r="B161" s="39"/>
      <c r="C161" s="40"/>
      <c r="D161" s="233" t="s">
        <v>151</v>
      </c>
      <c r="E161" s="40"/>
      <c r="F161" s="234" t="s">
        <v>1467</v>
      </c>
      <c r="G161" s="40"/>
      <c r="H161" s="40"/>
      <c r="I161" s="235"/>
      <c r="J161" s="40"/>
      <c r="K161" s="40"/>
      <c r="L161" s="44"/>
      <c r="M161" s="236"/>
      <c r="N161" s="237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151</v>
      </c>
      <c r="AU161" s="17" t="s">
        <v>83</v>
      </c>
    </row>
    <row r="162" s="2" customFormat="1" ht="16.5" customHeight="1">
      <c r="A162" s="38"/>
      <c r="B162" s="39"/>
      <c r="C162" s="219" t="s">
        <v>252</v>
      </c>
      <c r="D162" s="219" t="s">
        <v>145</v>
      </c>
      <c r="E162" s="220" t="s">
        <v>1468</v>
      </c>
      <c r="F162" s="221" t="s">
        <v>1469</v>
      </c>
      <c r="G162" s="222" t="s">
        <v>203</v>
      </c>
      <c r="H162" s="223">
        <v>1950</v>
      </c>
      <c r="I162" s="224"/>
      <c r="J162" s="225">
        <f>ROUND(I162*H162,2)</f>
        <v>0</v>
      </c>
      <c r="K162" s="226"/>
      <c r="L162" s="44"/>
      <c r="M162" s="227" t="s">
        <v>1</v>
      </c>
      <c r="N162" s="228" t="s">
        <v>40</v>
      </c>
      <c r="O162" s="91"/>
      <c r="P162" s="229">
        <f>O162*H162</f>
        <v>0</v>
      </c>
      <c r="Q162" s="229">
        <v>0</v>
      </c>
      <c r="R162" s="229">
        <f>Q162*H162</f>
        <v>0</v>
      </c>
      <c r="S162" s="229">
        <v>0</v>
      </c>
      <c r="T162" s="230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1" t="s">
        <v>149</v>
      </c>
      <c r="AT162" s="231" t="s">
        <v>145</v>
      </c>
      <c r="AU162" s="231" t="s">
        <v>83</v>
      </c>
      <c r="AY162" s="17" t="s">
        <v>142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7" t="s">
        <v>83</v>
      </c>
      <c r="BK162" s="232">
        <f>ROUND(I162*H162,2)</f>
        <v>0</v>
      </c>
      <c r="BL162" s="17" t="s">
        <v>149</v>
      </c>
      <c r="BM162" s="231" t="s">
        <v>366</v>
      </c>
    </row>
    <row r="163" s="2" customFormat="1">
      <c r="A163" s="38"/>
      <c r="B163" s="39"/>
      <c r="C163" s="40"/>
      <c r="D163" s="233" t="s">
        <v>151</v>
      </c>
      <c r="E163" s="40"/>
      <c r="F163" s="234" t="s">
        <v>1469</v>
      </c>
      <c r="G163" s="40"/>
      <c r="H163" s="40"/>
      <c r="I163" s="235"/>
      <c r="J163" s="40"/>
      <c r="K163" s="40"/>
      <c r="L163" s="44"/>
      <c r="M163" s="236"/>
      <c r="N163" s="237"/>
      <c r="O163" s="91"/>
      <c r="P163" s="91"/>
      <c r="Q163" s="91"/>
      <c r="R163" s="91"/>
      <c r="S163" s="91"/>
      <c r="T163" s="92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151</v>
      </c>
      <c r="AU163" s="17" t="s">
        <v>83</v>
      </c>
    </row>
    <row r="164" s="2" customFormat="1" ht="16.5" customHeight="1">
      <c r="A164" s="38"/>
      <c r="B164" s="39"/>
      <c r="C164" s="219" t="s">
        <v>7</v>
      </c>
      <c r="D164" s="219" t="s">
        <v>145</v>
      </c>
      <c r="E164" s="220" t="s">
        <v>1470</v>
      </c>
      <c r="F164" s="221" t="s">
        <v>1471</v>
      </c>
      <c r="G164" s="222" t="s">
        <v>203</v>
      </c>
      <c r="H164" s="223">
        <v>300</v>
      </c>
      <c r="I164" s="224"/>
      <c r="J164" s="225">
        <f>ROUND(I164*H164,2)</f>
        <v>0</v>
      </c>
      <c r="K164" s="226"/>
      <c r="L164" s="44"/>
      <c r="M164" s="227" t="s">
        <v>1</v>
      </c>
      <c r="N164" s="228" t="s">
        <v>40</v>
      </c>
      <c r="O164" s="91"/>
      <c r="P164" s="229">
        <f>O164*H164</f>
        <v>0</v>
      </c>
      <c r="Q164" s="229">
        <v>0</v>
      </c>
      <c r="R164" s="229">
        <f>Q164*H164</f>
        <v>0</v>
      </c>
      <c r="S164" s="229">
        <v>0</v>
      </c>
      <c r="T164" s="230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1" t="s">
        <v>149</v>
      </c>
      <c r="AT164" s="231" t="s">
        <v>145</v>
      </c>
      <c r="AU164" s="231" t="s">
        <v>83</v>
      </c>
      <c r="AY164" s="17" t="s">
        <v>142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7" t="s">
        <v>83</v>
      </c>
      <c r="BK164" s="232">
        <f>ROUND(I164*H164,2)</f>
        <v>0</v>
      </c>
      <c r="BL164" s="17" t="s">
        <v>149</v>
      </c>
      <c r="BM164" s="231" t="s">
        <v>377</v>
      </c>
    </row>
    <row r="165" s="2" customFormat="1">
      <c r="A165" s="38"/>
      <c r="B165" s="39"/>
      <c r="C165" s="40"/>
      <c r="D165" s="233" t="s">
        <v>151</v>
      </c>
      <c r="E165" s="40"/>
      <c r="F165" s="234" t="s">
        <v>1471</v>
      </c>
      <c r="G165" s="40"/>
      <c r="H165" s="40"/>
      <c r="I165" s="235"/>
      <c r="J165" s="40"/>
      <c r="K165" s="40"/>
      <c r="L165" s="44"/>
      <c r="M165" s="236"/>
      <c r="N165" s="237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151</v>
      </c>
      <c r="AU165" s="17" t="s">
        <v>83</v>
      </c>
    </row>
    <row r="166" s="2" customFormat="1" ht="16.5" customHeight="1">
      <c r="A166" s="38"/>
      <c r="B166" s="39"/>
      <c r="C166" s="219" t="s">
        <v>259</v>
      </c>
      <c r="D166" s="219" t="s">
        <v>145</v>
      </c>
      <c r="E166" s="220" t="s">
        <v>1472</v>
      </c>
      <c r="F166" s="221" t="s">
        <v>1473</v>
      </c>
      <c r="G166" s="222" t="s">
        <v>203</v>
      </c>
      <c r="H166" s="223">
        <v>425</v>
      </c>
      <c r="I166" s="224"/>
      <c r="J166" s="225">
        <f>ROUND(I166*H166,2)</f>
        <v>0</v>
      </c>
      <c r="K166" s="226"/>
      <c r="L166" s="44"/>
      <c r="M166" s="227" t="s">
        <v>1</v>
      </c>
      <c r="N166" s="228" t="s">
        <v>40</v>
      </c>
      <c r="O166" s="91"/>
      <c r="P166" s="229">
        <f>O166*H166</f>
        <v>0</v>
      </c>
      <c r="Q166" s="229">
        <v>0</v>
      </c>
      <c r="R166" s="229">
        <f>Q166*H166</f>
        <v>0</v>
      </c>
      <c r="S166" s="229">
        <v>0</v>
      </c>
      <c r="T166" s="230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1" t="s">
        <v>149</v>
      </c>
      <c r="AT166" s="231" t="s">
        <v>145</v>
      </c>
      <c r="AU166" s="231" t="s">
        <v>83</v>
      </c>
      <c r="AY166" s="17" t="s">
        <v>142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17" t="s">
        <v>83</v>
      </c>
      <c r="BK166" s="232">
        <f>ROUND(I166*H166,2)</f>
        <v>0</v>
      </c>
      <c r="BL166" s="17" t="s">
        <v>149</v>
      </c>
      <c r="BM166" s="231" t="s">
        <v>390</v>
      </c>
    </row>
    <row r="167" s="2" customFormat="1">
      <c r="A167" s="38"/>
      <c r="B167" s="39"/>
      <c r="C167" s="40"/>
      <c r="D167" s="233" t="s">
        <v>151</v>
      </c>
      <c r="E167" s="40"/>
      <c r="F167" s="234" t="s">
        <v>1473</v>
      </c>
      <c r="G167" s="40"/>
      <c r="H167" s="40"/>
      <c r="I167" s="235"/>
      <c r="J167" s="40"/>
      <c r="K167" s="40"/>
      <c r="L167" s="44"/>
      <c r="M167" s="236"/>
      <c r="N167" s="237"/>
      <c r="O167" s="91"/>
      <c r="P167" s="91"/>
      <c r="Q167" s="91"/>
      <c r="R167" s="91"/>
      <c r="S167" s="91"/>
      <c r="T167" s="92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151</v>
      </c>
      <c r="AU167" s="17" t="s">
        <v>83</v>
      </c>
    </row>
    <row r="168" s="2" customFormat="1" ht="16.5" customHeight="1">
      <c r="A168" s="38"/>
      <c r="B168" s="39"/>
      <c r="C168" s="219" t="s">
        <v>263</v>
      </c>
      <c r="D168" s="219" t="s">
        <v>145</v>
      </c>
      <c r="E168" s="220" t="s">
        <v>1474</v>
      </c>
      <c r="F168" s="221" t="s">
        <v>1475</v>
      </c>
      <c r="G168" s="222" t="s">
        <v>203</v>
      </c>
      <c r="H168" s="223">
        <v>120</v>
      </c>
      <c r="I168" s="224"/>
      <c r="J168" s="225">
        <f>ROUND(I168*H168,2)</f>
        <v>0</v>
      </c>
      <c r="K168" s="226"/>
      <c r="L168" s="44"/>
      <c r="M168" s="227" t="s">
        <v>1</v>
      </c>
      <c r="N168" s="228" t="s">
        <v>40</v>
      </c>
      <c r="O168" s="91"/>
      <c r="P168" s="229">
        <f>O168*H168</f>
        <v>0</v>
      </c>
      <c r="Q168" s="229">
        <v>0</v>
      </c>
      <c r="R168" s="229">
        <f>Q168*H168</f>
        <v>0</v>
      </c>
      <c r="S168" s="229">
        <v>0</v>
      </c>
      <c r="T168" s="230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1" t="s">
        <v>149</v>
      </c>
      <c r="AT168" s="231" t="s">
        <v>145</v>
      </c>
      <c r="AU168" s="231" t="s">
        <v>83</v>
      </c>
      <c r="AY168" s="17" t="s">
        <v>142</v>
      </c>
      <c r="BE168" s="232">
        <f>IF(N168="základní",J168,0)</f>
        <v>0</v>
      </c>
      <c r="BF168" s="232">
        <f>IF(N168="snížená",J168,0)</f>
        <v>0</v>
      </c>
      <c r="BG168" s="232">
        <f>IF(N168="zákl. přenesená",J168,0)</f>
        <v>0</v>
      </c>
      <c r="BH168" s="232">
        <f>IF(N168="sníž. přenesená",J168,0)</f>
        <v>0</v>
      </c>
      <c r="BI168" s="232">
        <f>IF(N168="nulová",J168,0)</f>
        <v>0</v>
      </c>
      <c r="BJ168" s="17" t="s">
        <v>83</v>
      </c>
      <c r="BK168" s="232">
        <f>ROUND(I168*H168,2)</f>
        <v>0</v>
      </c>
      <c r="BL168" s="17" t="s">
        <v>149</v>
      </c>
      <c r="BM168" s="231" t="s">
        <v>404</v>
      </c>
    </row>
    <row r="169" s="2" customFormat="1">
      <c r="A169" s="38"/>
      <c r="B169" s="39"/>
      <c r="C169" s="40"/>
      <c r="D169" s="233" t="s">
        <v>151</v>
      </c>
      <c r="E169" s="40"/>
      <c r="F169" s="234" t="s">
        <v>1475</v>
      </c>
      <c r="G169" s="40"/>
      <c r="H169" s="40"/>
      <c r="I169" s="235"/>
      <c r="J169" s="40"/>
      <c r="K169" s="40"/>
      <c r="L169" s="44"/>
      <c r="M169" s="236"/>
      <c r="N169" s="237"/>
      <c r="O169" s="91"/>
      <c r="P169" s="91"/>
      <c r="Q169" s="91"/>
      <c r="R169" s="91"/>
      <c r="S169" s="91"/>
      <c r="T169" s="92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151</v>
      </c>
      <c r="AU169" s="17" t="s">
        <v>83</v>
      </c>
    </row>
    <row r="170" s="2" customFormat="1" ht="16.5" customHeight="1">
      <c r="A170" s="38"/>
      <c r="B170" s="39"/>
      <c r="C170" s="219" t="s">
        <v>267</v>
      </c>
      <c r="D170" s="219" t="s">
        <v>145</v>
      </c>
      <c r="E170" s="220" t="s">
        <v>1476</v>
      </c>
      <c r="F170" s="221" t="s">
        <v>1477</v>
      </c>
      <c r="G170" s="222" t="s">
        <v>203</v>
      </c>
      <c r="H170" s="223">
        <v>250</v>
      </c>
      <c r="I170" s="224"/>
      <c r="J170" s="225">
        <f>ROUND(I170*H170,2)</f>
        <v>0</v>
      </c>
      <c r="K170" s="226"/>
      <c r="L170" s="44"/>
      <c r="M170" s="227" t="s">
        <v>1</v>
      </c>
      <c r="N170" s="228" t="s">
        <v>40</v>
      </c>
      <c r="O170" s="91"/>
      <c r="P170" s="229">
        <f>O170*H170</f>
        <v>0</v>
      </c>
      <c r="Q170" s="229">
        <v>0</v>
      </c>
      <c r="R170" s="229">
        <f>Q170*H170</f>
        <v>0</v>
      </c>
      <c r="S170" s="229">
        <v>0</v>
      </c>
      <c r="T170" s="230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1" t="s">
        <v>149</v>
      </c>
      <c r="AT170" s="231" t="s">
        <v>145</v>
      </c>
      <c r="AU170" s="231" t="s">
        <v>83</v>
      </c>
      <c r="AY170" s="17" t="s">
        <v>142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7" t="s">
        <v>83</v>
      </c>
      <c r="BK170" s="232">
        <f>ROUND(I170*H170,2)</f>
        <v>0</v>
      </c>
      <c r="BL170" s="17" t="s">
        <v>149</v>
      </c>
      <c r="BM170" s="231" t="s">
        <v>416</v>
      </c>
    </row>
    <row r="171" s="2" customFormat="1">
      <c r="A171" s="38"/>
      <c r="B171" s="39"/>
      <c r="C171" s="40"/>
      <c r="D171" s="233" t="s">
        <v>151</v>
      </c>
      <c r="E171" s="40"/>
      <c r="F171" s="234" t="s">
        <v>1477</v>
      </c>
      <c r="G171" s="40"/>
      <c r="H171" s="40"/>
      <c r="I171" s="235"/>
      <c r="J171" s="40"/>
      <c r="K171" s="40"/>
      <c r="L171" s="44"/>
      <c r="M171" s="236"/>
      <c r="N171" s="237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151</v>
      </c>
      <c r="AU171" s="17" t="s">
        <v>83</v>
      </c>
    </row>
    <row r="172" s="2" customFormat="1" ht="16.5" customHeight="1">
      <c r="A172" s="38"/>
      <c r="B172" s="39"/>
      <c r="C172" s="219" t="s">
        <v>272</v>
      </c>
      <c r="D172" s="219" t="s">
        <v>145</v>
      </c>
      <c r="E172" s="220" t="s">
        <v>1478</v>
      </c>
      <c r="F172" s="221" t="s">
        <v>1479</v>
      </c>
      <c r="G172" s="222" t="s">
        <v>203</v>
      </c>
      <c r="H172" s="223">
        <v>265</v>
      </c>
      <c r="I172" s="224"/>
      <c r="J172" s="225">
        <f>ROUND(I172*H172,2)</f>
        <v>0</v>
      </c>
      <c r="K172" s="226"/>
      <c r="L172" s="44"/>
      <c r="M172" s="227" t="s">
        <v>1</v>
      </c>
      <c r="N172" s="228" t="s">
        <v>40</v>
      </c>
      <c r="O172" s="91"/>
      <c r="P172" s="229">
        <f>O172*H172</f>
        <v>0</v>
      </c>
      <c r="Q172" s="229">
        <v>0</v>
      </c>
      <c r="R172" s="229">
        <f>Q172*H172</f>
        <v>0</v>
      </c>
      <c r="S172" s="229">
        <v>0</v>
      </c>
      <c r="T172" s="230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1" t="s">
        <v>149</v>
      </c>
      <c r="AT172" s="231" t="s">
        <v>145</v>
      </c>
      <c r="AU172" s="231" t="s">
        <v>83</v>
      </c>
      <c r="AY172" s="17" t="s">
        <v>142</v>
      </c>
      <c r="BE172" s="232">
        <f>IF(N172="základní",J172,0)</f>
        <v>0</v>
      </c>
      <c r="BF172" s="232">
        <f>IF(N172="snížená",J172,0)</f>
        <v>0</v>
      </c>
      <c r="BG172" s="232">
        <f>IF(N172="zákl. přenesená",J172,0)</f>
        <v>0</v>
      </c>
      <c r="BH172" s="232">
        <f>IF(N172="sníž. přenesená",J172,0)</f>
        <v>0</v>
      </c>
      <c r="BI172" s="232">
        <f>IF(N172="nulová",J172,0)</f>
        <v>0</v>
      </c>
      <c r="BJ172" s="17" t="s">
        <v>83</v>
      </c>
      <c r="BK172" s="232">
        <f>ROUND(I172*H172,2)</f>
        <v>0</v>
      </c>
      <c r="BL172" s="17" t="s">
        <v>149</v>
      </c>
      <c r="BM172" s="231" t="s">
        <v>425</v>
      </c>
    </row>
    <row r="173" s="2" customFormat="1">
      <c r="A173" s="38"/>
      <c r="B173" s="39"/>
      <c r="C173" s="40"/>
      <c r="D173" s="233" t="s">
        <v>151</v>
      </c>
      <c r="E173" s="40"/>
      <c r="F173" s="234" t="s">
        <v>1479</v>
      </c>
      <c r="G173" s="40"/>
      <c r="H173" s="40"/>
      <c r="I173" s="235"/>
      <c r="J173" s="40"/>
      <c r="K173" s="40"/>
      <c r="L173" s="44"/>
      <c r="M173" s="236"/>
      <c r="N173" s="237"/>
      <c r="O173" s="91"/>
      <c r="P173" s="91"/>
      <c r="Q173" s="91"/>
      <c r="R173" s="91"/>
      <c r="S173" s="91"/>
      <c r="T173" s="92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151</v>
      </c>
      <c r="AU173" s="17" t="s">
        <v>83</v>
      </c>
    </row>
    <row r="174" s="2" customFormat="1" ht="16.5" customHeight="1">
      <c r="A174" s="38"/>
      <c r="B174" s="39"/>
      <c r="C174" s="219" t="s">
        <v>276</v>
      </c>
      <c r="D174" s="219" t="s">
        <v>145</v>
      </c>
      <c r="E174" s="220" t="s">
        <v>1480</v>
      </c>
      <c r="F174" s="221" t="s">
        <v>1479</v>
      </c>
      <c r="G174" s="222" t="s">
        <v>203</v>
      </c>
      <c r="H174" s="223">
        <v>50</v>
      </c>
      <c r="I174" s="224"/>
      <c r="J174" s="225">
        <f>ROUND(I174*H174,2)</f>
        <v>0</v>
      </c>
      <c r="K174" s="226"/>
      <c r="L174" s="44"/>
      <c r="M174" s="227" t="s">
        <v>1</v>
      </c>
      <c r="N174" s="228" t="s">
        <v>40</v>
      </c>
      <c r="O174" s="91"/>
      <c r="P174" s="229">
        <f>O174*H174</f>
        <v>0</v>
      </c>
      <c r="Q174" s="229">
        <v>0</v>
      </c>
      <c r="R174" s="229">
        <f>Q174*H174</f>
        <v>0</v>
      </c>
      <c r="S174" s="229">
        <v>0</v>
      </c>
      <c r="T174" s="230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1" t="s">
        <v>149</v>
      </c>
      <c r="AT174" s="231" t="s">
        <v>145</v>
      </c>
      <c r="AU174" s="231" t="s">
        <v>83</v>
      </c>
      <c r="AY174" s="17" t="s">
        <v>142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17" t="s">
        <v>83</v>
      </c>
      <c r="BK174" s="232">
        <f>ROUND(I174*H174,2)</f>
        <v>0</v>
      </c>
      <c r="BL174" s="17" t="s">
        <v>149</v>
      </c>
      <c r="BM174" s="231" t="s">
        <v>439</v>
      </c>
    </row>
    <row r="175" s="2" customFormat="1">
      <c r="A175" s="38"/>
      <c r="B175" s="39"/>
      <c r="C175" s="40"/>
      <c r="D175" s="233" t="s">
        <v>151</v>
      </c>
      <c r="E175" s="40"/>
      <c r="F175" s="234" t="s">
        <v>1479</v>
      </c>
      <c r="G175" s="40"/>
      <c r="H175" s="40"/>
      <c r="I175" s="235"/>
      <c r="J175" s="40"/>
      <c r="K175" s="40"/>
      <c r="L175" s="44"/>
      <c r="M175" s="236"/>
      <c r="N175" s="237"/>
      <c r="O175" s="91"/>
      <c r="P175" s="91"/>
      <c r="Q175" s="91"/>
      <c r="R175" s="91"/>
      <c r="S175" s="91"/>
      <c r="T175" s="92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151</v>
      </c>
      <c r="AU175" s="17" t="s">
        <v>83</v>
      </c>
    </row>
    <row r="176" s="2" customFormat="1" ht="16.5" customHeight="1">
      <c r="A176" s="38"/>
      <c r="B176" s="39"/>
      <c r="C176" s="219" t="s">
        <v>281</v>
      </c>
      <c r="D176" s="219" t="s">
        <v>145</v>
      </c>
      <c r="E176" s="220" t="s">
        <v>1481</v>
      </c>
      <c r="F176" s="221" t="s">
        <v>1482</v>
      </c>
      <c r="G176" s="222" t="s">
        <v>203</v>
      </c>
      <c r="H176" s="223">
        <v>230</v>
      </c>
      <c r="I176" s="224"/>
      <c r="J176" s="225">
        <f>ROUND(I176*H176,2)</f>
        <v>0</v>
      </c>
      <c r="K176" s="226"/>
      <c r="L176" s="44"/>
      <c r="M176" s="227" t="s">
        <v>1</v>
      </c>
      <c r="N176" s="228" t="s">
        <v>40</v>
      </c>
      <c r="O176" s="91"/>
      <c r="P176" s="229">
        <f>O176*H176</f>
        <v>0</v>
      </c>
      <c r="Q176" s="229">
        <v>0</v>
      </c>
      <c r="R176" s="229">
        <f>Q176*H176</f>
        <v>0</v>
      </c>
      <c r="S176" s="229">
        <v>0</v>
      </c>
      <c r="T176" s="230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1" t="s">
        <v>149</v>
      </c>
      <c r="AT176" s="231" t="s">
        <v>145</v>
      </c>
      <c r="AU176" s="231" t="s">
        <v>83</v>
      </c>
      <c r="AY176" s="17" t="s">
        <v>142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17" t="s">
        <v>83</v>
      </c>
      <c r="BK176" s="232">
        <f>ROUND(I176*H176,2)</f>
        <v>0</v>
      </c>
      <c r="BL176" s="17" t="s">
        <v>149</v>
      </c>
      <c r="BM176" s="231" t="s">
        <v>449</v>
      </c>
    </row>
    <row r="177" s="2" customFormat="1">
      <c r="A177" s="38"/>
      <c r="B177" s="39"/>
      <c r="C177" s="40"/>
      <c r="D177" s="233" t="s">
        <v>151</v>
      </c>
      <c r="E177" s="40"/>
      <c r="F177" s="234" t="s">
        <v>1482</v>
      </c>
      <c r="G177" s="40"/>
      <c r="H177" s="40"/>
      <c r="I177" s="235"/>
      <c r="J177" s="40"/>
      <c r="K177" s="40"/>
      <c r="L177" s="44"/>
      <c r="M177" s="236"/>
      <c r="N177" s="237"/>
      <c r="O177" s="91"/>
      <c r="P177" s="91"/>
      <c r="Q177" s="91"/>
      <c r="R177" s="91"/>
      <c r="S177" s="91"/>
      <c r="T177" s="92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151</v>
      </c>
      <c r="AU177" s="17" t="s">
        <v>83</v>
      </c>
    </row>
    <row r="178" s="2" customFormat="1" ht="16.5" customHeight="1">
      <c r="A178" s="38"/>
      <c r="B178" s="39"/>
      <c r="C178" s="219" t="s">
        <v>285</v>
      </c>
      <c r="D178" s="219" t="s">
        <v>145</v>
      </c>
      <c r="E178" s="220" t="s">
        <v>1483</v>
      </c>
      <c r="F178" s="221" t="s">
        <v>1484</v>
      </c>
      <c r="G178" s="222" t="s">
        <v>203</v>
      </c>
      <c r="H178" s="223">
        <v>632</v>
      </c>
      <c r="I178" s="224"/>
      <c r="J178" s="225">
        <f>ROUND(I178*H178,2)</f>
        <v>0</v>
      </c>
      <c r="K178" s="226"/>
      <c r="L178" s="44"/>
      <c r="M178" s="227" t="s">
        <v>1</v>
      </c>
      <c r="N178" s="228" t="s">
        <v>40</v>
      </c>
      <c r="O178" s="91"/>
      <c r="P178" s="229">
        <f>O178*H178</f>
        <v>0</v>
      </c>
      <c r="Q178" s="229">
        <v>0</v>
      </c>
      <c r="R178" s="229">
        <f>Q178*H178</f>
        <v>0</v>
      </c>
      <c r="S178" s="229">
        <v>0</v>
      </c>
      <c r="T178" s="230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1" t="s">
        <v>149</v>
      </c>
      <c r="AT178" s="231" t="s">
        <v>145</v>
      </c>
      <c r="AU178" s="231" t="s">
        <v>83</v>
      </c>
      <c r="AY178" s="17" t="s">
        <v>142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17" t="s">
        <v>83</v>
      </c>
      <c r="BK178" s="232">
        <f>ROUND(I178*H178,2)</f>
        <v>0</v>
      </c>
      <c r="BL178" s="17" t="s">
        <v>149</v>
      </c>
      <c r="BM178" s="231" t="s">
        <v>461</v>
      </c>
    </row>
    <row r="179" s="2" customFormat="1">
      <c r="A179" s="38"/>
      <c r="B179" s="39"/>
      <c r="C179" s="40"/>
      <c r="D179" s="233" t="s">
        <v>151</v>
      </c>
      <c r="E179" s="40"/>
      <c r="F179" s="234" t="s">
        <v>1484</v>
      </c>
      <c r="G179" s="40"/>
      <c r="H179" s="40"/>
      <c r="I179" s="235"/>
      <c r="J179" s="40"/>
      <c r="K179" s="40"/>
      <c r="L179" s="44"/>
      <c r="M179" s="236"/>
      <c r="N179" s="237"/>
      <c r="O179" s="91"/>
      <c r="P179" s="91"/>
      <c r="Q179" s="91"/>
      <c r="R179" s="91"/>
      <c r="S179" s="91"/>
      <c r="T179" s="92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151</v>
      </c>
      <c r="AU179" s="17" t="s">
        <v>83</v>
      </c>
    </row>
    <row r="180" s="2" customFormat="1" ht="16.5" customHeight="1">
      <c r="A180" s="38"/>
      <c r="B180" s="39"/>
      <c r="C180" s="219" t="s">
        <v>289</v>
      </c>
      <c r="D180" s="219" t="s">
        <v>145</v>
      </c>
      <c r="E180" s="220" t="s">
        <v>1485</v>
      </c>
      <c r="F180" s="221" t="s">
        <v>1486</v>
      </c>
      <c r="G180" s="222" t="s">
        <v>224</v>
      </c>
      <c r="H180" s="223">
        <v>4</v>
      </c>
      <c r="I180" s="224"/>
      <c r="J180" s="225">
        <f>ROUND(I180*H180,2)</f>
        <v>0</v>
      </c>
      <c r="K180" s="226"/>
      <c r="L180" s="44"/>
      <c r="M180" s="227" t="s">
        <v>1</v>
      </c>
      <c r="N180" s="228" t="s">
        <v>40</v>
      </c>
      <c r="O180" s="91"/>
      <c r="P180" s="229">
        <f>O180*H180</f>
        <v>0</v>
      </c>
      <c r="Q180" s="229">
        <v>0</v>
      </c>
      <c r="R180" s="229">
        <f>Q180*H180</f>
        <v>0</v>
      </c>
      <c r="S180" s="229">
        <v>0</v>
      </c>
      <c r="T180" s="230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1" t="s">
        <v>149</v>
      </c>
      <c r="AT180" s="231" t="s">
        <v>145</v>
      </c>
      <c r="AU180" s="231" t="s">
        <v>83</v>
      </c>
      <c r="AY180" s="17" t="s">
        <v>142</v>
      </c>
      <c r="BE180" s="232">
        <f>IF(N180="základní",J180,0)</f>
        <v>0</v>
      </c>
      <c r="BF180" s="232">
        <f>IF(N180="snížená",J180,0)</f>
        <v>0</v>
      </c>
      <c r="BG180" s="232">
        <f>IF(N180="zákl. přenesená",J180,0)</f>
        <v>0</v>
      </c>
      <c r="BH180" s="232">
        <f>IF(N180="sníž. přenesená",J180,0)</f>
        <v>0</v>
      </c>
      <c r="BI180" s="232">
        <f>IF(N180="nulová",J180,0)</f>
        <v>0</v>
      </c>
      <c r="BJ180" s="17" t="s">
        <v>83</v>
      </c>
      <c r="BK180" s="232">
        <f>ROUND(I180*H180,2)</f>
        <v>0</v>
      </c>
      <c r="BL180" s="17" t="s">
        <v>149</v>
      </c>
      <c r="BM180" s="231" t="s">
        <v>472</v>
      </c>
    </row>
    <row r="181" s="2" customFormat="1">
      <c r="A181" s="38"/>
      <c r="B181" s="39"/>
      <c r="C181" s="40"/>
      <c r="D181" s="233" t="s">
        <v>151</v>
      </c>
      <c r="E181" s="40"/>
      <c r="F181" s="234" t="s">
        <v>1486</v>
      </c>
      <c r="G181" s="40"/>
      <c r="H181" s="40"/>
      <c r="I181" s="235"/>
      <c r="J181" s="40"/>
      <c r="K181" s="40"/>
      <c r="L181" s="44"/>
      <c r="M181" s="236"/>
      <c r="N181" s="237"/>
      <c r="O181" s="91"/>
      <c r="P181" s="91"/>
      <c r="Q181" s="91"/>
      <c r="R181" s="91"/>
      <c r="S181" s="91"/>
      <c r="T181" s="92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151</v>
      </c>
      <c r="AU181" s="17" t="s">
        <v>83</v>
      </c>
    </row>
    <row r="182" s="2" customFormat="1" ht="16.5" customHeight="1">
      <c r="A182" s="38"/>
      <c r="B182" s="39"/>
      <c r="C182" s="219" t="s">
        <v>293</v>
      </c>
      <c r="D182" s="219" t="s">
        <v>145</v>
      </c>
      <c r="E182" s="220" t="s">
        <v>1487</v>
      </c>
      <c r="F182" s="221" t="s">
        <v>1488</v>
      </c>
      <c r="G182" s="222" t="s">
        <v>224</v>
      </c>
      <c r="H182" s="223">
        <v>339</v>
      </c>
      <c r="I182" s="224"/>
      <c r="J182" s="225">
        <f>ROUND(I182*H182,2)</f>
        <v>0</v>
      </c>
      <c r="K182" s="226"/>
      <c r="L182" s="44"/>
      <c r="M182" s="227" t="s">
        <v>1</v>
      </c>
      <c r="N182" s="228" t="s">
        <v>40</v>
      </c>
      <c r="O182" s="91"/>
      <c r="P182" s="229">
        <f>O182*H182</f>
        <v>0</v>
      </c>
      <c r="Q182" s="229">
        <v>0</v>
      </c>
      <c r="R182" s="229">
        <f>Q182*H182</f>
        <v>0</v>
      </c>
      <c r="S182" s="229">
        <v>0</v>
      </c>
      <c r="T182" s="230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1" t="s">
        <v>149</v>
      </c>
      <c r="AT182" s="231" t="s">
        <v>145</v>
      </c>
      <c r="AU182" s="231" t="s">
        <v>83</v>
      </c>
      <c r="AY182" s="17" t="s">
        <v>142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17" t="s">
        <v>83</v>
      </c>
      <c r="BK182" s="232">
        <f>ROUND(I182*H182,2)</f>
        <v>0</v>
      </c>
      <c r="BL182" s="17" t="s">
        <v>149</v>
      </c>
      <c r="BM182" s="231" t="s">
        <v>484</v>
      </c>
    </row>
    <row r="183" s="2" customFormat="1">
      <c r="A183" s="38"/>
      <c r="B183" s="39"/>
      <c r="C183" s="40"/>
      <c r="D183" s="233" t="s">
        <v>151</v>
      </c>
      <c r="E183" s="40"/>
      <c r="F183" s="234" t="s">
        <v>1488</v>
      </c>
      <c r="G183" s="40"/>
      <c r="H183" s="40"/>
      <c r="I183" s="235"/>
      <c r="J183" s="40"/>
      <c r="K183" s="40"/>
      <c r="L183" s="44"/>
      <c r="M183" s="236"/>
      <c r="N183" s="237"/>
      <c r="O183" s="91"/>
      <c r="P183" s="91"/>
      <c r="Q183" s="91"/>
      <c r="R183" s="91"/>
      <c r="S183" s="91"/>
      <c r="T183" s="92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151</v>
      </c>
      <c r="AU183" s="17" t="s">
        <v>83</v>
      </c>
    </row>
    <row r="184" s="2" customFormat="1" ht="16.5" customHeight="1">
      <c r="A184" s="38"/>
      <c r="B184" s="39"/>
      <c r="C184" s="219" t="s">
        <v>298</v>
      </c>
      <c r="D184" s="219" t="s">
        <v>145</v>
      </c>
      <c r="E184" s="220" t="s">
        <v>1489</v>
      </c>
      <c r="F184" s="221" t="s">
        <v>1490</v>
      </c>
      <c r="G184" s="222" t="s">
        <v>224</v>
      </c>
      <c r="H184" s="223">
        <v>339</v>
      </c>
      <c r="I184" s="224"/>
      <c r="J184" s="225">
        <f>ROUND(I184*H184,2)</f>
        <v>0</v>
      </c>
      <c r="K184" s="226"/>
      <c r="L184" s="44"/>
      <c r="M184" s="227" t="s">
        <v>1</v>
      </c>
      <c r="N184" s="228" t="s">
        <v>40</v>
      </c>
      <c r="O184" s="91"/>
      <c r="P184" s="229">
        <f>O184*H184</f>
        <v>0</v>
      </c>
      <c r="Q184" s="229">
        <v>0</v>
      </c>
      <c r="R184" s="229">
        <f>Q184*H184</f>
        <v>0</v>
      </c>
      <c r="S184" s="229">
        <v>0</v>
      </c>
      <c r="T184" s="230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1" t="s">
        <v>149</v>
      </c>
      <c r="AT184" s="231" t="s">
        <v>145</v>
      </c>
      <c r="AU184" s="231" t="s">
        <v>83</v>
      </c>
      <c r="AY184" s="17" t="s">
        <v>142</v>
      </c>
      <c r="BE184" s="232">
        <f>IF(N184="základní",J184,0)</f>
        <v>0</v>
      </c>
      <c r="BF184" s="232">
        <f>IF(N184="snížená",J184,0)</f>
        <v>0</v>
      </c>
      <c r="BG184" s="232">
        <f>IF(N184="zákl. přenesená",J184,0)</f>
        <v>0</v>
      </c>
      <c r="BH184" s="232">
        <f>IF(N184="sníž. přenesená",J184,0)</f>
        <v>0</v>
      </c>
      <c r="BI184" s="232">
        <f>IF(N184="nulová",J184,0)</f>
        <v>0</v>
      </c>
      <c r="BJ184" s="17" t="s">
        <v>83</v>
      </c>
      <c r="BK184" s="232">
        <f>ROUND(I184*H184,2)</f>
        <v>0</v>
      </c>
      <c r="BL184" s="17" t="s">
        <v>149</v>
      </c>
      <c r="BM184" s="231" t="s">
        <v>495</v>
      </c>
    </row>
    <row r="185" s="2" customFormat="1">
      <c r="A185" s="38"/>
      <c r="B185" s="39"/>
      <c r="C185" s="40"/>
      <c r="D185" s="233" t="s">
        <v>151</v>
      </c>
      <c r="E185" s="40"/>
      <c r="F185" s="234" t="s">
        <v>1490</v>
      </c>
      <c r="G185" s="40"/>
      <c r="H185" s="40"/>
      <c r="I185" s="235"/>
      <c r="J185" s="40"/>
      <c r="K185" s="40"/>
      <c r="L185" s="44"/>
      <c r="M185" s="236"/>
      <c r="N185" s="237"/>
      <c r="O185" s="91"/>
      <c r="P185" s="91"/>
      <c r="Q185" s="91"/>
      <c r="R185" s="91"/>
      <c r="S185" s="91"/>
      <c r="T185" s="92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151</v>
      </c>
      <c r="AU185" s="17" t="s">
        <v>83</v>
      </c>
    </row>
    <row r="186" s="2" customFormat="1" ht="16.5" customHeight="1">
      <c r="A186" s="38"/>
      <c r="B186" s="39"/>
      <c r="C186" s="219" t="s">
        <v>303</v>
      </c>
      <c r="D186" s="219" t="s">
        <v>145</v>
      </c>
      <c r="E186" s="220" t="s">
        <v>1491</v>
      </c>
      <c r="F186" s="221" t="s">
        <v>1492</v>
      </c>
      <c r="G186" s="222" t="s">
        <v>224</v>
      </c>
      <c r="H186" s="223">
        <v>4</v>
      </c>
      <c r="I186" s="224"/>
      <c r="J186" s="225">
        <f>ROUND(I186*H186,2)</f>
        <v>0</v>
      </c>
      <c r="K186" s="226"/>
      <c r="L186" s="44"/>
      <c r="M186" s="227" t="s">
        <v>1</v>
      </c>
      <c r="N186" s="228" t="s">
        <v>40</v>
      </c>
      <c r="O186" s="91"/>
      <c r="P186" s="229">
        <f>O186*H186</f>
        <v>0</v>
      </c>
      <c r="Q186" s="229">
        <v>0</v>
      </c>
      <c r="R186" s="229">
        <f>Q186*H186</f>
        <v>0</v>
      </c>
      <c r="S186" s="229">
        <v>0</v>
      </c>
      <c r="T186" s="230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1" t="s">
        <v>149</v>
      </c>
      <c r="AT186" s="231" t="s">
        <v>145</v>
      </c>
      <c r="AU186" s="231" t="s">
        <v>83</v>
      </c>
      <c r="AY186" s="17" t="s">
        <v>142</v>
      </c>
      <c r="BE186" s="232">
        <f>IF(N186="základní",J186,0)</f>
        <v>0</v>
      </c>
      <c r="BF186" s="232">
        <f>IF(N186="snížená",J186,0)</f>
        <v>0</v>
      </c>
      <c r="BG186" s="232">
        <f>IF(N186="zákl. přenesená",J186,0)</f>
        <v>0</v>
      </c>
      <c r="BH186" s="232">
        <f>IF(N186="sníž. přenesená",J186,0)</f>
        <v>0</v>
      </c>
      <c r="BI186" s="232">
        <f>IF(N186="nulová",J186,0)</f>
        <v>0</v>
      </c>
      <c r="BJ186" s="17" t="s">
        <v>83</v>
      </c>
      <c r="BK186" s="232">
        <f>ROUND(I186*H186,2)</f>
        <v>0</v>
      </c>
      <c r="BL186" s="17" t="s">
        <v>149</v>
      </c>
      <c r="BM186" s="231" t="s">
        <v>505</v>
      </c>
    </row>
    <row r="187" s="2" customFormat="1">
      <c r="A187" s="38"/>
      <c r="B187" s="39"/>
      <c r="C187" s="40"/>
      <c r="D187" s="233" t="s">
        <v>151</v>
      </c>
      <c r="E187" s="40"/>
      <c r="F187" s="234" t="s">
        <v>1492</v>
      </c>
      <c r="G187" s="40"/>
      <c r="H187" s="40"/>
      <c r="I187" s="235"/>
      <c r="J187" s="40"/>
      <c r="K187" s="40"/>
      <c r="L187" s="44"/>
      <c r="M187" s="236"/>
      <c r="N187" s="237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151</v>
      </c>
      <c r="AU187" s="17" t="s">
        <v>83</v>
      </c>
    </row>
    <row r="188" s="2" customFormat="1" ht="16.5" customHeight="1">
      <c r="A188" s="38"/>
      <c r="B188" s="39"/>
      <c r="C188" s="219" t="s">
        <v>309</v>
      </c>
      <c r="D188" s="219" t="s">
        <v>145</v>
      </c>
      <c r="E188" s="220" t="s">
        <v>1493</v>
      </c>
      <c r="F188" s="221" t="s">
        <v>1494</v>
      </c>
      <c r="G188" s="222" t="s">
        <v>224</v>
      </c>
      <c r="H188" s="223">
        <v>38</v>
      </c>
      <c r="I188" s="224"/>
      <c r="J188" s="225">
        <f>ROUND(I188*H188,2)</f>
        <v>0</v>
      </c>
      <c r="K188" s="226"/>
      <c r="L188" s="44"/>
      <c r="M188" s="227" t="s">
        <v>1</v>
      </c>
      <c r="N188" s="228" t="s">
        <v>40</v>
      </c>
      <c r="O188" s="91"/>
      <c r="P188" s="229">
        <f>O188*H188</f>
        <v>0</v>
      </c>
      <c r="Q188" s="229">
        <v>0</v>
      </c>
      <c r="R188" s="229">
        <f>Q188*H188</f>
        <v>0</v>
      </c>
      <c r="S188" s="229">
        <v>0</v>
      </c>
      <c r="T188" s="230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1" t="s">
        <v>149</v>
      </c>
      <c r="AT188" s="231" t="s">
        <v>145</v>
      </c>
      <c r="AU188" s="231" t="s">
        <v>83</v>
      </c>
      <c r="AY188" s="17" t="s">
        <v>142</v>
      </c>
      <c r="BE188" s="232">
        <f>IF(N188="základní",J188,0)</f>
        <v>0</v>
      </c>
      <c r="BF188" s="232">
        <f>IF(N188="snížená",J188,0)</f>
        <v>0</v>
      </c>
      <c r="BG188" s="232">
        <f>IF(N188="zákl. přenesená",J188,0)</f>
        <v>0</v>
      </c>
      <c r="BH188" s="232">
        <f>IF(N188="sníž. přenesená",J188,0)</f>
        <v>0</v>
      </c>
      <c r="BI188" s="232">
        <f>IF(N188="nulová",J188,0)</f>
        <v>0</v>
      </c>
      <c r="BJ188" s="17" t="s">
        <v>83</v>
      </c>
      <c r="BK188" s="232">
        <f>ROUND(I188*H188,2)</f>
        <v>0</v>
      </c>
      <c r="BL188" s="17" t="s">
        <v>149</v>
      </c>
      <c r="BM188" s="231" t="s">
        <v>515</v>
      </c>
    </row>
    <row r="189" s="2" customFormat="1">
      <c r="A189" s="38"/>
      <c r="B189" s="39"/>
      <c r="C189" s="40"/>
      <c r="D189" s="233" t="s">
        <v>151</v>
      </c>
      <c r="E189" s="40"/>
      <c r="F189" s="234" t="s">
        <v>1494</v>
      </c>
      <c r="G189" s="40"/>
      <c r="H189" s="40"/>
      <c r="I189" s="235"/>
      <c r="J189" s="40"/>
      <c r="K189" s="40"/>
      <c r="L189" s="44"/>
      <c r="M189" s="236"/>
      <c r="N189" s="237"/>
      <c r="O189" s="91"/>
      <c r="P189" s="91"/>
      <c r="Q189" s="91"/>
      <c r="R189" s="91"/>
      <c r="S189" s="91"/>
      <c r="T189" s="92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151</v>
      </c>
      <c r="AU189" s="17" t="s">
        <v>83</v>
      </c>
    </row>
    <row r="190" s="2" customFormat="1" ht="16.5" customHeight="1">
      <c r="A190" s="38"/>
      <c r="B190" s="39"/>
      <c r="C190" s="219" t="s">
        <v>316</v>
      </c>
      <c r="D190" s="219" t="s">
        <v>145</v>
      </c>
      <c r="E190" s="220" t="s">
        <v>1495</v>
      </c>
      <c r="F190" s="221" t="s">
        <v>1496</v>
      </c>
      <c r="G190" s="222" t="s">
        <v>224</v>
      </c>
      <c r="H190" s="223">
        <v>33</v>
      </c>
      <c r="I190" s="224"/>
      <c r="J190" s="225">
        <f>ROUND(I190*H190,2)</f>
        <v>0</v>
      </c>
      <c r="K190" s="226"/>
      <c r="L190" s="44"/>
      <c r="M190" s="227" t="s">
        <v>1</v>
      </c>
      <c r="N190" s="228" t="s">
        <v>40</v>
      </c>
      <c r="O190" s="91"/>
      <c r="P190" s="229">
        <f>O190*H190</f>
        <v>0</v>
      </c>
      <c r="Q190" s="229">
        <v>0</v>
      </c>
      <c r="R190" s="229">
        <f>Q190*H190</f>
        <v>0</v>
      </c>
      <c r="S190" s="229">
        <v>0</v>
      </c>
      <c r="T190" s="230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1" t="s">
        <v>149</v>
      </c>
      <c r="AT190" s="231" t="s">
        <v>145</v>
      </c>
      <c r="AU190" s="231" t="s">
        <v>83</v>
      </c>
      <c r="AY190" s="17" t="s">
        <v>142</v>
      </c>
      <c r="BE190" s="232">
        <f>IF(N190="základní",J190,0)</f>
        <v>0</v>
      </c>
      <c r="BF190" s="232">
        <f>IF(N190="snížená",J190,0)</f>
        <v>0</v>
      </c>
      <c r="BG190" s="232">
        <f>IF(N190="zákl. přenesená",J190,0)</f>
        <v>0</v>
      </c>
      <c r="BH190" s="232">
        <f>IF(N190="sníž. přenesená",J190,0)</f>
        <v>0</v>
      </c>
      <c r="BI190" s="232">
        <f>IF(N190="nulová",J190,0)</f>
        <v>0</v>
      </c>
      <c r="BJ190" s="17" t="s">
        <v>83</v>
      </c>
      <c r="BK190" s="232">
        <f>ROUND(I190*H190,2)</f>
        <v>0</v>
      </c>
      <c r="BL190" s="17" t="s">
        <v>149</v>
      </c>
      <c r="BM190" s="231" t="s">
        <v>525</v>
      </c>
    </row>
    <row r="191" s="2" customFormat="1">
      <c r="A191" s="38"/>
      <c r="B191" s="39"/>
      <c r="C191" s="40"/>
      <c r="D191" s="233" t="s">
        <v>151</v>
      </c>
      <c r="E191" s="40"/>
      <c r="F191" s="234" t="s">
        <v>1496</v>
      </c>
      <c r="G191" s="40"/>
      <c r="H191" s="40"/>
      <c r="I191" s="235"/>
      <c r="J191" s="40"/>
      <c r="K191" s="40"/>
      <c r="L191" s="44"/>
      <c r="M191" s="236"/>
      <c r="N191" s="237"/>
      <c r="O191" s="91"/>
      <c r="P191" s="91"/>
      <c r="Q191" s="91"/>
      <c r="R191" s="91"/>
      <c r="S191" s="91"/>
      <c r="T191" s="92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151</v>
      </c>
      <c r="AU191" s="17" t="s">
        <v>83</v>
      </c>
    </row>
    <row r="192" s="2" customFormat="1" ht="16.5" customHeight="1">
      <c r="A192" s="38"/>
      <c r="B192" s="39"/>
      <c r="C192" s="219" t="s">
        <v>321</v>
      </c>
      <c r="D192" s="219" t="s">
        <v>145</v>
      </c>
      <c r="E192" s="220" t="s">
        <v>1497</v>
      </c>
      <c r="F192" s="221" t="s">
        <v>1498</v>
      </c>
      <c r="G192" s="222" t="s">
        <v>224</v>
      </c>
      <c r="H192" s="223">
        <v>82</v>
      </c>
      <c r="I192" s="224"/>
      <c r="J192" s="225">
        <f>ROUND(I192*H192,2)</f>
        <v>0</v>
      </c>
      <c r="K192" s="226"/>
      <c r="L192" s="44"/>
      <c r="M192" s="227" t="s">
        <v>1</v>
      </c>
      <c r="N192" s="228" t="s">
        <v>40</v>
      </c>
      <c r="O192" s="91"/>
      <c r="P192" s="229">
        <f>O192*H192</f>
        <v>0</v>
      </c>
      <c r="Q192" s="229">
        <v>0</v>
      </c>
      <c r="R192" s="229">
        <f>Q192*H192</f>
        <v>0</v>
      </c>
      <c r="S192" s="229">
        <v>0</v>
      </c>
      <c r="T192" s="230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1" t="s">
        <v>149</v>
      </c>
      <c r="AT192" s="231" t="s">
        <v>145</v>
      </c>
      <c r="AU192" s="231" t="s">
        <v>83</v>
      </c>
      <c r="AY192" s="17" t="s">
        <v>142</v>
      </c>
      <c r="BE192" s="232">
        <f>IF(N192="základní",J192,0)</f>
        <v>0</v>
      </c>
      <c r="BF192" s="232">
        <f>IF(N192="snížená",J192,0)</f>
        <v>0</v>
      </c>
      <c r="BG192" s="232">
        <f>IF(N192="zákl. přenesená",J192,0)</f>
        <v>0</v>
      </c>
      <c r="BH192" s="232">
        <f>IF(N192="sníž. přenesená",J192,0)</f>
        <v>0</v>
      </c>
      <c r="BI192" s="232">
        <f>IF(N192="nulová",J192,0)</f>
        <v>0</v>
      </c>
      <c r="BJ192" s="17" t="s">
        <v>83</v>
      </c>
      <c r="BK192" s="232">
        <f>ROUND(I192*H192,2)</f>
        <v>0</v>
      </c>
      <c r="BL192" s="17" t="s">
        <v>149</v>
      </c>
      <c r="BM192" s="231" t="s">
        <v>535</v>
      </c>
    </row>
    <row r="193" s="2" customFormat="1">
      <c r="A193" s="38"/>
      <c r="B193" s="39"/>
      <c r="C193" s="40"/>
      <c r="D193" s="233" t="s">
        <v>151</v>
      </c>
      <c r="E193" s="40"/>
      <c r="F193" s="234" t="s">
        <v>1498</v>
      </c>
      <c r="G193" s="40"/>
      <c r="H193" s="40"/>
      <c r="I193" s="235"/>
      <c r="J193" s="40"/>
      <c r="K193" s="40"/>
      <c r="L193" s="44"/>
      <c r="M193" s="236"/>
      <c r="N193" s="237"/>
      <c r="O193" s="91"/>
      <c r="P193" s="91"/>
      <c r="Q193" s="91"/>
      <c r="R193" s="91"/>
      <c r="S193" s="91"/>
      <c r="T193" s="92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151</v>
      </c>
      <c r="AU193" s="17" t="s">
        <v>83</v>
      </c>
    </row>
    <row r="194" s="2" customFormat="1" ht="16.5" customHeight="1">
      <c r="A194" s="38"/>
      <c r="B194" s="39"/>
      <c r="C194" s="219" t="s">
        <v>327</v>
      </c>
      <c r="D194" s="219" t="s">
        <v>145</v>
      </c>
      <c r="E194" s="220" t="s">
        <v>1499</v>
      </c>
      <c r="F194" s="221" t="s">
        <v>1500</v>
      </c>
      <c r="G194" s="222" t="s">
        <v>224</v>
      </c>
      <c r="H194" s="223">
        <v>10</v>
      </c>
      <c r="I194" s="224"/>
      <c r="J194" s="225">
        <f>ROUND(I194*H194,2)</f>
        <v>0</v>
      </c>
      <c r="K194" s="226"/>
      <c r="L194" s="44"/>
      <c r="M194" s="227" t="s">
        <v>1</v>
      </c>
      <c r="N194" s="228" t="s">
        <v>40</v>
      </c>
      <c r="O194" s="91"/>
      <c r="P194" s="229">
        <f>O194*H194</f>
        <v>0</v>
      </c>
      <c r="Q194" s="229">
        <v>0</v>
      </c>
      <c r="R194" s="229">
        <f>Q194*H194</f>
        <v>0</v>
      </c>
      <c r="S194" s="229">
        <v>0</v>
      </c>
      <c r="T194" s="230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1" t="s">
        <v>149</v>
      </c>
      <c r="AT194" s="231" t="s">
        <v>145</v>
      </c>
      <c r="AU194" s="231" t="s">
        <v>83</v>
      </c>
      <c r="AY194" s="17" t="s">
        <v>142</v>
      </c>
      <c r="BE194" s="232">
        <f>IF(N194="základní",J194,0)</f>
        <v>0</v>
      </c>
      <c r="BF194" s="232">
        <f>IF(N194="snížená",J194,0)</f>
        <v>0</v>
      </c>
      <c r="BG194" s="232">
        <f>IF(N194="zákl. přenesená",J194,0)</f>
        <v>0</v>
      </c>
      <c r="BH194" s="232">
        <f>IF(N194="sníž. přenesená",J194,0)</f>
        <v>0</v>
      </c>
      <c r="BI194" s="232">
        <f>IF(N194="nulová",J194,0)</f>
        <v>0</v>
      </c>
      <c r="BJ194" s="17" t="s">
        <v>83</v>
      </c>
      <c r="BK194" s="232">
        <f>ROUND(I194*H194,2)</f>
        <v>0</v>
      </c>
      <c r="BL194" s="17" t="s">
        <v>149</v>
      </c>
      <c r="BM194" s="231" t="s">
        <v>545</v>
      </c>
    </row>
    <row r="195" s="2" customFormat="1">
      <c r="A195" s="38"/>
      <c r="B195" s="39"/>
      <c r="C195" s="40"/>
      <c r="D195" s="233" t="s">
        <v>151</v>
      </c>
      <c r="E195" s="40"/>
      <c r="F195" s="234" t="s">
        <v>1500</v>
      </c>
      <c r="G195" s="40"/>
      <c r="H195" s="40"/>
      <c r="I195" s="235"/>
      <c r="J195" s="40"/>
      <c r="K195" s="40"/>
      <c r="L195" s="44"/>
      <c r="M195" s="236"/>
      <c r="N195" s="237"/>
      <c r="O195" s="91"/>
      <c r="P195" s="91"/>
      <c r="Q195" s="91"/>
      <c r="R195" s="91"/>
      <c r="S195" s="91"/>
      <c r="T195" s="92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151</v>
      </c>
      <c r="AU195" s="17" t="s">
        <v>83</v>
      </c>
    </row>
    <row r="196" s="2" customFormat="1" ht="16.5" customHeight="1">
      <c r="A196" s="38"/>
      <c r="B196" s="39"/>
      <c r="C196" s="219" t="s">
        <v>333</v>
      </c>
      <c r="D196" s="219" t="s">
        <v>145</v>
      </c>
      <c r="E196" s="220" t="s">
        <v>1501</v>
      </c>
      <c r="F196" s="221" t="s">
        <v>1502</v>
      </c>
      <c r="G196" s="222" t="s">
        <v>224</v>
      </c>
      <c r="H196" s="223">
        <v>61</v>
      </c>
      <c r="I196" s="224"/>
      <c r="J196" s="225">
        <f>ROUND(I196*H196,2)</f>
        <v>0</v>
      </c>
      <c r="K196" s="226"/>
      <c r="L196" s="44"/>
      <c r="M196" s="227" t="s">
        <v>1</v>
      </c>
      <c r="N196" s="228" t="s">
        <v>40</v>
      </c>
      <c r="O196" s="91"/>
      <c r="P196" s="229">
        <f>O196*H196</f>
        <v>0</v>
      </c>
      <c r="Q196" s="229">
        <v>0</v>
      </c>
      <c r="R196" s="229">
        <f>Q196*H196</f>
        <v>0</v>
      </c>
      <c r="S196" s="229">
        <v>0</v>
      </c>
      <c r="T196" s="230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1" t="s">
        <v>149</v>
      </c>
      <c r="AT196" s="231" t="s">
        <v>145</v>
      </c>
      <c r="AU196" s="231" t="s">
        <v>83</v>
      </c>
      <c r="AY196" s="17" t="s">
        <v>142</v>
      </c>
      <c r="BE196" s="232">
        <f>IF(N196="základní",J196,0)</f>
        <v>0</v>
      </c>
      <c r="BF196" s="232">
        <f>IF(N196="snížená",J196,0)</f>
        <v>0</v>
      </c>
      <c r="BG196" s="232">
        <f>IF(N196="zákl. přenesená",J196,0)</f>
        <v>0</v>
      </c>
      <c r="BH196" s="232">
        <f>IF(N196="sníž. přenesená",J196,0)</f>
        <v>0</v>
      </c>
      <c r="BI196" s="232">
        <f>IF(N196="nulová",J196,0)</f>
        <v>0</v>
      </c>
      <c r="BJ196" s="17" t="s">
        <v>83</v>
      </c>
      <c r="BK196" s="232">
        <f>ROUND(I196*H196,2)</f>
        <v>0</v>
      </c>
      <c r="BL196" s="17" t="s">
        <v>149</v>
      </c>
      <c r="BM196" s="231" t="s">
        <v>555</v>
      </c>
    </row>
    <row r="197" s="2" customFormat="1">
      <c r="A197" s="38"/>
      <c r="B197" s="39"/>
      <c r="C197" s="40"/>
      <c r="D197" s="233" t="s">
        <v>151</v>
      </c>
      <c r="E197" s="40"/>
      <c r="F197" s="234" t="s">
        <v>1502</v>
      </c>
      <c r="G197" s="40"/>
      <c r="H197" s="40"/>
      <c r="I197" s="235"/>
      <c r="J197" s="40"/>
      <c r="K197" s="40"/>
      <c r="L197" s="44"/>
      <c r="M197" s="236"/>
      <c r="N197" s="237"/>
      <c r="O197" s="91"/>
      <c r="P197" s="91"/>
      <c r="Q197" s="91"/>
      <c r="R197" s="91"/>
      <c r="S197" s="91"/>
      <c r="T197" s="92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151</v>
      </c>
      <c r="AU197" s="17" t="s">
        <v>83</v>
      </c>
    </row>
    <row r="198" s="2" customFormat="1" ht="16.5" customHeight="1">
      <c r="A198" s="38"/>
      <c r="B198" s="39"/>
      <c r="C198" s="219" t="s">
        <v>339</v>
      </c>
      <c r="D198" s="219" t="s">
        <v>145</v>
      </c>
      <c r="E198" s="220" t="s">
        <v>1503</v>
      </c>
      <c r="F198" s="221" t="s">
        <v>1504</v>
      </c>
      <c r="G198" s="222" t="s">
        <v>224</v>
      </c>
      <c r="H198" s="223">
        <v>88</v>
      </c>
      <c r="I198" s="224"/>
      <c r="J198" s="225">
        <f>ROUND(I198*H198,2)</f>
        <v>0</v>
      </c>
      <c r="K198" s="226"/>
      <c r="L198" s="44"/>
      <c r="M198" s="227" t="s">
        <v>1</v>
      </c>
      <c r="N198" s="228" t="s">
        <v>40</v>
      </c>
      <c r="O198" s="91"/>
      <c r="P198" s="229">
        <f>O198*H198</f>
        <v>0</v>
      </c>
      <c r="Q198" s="229">
        <v>0</v>
      </c>
      <c r="R198" s="229">
        <f>Q198*H198</f>
        <v>0</v>
      </c>
      <c r="S198" s="229">
        <v>0</v>
      </c>
      <c r="T198" s="230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1" t="s">
        <v>149</v>
      </c>
      <c r="AT198" s="231" t="s">
        <v>145</v>
      </c>
      <c r="AU198" s="231" t="s">
        <v>83</v>
      </c>
      <c r="AY198" s="17" t="s">
        <v>142</v>
      </c>
      <c r="BE198" s="232">
        <f>IF(N198="základní",J198,0)</f>
        <v>0</v>
      </c>
      <c r="BF198" s="232">
        <f>IF(N198="snížená",J198,0)</f>
        <v>0</v>
      </c>
      <c r="BG198" s="232">
        <f>IF(N198="zákl. přenesená",J198,0)</f>
        <v>0</v>
      </c>
      <c r="BH198" s="232">
        <f>IF(N198="sníž. přenesená",J198,0)</f>
        <v>0</v>
      </c>
      <c r="BI198" s="232">
        <f>IF(N198="nulová",J198,0)</f>
        <v>0</v>
      </c>
      <c r="BJ198" s="17" t="s">
        <v>83</v>
      </c>
      <c r="BK198" s="232">
        <f>ROUND(I198*H198,2)</f>
        <v>0</v>
      </c>
      <c r="BL198" s="17" t="s">
        <v>149</v>
      </c>
      <c r="BM198" s="231" t="s">
        <v>565</v>
      </c>
    </row>
    <row r="199" s="2" customFormat="1">
      <c r="A199" s="38"/>
      <c r="B199" s="39"/>
      <c r="C199" s="40"/>
      <c r="D199" s="233" t="s">
        <v>151</v>
      </c>
      <c r="E199" s="40"/>
      <c r="F199" s="234" t="s">
        <v>1504</v>
      </c>
      <c r="G199" s="40"/>
      <c r="H199" s="40"/>
      <c r="I199" s="235"/>
      <c r="J199" s="40"/>
      <c r="K199" s="40"/>
      <c r="L199" s="44"/>
      <c r="M199" s="236"/>
      <c r="N199" s="237"/>
      <c r="O199" s="91"/>
      <c r="P199" s="91"/>
      <c r="Q199" s="91"/>
      <c r="R199" s="91"/>
      <c r="S199" s="91"/>
      <c r="T199" s="92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151</v>
      </c>
      <c r="AU199" s="17" t="s">
        <v>83</v>
      </c>
    </row>
    <row r="200" s="2" customFormat="1" ht="16.5" customHeight="1">
      <c r="A200" s="38"/>
      <c r="B200" s="39"/>
      <c r="C200" s="219" t="s">
        <v>346</v>
      </c>
      <c r="D200" s="219" t="s">
        <v>145</v>
      </c>
      <c r="E200" s="220" t="s">
        <v>1505</v>
      </c>
      <c r="F200" s="221" t="s">
        <v>1506</v>
      </c>
      <c r="G200" s="222" t="s">
        <v>224</v>
      </c>
      <c r="H200" s="223">
        <v>20</v>
      </c>
      <c r="I200" s="224"/>
      <c r="J200" s="225">
        <f>ROUND(I200*H200,2)</f>
        <v>0</v>
      </c>
      <c r="K200" s="226"/>
      <c r="L200" s="44"/>
      <c r="M200" s="227" t="s">
        <v>1</v>
      </c>
      <c r="N200" s="228" t="s">
        <v>40</v>
      </c>
      <c r="O200" s="91"/>
      <c r="P200" s="229">
        <f>O200*H200</f>
        <v>0</v>
      </c>
      <c r="Q200" s="229">
        <v>0</v>
      </c>
      <c r="R200" s="229">
        <f>Q200*H200</f>
        <v>0</v>
      </c>
      <c r="S200" s="229">
        <v>0</v>
      </c>
      <c r="T200" s="230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1" t="s">
        <v>149</v>
      </c>
      <c r="AT200" s="231" t="s">
        <v>145</v>
      </c>
      <c r="AU200" s="231" t="s">
        <v>83</v>
      </c>
      <c r="AY200" s="17" t="s">
        <v>142</v>
      </c>
      <c r="BE200" s="232">
        <f>IF(N200="základní",J200,0)</f>
        <v>0</v>
      </c>
      <c r="BF200" s="232">
        <f>IF(N200="snížená",J200,0)</f>
        <v>0</v>
      </c>
      <c r="BG200" s="232">
        <f>IF(N200="zákl. přenesená",J200,0)</f>
        <v>0</v>
      </c>
      <c r="BH200" s="232">
        <f>IF(N200="sníž. přenesená",J200,0)</f>
        <v>0</v>
      </c>
      <c r="BI200" s="232">
        <f>IF(N200="nulová",J200,0)</f>
        <v>0</v>
      </c>
      <c r="BJ200" s="17" t="s">
        <v>83</v>
      </c>
      <c r="BK200" s="232">
        <f>ROUND(I200*H200,2)</f>
        <v>0</v>
      </c>
      <c r="BL200" s="17" t="s">
        <v>149</v>
      </c>
      <c r="BM200" s="231" t="s">
        <v>573</v>
      </c>
    </row>
    <row r="201" s="2" customFormat="1">
      <c r="A201" s="38"/>
      <c r="B201" s="39"/>
      <c r="C201" s="40"/>
      <c r="D201" s="233" t="s">
        <v>151</v>
      </c>
      <c r="E201" s="40"/>
      <c r="F201" s="234" t="s">
        <v>1506</v>
      </c>
      <c r="G201" s="40"/>
      <c r="H201" s="40"/>
      <c r="I201" s="235"/>
      <c r="J201" s="40"/>
      <c r="K201" s="40"/>
      <c r="L201" s="44"/>
      <c r="M201" s="236"/>
      <c r="N201" s="237"/>
      <c r="O201" s="91"/>
      <c r="P201" s="91"/>
      <c r="Q201" s="91"/>
      <c r="R201" s="91"/>
      <c r="S201" s="91"/>
      <c r="T201" s="92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151</v>
      </c>
      <c r="AU201" s="17" t="s">
        <v>83</v>
      </c>
    </row>
    <row r="202" s="2" customFormat="1" ht="16.5" customHeight="1">
      <c r="A202" s="38"/>
      <c r="B202" s="39"/>
      <c r="C202" s="219" t="s">
        <v>353</v>
      </c>
      <c r="D202" s="219" t="s">
        <v>145</v>
      </c>
      <c r="E202" s="220" t="s">
        <v>1507</v>
      </c>
      <c r="F202" s="221" t="s">
        <v>1508</v>
      </c>
      <c r="G202" s="222" t="s">
        <v>224</v>
      </c>
      <c r="H202" s="223">
        <v>14</v>
      </c>
      <c r="I202" s="224"/>
      <c r="J202" s="225">
        <f>ROUND(I202*H202,2)</f>
        <v>0</v>
      </c>
      <c r="K202" s="226"/>
      <c r="L202" s="44"/>
      <c r="M202" s="227" t="s">
        <v>1</v>
      </c>
      <c r="N202" s="228" t="s">
        <v>40</v>
      </c>
      <c r="O202" s="91"/>
      <c r="P202" s="229">
        <f>O202*H202</f>
        <v>0</v>
      </c>
      <c r="Q202" s="229">
        <v>0</v>
      </c>
      <c r="R202" s="229">
        <f>Q202*H202</f>
        <v>0</v>
      </c>
      <c r="S202" s="229">
        <v>0</v>
      </c>
      <c r="T202" s="230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1" t="s">
        <v>149</v>
      </c>
      <c r="AT202" s="231" t="s">
        <v>145</v>
      </c>
      <c r="AU202" s="231" t="s">
        <v>83</v>
      </c>
      <c r="AY202" s="17" t="s">
        <v>142</v>
      </c>
      <c r="BE202" s="232">
        <f>IF(N202="základní",J202,0)</f>
        <v>0</v>
      </c>
      <c r="BF202" s="232">
        <f>IF(N202="snížená",J202,0)</f>
        <v>0</v>
      </c>
      <c r="BG202" s="232">
        <f>IF(N202="zákl. přenesená",J202,0)</f>
        <v>0</v>
      </c>
      <c r="BH202" s="232">
        <f>IF(N202="sníž. přenesená",J202,0)</f>
        <v>0</v>
      </c>
      <c r="BI202" s="232">
        <f>IF(N202="nulová",J202,0)</f>
        <v>0</v>
      </c>
      <c r="BJ202" s="17" t="s">
        <v>83</v>
      </c>
      <c r="BK202" s="232">
        <f>ROUND(I202*H202,2)</f>
        <v>0</v>
      </c>
      <c r="BL202" s="17" t="s">
        <v>149</v>
      </c>
      <c r="BM202" s="231" t="s">
        <v>582</v>
      </c>
    </row>
    <row r="203" s="2" customFormat="1">
      <c r="A203" s="38"/>
      <c r="B203" s="39"/>
      <c r="C203" s="40"/>
      <c r="D203" s="233" t="s">
        <v>151</v>
      </c>
      <c r="E203" s="40"/>
      <c r="F203" s="234" t="s">
        <v>1508</v>
      </c>
      <c r="G203" s="40"/>
      <c r="H203" s="40"/>
      <c r="I203" s="235"/>
      <c r="J203" s="40"/>
      <c r="K203" s="40"/>
      <c r="L203" s="44"/>
      <c r="M203" s="236"/>
      <c r="N203" s="237"/>
      <c r="O203" s="91"/>
      <c r="P203" s="91"/>
      <c r="Q203" s="91"/>
      <c r="R203" s="91"/>
      <c r="S203" s="91"/>
      <c r="T203" s="92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151</v>
      </c>
      <c r="AU203" s="17" t="s">
        <v>83</v>
      </c>
    </row>
    <row r="204" s="2" customFormat="1" ht="16.5" customHeight="1">
      <c r="A204" s="38"/>
      <c r="B204" s="39"/>
      <c r="C204" s="219" t="s">
        <v>359</v>
      </c>
      <c r="D204" s="219" t="s">
        <v>145</v>
      </c>
      <c r="E204" s="220" t="s">
        <v>1509</v>
      </c>
      <c r="F204" s="221" t="s">
        <v>1510</v>
      </c>
      <c r="G204" s="222" t="s">
        <v>224</v>
      </c>
      <c r="H204" s="223">
        <v>2</v>
      </c>
      <c r="I204" s="224"/>
      <c r="J204" s="225">
        <f>ROUND(I204*H204,2)</f>
        <v>0</v>
      </c>
      <c r="K204" s="226"/>
      <c r="L204" s="44"/>
      <c r="M204" s="227" t="s">
        <v>1</v>
      </c>
      <c r="N204" s="228" t="s">
        <v>40</v>
      </c>
      <c r="O204" s="91"/>
      <c r="P204" s="229">
        <f>O204*H204</f>
        <v>0</v>
      </c>
      <c r="Q204" s="229">
        <v>0</v>
      </c>
      <c r="R204" s="229">
        <f>Q204*H204</f>
        <v>0</v>
      </c>
      <c r="S204" s="229">
        <v>0</v>
      </c>
      <c r="T204" s="230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31" t="s">
        <v>149</v>
      </c>
      <c r="AT204" s="231" t="s">
        <v>145</v>
      </c>
      <c r="AU204" s="231" t="s">
        <v>83</v>
      </c>
      <c r="AY204" s="17" t="s">
        <v>142</v>
      </c>
      <c r="BE204" s="232">
        <f>IF(N204="základní",J204,0)</f>
        <v>0</v>
      </c>
      <c r="BF204" s="232">
        <f>IF(N204="snížená",J204,0)</f>
        <v>0</v>
      </c>
      <c r="BG204" s="232">
        <f>IF(N204="zákl. přenesená",J204,0)</f>
        <v>0</v>
      </c>
      <c r="BH204" s="232">
        <f>IF(N204="sníž. přenesená",J204,0)</f>
        <v>0</v>
      </c>
      <c r="BI204" s="232">
        <f>IF(N204="nulová",J204,0)</f>
        <v>0</v>
      </c>
      <c r="BJ204" s="17" t="s">
        <v>83</v>
      </c>
      <c r="BK204" s="232">
        <f>ROUND(I204*H204,2)</f>
        <v>0</v>
      </c>
      <c r="BL204" s="17" t="s">
        <v>149</v>
      </c>
      <c r="BM204" s="231" t="s">
        <v>568</v>
      </c>
    </row>
    <row r="205" s="2" customFormat="1">
      <c r="A205" s="38"/>
      <c r="B205" s="39"/>
      <c r="C205" s="40"/>
      <c r="D205" s="233" t="s">
        <v>151</v>
      </c>
      <c r="E205" s="40"/>
      <c r="F205" s="234" t="s">
        <v>1510</v>
      </c>
      <c r="G205" s="40"/>
      <c r="H205" s="40"/>
      <c r="I205" s="235"/>
      <c r="J205" s="40"/>
      <c r="K205" s="40"/>
      <c r="L205" s="44"/>
      <c r="M205" s="236"/>
      <c r="N205" s="237"/>
      <c r="O205" s="91"/>
      <c r="P205" s="91"/>
      <c r="Q205" s="91"/>
      <c r="R205" s="91"/>
      <c r="S205" s="91"/>
      <c r="T205" s="92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151</v>
      </c>
      <c r="AU205" s="17" t="s">
        <v>83</v>
      </c>
    </row>
    <row r="206" s="2" customFormat="1" ht="16.5" customHeight="1">
      <c r="A206" s="38"/>
      <c r="B206" s="39"/>
      <c r="C206" s="219" t="s">
        <v>366</v>
      </c>
      <c r="D206" s="219" t="s">
        <v>145</v>
      </c>
      <c r="E206" s="220" t="s">
        <v>1511</v>
      </c>
      <c r="F206" s="221" t="s">
        <v>1457</v>
      </c>
      <c r="G206" s="222" t="s">
        <v>224</v>
      </c>
      <c r="H206" s="223">
        <v>436</v>
      </c>
      <c r="I206" s="224"/>
      <c r="J206" s="225">
        <f>ROUND(I206*H206,2)</f>
        <v>0</v>
      </c>
      <c r="K206" s="226"/>
      <c r="L206" s="44"/>
      <c r="M206" s="227" t="s">
        <v>1</v>
      </c>
      <c r="N206" s="228" t="s">
        <v>40</v>
      </c>
      <c r="O206" s="91"/>
      <c r="P206" s="229">
        <f>O206*H206</f>
        <v>0</v>
      </c>
      <c r="Q206" s="229">
        <v>0</v>
      </c>
      <c r="R206" s="229">
        <f>Q206*H206</f>
        <v>0</v>
      </c>
      <c r="S206" s="229">
        <v>0</v>
      </c>
      <c r="T206" s="230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31" t="s">
        <v>149</v>
      </c>
      <c r="AT206" s="231" t="s">
        <v>145</v>
      </c>
      <c r="AU206" s="231" t="s">
        <v>83</v>
      </c>
      <c r="AY206" s="17" t="s">
        <v>142</v>
      </c>
      <c r="BE206" s="232">
        <f>IF(N206="základní",J206,0)</f>
        <v>0</v>
      </c>
      <c r="BF206" s="232">
        <f>IF(N206="snížená",J206,0)</f>
        <v>0</v>
      </c>
      <c r="BG206" s="232">
        <f>IF(N206="zákl. přenesená",J206,0)</f>
        <v>0</v>
      </c>
      <c r="BH206" s="232">
        <f>IF(N206="sníž. přenesená",J206,0)</f>
        <v>0</v>
      </c>
      <c r="BI206" s="232">
        <f>IF(N206="nulová",J206,0)</f>
        <v>0</v>
      </c>
      <c r="BJ206" s="17" t="s">
        <v>83</v>
      </c>
      <c r="BK206" s="232">
        <f>ROUND(I206*H206,2)</f>
        <v>0</v>
      </c>
      <c r="BL206" s="17" t="s">
        <v>149</v>
      </c>
      <c r="BM206" s="231" t="s">
        <v>572</v>
      </c>
    </row>
    <row r="207" s="2" customFormat="1">
      <c r="A207" s="38"/>
      <c r="B207" s="39"/>
      <c r="C207" s="40"/>
      <c r="D207" s="233" t="s">
        <v>151</v>
      </c>
      <c r="E207" s="40"/>
      <c r="F207" s="234" t="s">
        <v>1457</v>
      </c>
      <c r="G207" s="40"/>
      <c r="H207" s="40"/>
      <c r="I207" s="235"/>
      <c r="J207" s="40"/>
      <c r="K207" s="40"/>
      <c r="L207" s="44"/>
      <c r="M207" s="236"/>
      <c r="N207" s="237"/>
      <c r="O207" s="91"/>
      <c r="P207" s="91"/>
      <c r="Q207" s="91"/>
      <c r="R207" s="91"/>
      <c r="S207" s="91"/>
      <c r="T207" s="92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151</v>
      </c>
      <c r="AU207" s="17" t="s">
        <v>83</v>
      </c>
    </row>
    <row r="208" s="2" customFormat="1" ht="16.5" customHeight="1">
      <c r="A208" s="38"/>
      <c r="B208" s="39"/>
      <c r="C208" s="219" t="s">
        <v>372</v>
      </c>
      <c r="D208" s="219" t="s">
        <v>145</v>
      </c>
      <c r="E208" s="220" t="s">
        <v>1512</v>
      </c>
      <c r="F208" s="221" t="s">
        <v>1513</v>
      </c>
      <c r="G208" s="222" t="s">
        <v>203</v>
      </c>
      <c r="H208" s="223">
        <v>520</v>
      </c>
      <c r="I208" s="224"/>
      <c r="J208" s="225">
        <f>ROUND(I208*H208,2)</f>
        <v>0</v>
      </c>
      <c r="K208" s="226"/>
      <c r="L208" s="44"/>
      <c r="M208" s="227" t="s">
        <v>1</v>
      </c>
      <c r="N208" s="228" t="s">
        <v>40</v>
      </c>
      <c r="O208" s="91"/>
      <c r="P208" s="229">
        <f>O208*H208</f>
        <v>0</v>
      </c>
      <c r="Q208" s="229">
        <v>0</v>
      </c>
      <c r="R208" s="229">
        <f>Q208*H208</f>
        <v>0</v>
      </c>
      <c r="S208" s="229">
        <v>0</v>
      </c>
      <c r="T208" s="230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31" t="s">
        <v>149</v>
      </c>
      <c r="AT208" s="231" t="s">
        <v>145</v>
      </c>
      <c r="AU208" s="231" t="s">
        <v>83</v>
      </c>
      <c r="AY208" s="17" t="s">
        <v>142</v>
      </c>
      <c r="BE208" s="232">
        <f>IF(N208="základní",J208,0)</f>
        <v>0</v>
      </c>
      <c r="BF208" s="232">
        <f>IF(N208="snížená",J208,0)</f>
        <v>0</v>
      </c>
      <c r="BG208" s="232">
        <f>IF(N208="zákl. přenesená",J208,0)</f>
        <v>0</v>
      </c>
      <c r="BH208" s="232">
        <f>IF(N208="sníž. přenesená",J208,0)</f>
        <v>0</v>
      </c>
      <c r="BI208" s="232">
        <f>IF(N208="nulová",J208,0)</f>
        <v>0</v>
      </c>
      <c r="BJ208" s="17" t="s">
        <v>83</v>
      </c>
      <c r="BK208" s="232">
        <f>ROUND(I208*H208,2)</f>
        <v>0</v>
      </c>
      <c r="BL208" s="17" t="s">
        <v>149</v>
      </c>
      <c r="BM208" s="231" t="s">
        <v>576</v>
      </c>
    </row>
    <row r="209" s="2" customFormat="1">
      <c r="A209" s="38"/>
      <c r="B209" s="39"/>
      <c r="C209" s="40"/>
      <c r="D209" s="233" t="s">
        <v>151</v>
      </c>
      <c r="E209" s="40"/>
      <c r="F209" s="234" t="s">
        <v>1513</v>
      </c>
      <c r="G209" s="40"/>
      <c r="H209" s="40"/>
      <c r="I209" s="235"/>
      <c r="J209" s="40"/>
      <c r="K209" s="40"/>
      <c r="L209" s="44"/>
      <c r="M209" s="236"/>
      <c r="N209" s="237"/>
      <c r="O209" s="91"/>
      <c r="P209" s="91"/>
      <c r="Q209" s="91"/>
      <c r="R209" s="91"/>
      <c r="S209" s="91"/>
      <c r="T209" s="92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151</v>
      </c>
      <c r="AU209" s="17" t="s">
        <v>83</v>
      </c>
    </row>
    <row r="210" s="2" customFormat="1" ht="16.5" customHeight="1">
      <c r="A210" s="38"/>
      <c r="B210" s="39"/>
      <c r="C210" s="219" t="s">
        <v>377</v>
      </c>
      <c r="D210" s="219" t="s">
        <v>145</v>
      </c>
      <c r="E210" s="220" t="s">
        <v>1514</v>
      </c>
      <c r="F210" s="221" t="s">
        <v>1515</v>
      </c>
      <c r="G210" s="222" t="s">
        <v>203</v>
      </c>
      <c r="H210" s="223">
        <v>295</v>
      </c>
      <c r="I210" s="224"/>
      <c r="J210" s="225">
        <f>ROUND(I210*H210,2)</f>
        <v>0</v>
      </c>
      <c r="K210" s="226"/>
      <c r="L210" s="44"/>
      <c r="M210" s="227" t="s">
        <v>1</v>
      </c>
      <c r="N210" s="228" t="s">
        <v>40</v>
      </c>
      <c r="O210" s="91"/>
      <c r="P210" s="229">
        <f>O210*H210</f>
        <v>0</v>
      </c>
      <c r="Q210" s="229">
        <v>0</v>
      </c>
      <c r="R210" s="229">
        <f>Q210*H210</f>
        <v>0</v>
      </c>
      <c r="S210" s="229">
        <v>0</v>
      </c>
      <c r="T210" s="230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31" t="s">
        <v>149</v>
      </c>
      <c r="AT210" s="231" t="s">
        <v>145</v>
      </c>
      <c r="AU210" s="231" t="s">
        <v>83</v>
      </c>
      <c r="AY210" s="17" t="s">
        <v>142</v>
      </c>
      <c r="BE210" s="232">
        <f>IF(N210="základní",J210,0)</f>
        <v>0</v>
      </c>
      <c r="BF210" s="232">
        <f>IF(N210="snížená",J210,0)</f>
        <v>0</v>
      </c>
      <c r="BG210" s="232">
        <f>IF(N210="zákl. přenesená",J210,0)</f>
        <v>0</v>
      </c>
      <c r="BH210" s="232">
        <f>IF(N210="sníž. přenesená",J210,0)</f>
        <v>0</v>
      </c>
      <c r="BI210" s="232">
        <f>IF(N210="nulová",J210,0)</f>
        <v>0</v>
      </c>
      <c r="BJ210" s="17" t="s">
        <v>83</v>
      </c>
      <c r="BK210" s="232">
        <f>ROUND(I210*H210,2)</f>
        <v>0</v>
      </c>
      <c r="BL210" s="17" t="s">
        <v>149</v>
      </c>
      <c r="BM210" s="231" t="s">
        <v>614</v>
      </c>
    </row>
    <row r="211" s="2" customFormat="1">
      <c r="A211" s="38"/>
      <c r="B211" s="39"/>
      <c r="C211" s="40"/>
      <c r="D211" s="233" t="s">
        <v>151</v>
      </c>
      <c r="E211" s="40"/>
      <c r="F211" s="234" t="s">
        <v>1515</v>
      </c>
      <c r="G211" s="40"/>
      <c r="H211" s="40"/>
      <c r="I211" s="235"/>
      <c r="J211" s="40"/>
      <c r="K211" s="40"/>
      <c r="L211" s="44"/>
      <c r="M211" s="236"/>
      <c r="N211" s="237"/>
      <c r="O211" s="91"/>
      <c r="P211" s="91"/>
      <c r="Q211" s="91"/>
      <c r="R211" s="91"/>
      <c r="S211" s="91"/>
      <c r="T211" s="92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151</v>
      </c>
      <c r="AU211" s="17" t="s">
        <v>83</v>
      </c>
    </row>
    <row r="212" s="2" customFormat="1" ht="16.5" customHeight="1">
      <c r="A212" s="38"/>
      <c r="B212" s="39"/>
      <c r="C212" s="219" t="s">
        <v>384</v>
      </c>
      <c r="D212" s="219" t="s">
        <v>145</v>
      </c>
      <c r="E212" s="220" t="s">
        <v>1516</v>
      </c>
      <c r="F212" s="221" t="s">
        <v>1517</v>
      </c>
      <c r="G212" s="222" t="s">
        <v>203</v>
      </c>
      <c r="H212" s="223">
        <v>65</v>
      </c>
      <c r="I212" s="224"/>
      <c r="J212" s="225">
        <f>ROUND(I212*H212,2)</f>
        <v>0</v>
      </c>
      <c r="K212" s="226"/>
      <c r="L212" s="44"/>
      <c r="M212" s="227" t="s">
        <v>1</v>
      </c>
      <c r="N212" s="228" t="s">
        <v>40</v>
      </c>
      <c r="O212" s="91"/>
      <c r="P212" s="229">
        <f>O212*H212</f>
        <v>0</v>
      </c>
      <c r="Q212" s="229">
        <v>0</v>
      </c>
      <c r="R212" s="229">
        <f>Q212*H212</f>
        <v>0</v>
      </c>
      <c r="S212" s="229">
        <v>0</v>
      </c>
      <c r="T212" s="230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31" t="s">
        <v>149</v>
      </c>
      <c r="AT212" s="231" t="s">
        <v>145</v>
      </c>
      <c r="AU212" s="231" t="s">
        <v>83</v>
      </c>
      <c r="AY212" s="17" t="s">
        <v>142</v>
      </c>
      <c r="BE212" s="232">
        <f>IF(N212="základní",J212,0)</f>
        <v>0</v>
      </c>
      <c r="BF212" s="232">
        <f>IF(N212="snížená",J212,0)</f>
        <v>0</v>
      </c>
      <c r="BG212" s="232">
        <f>IF(N212="zákl. přenesená",J212,0)</f>
        <v>0</v>
      </c>
      <c r="BH212" s="232">
        <f>IF(N212="sníž. přenesená",J212,0)</f>
        <v>0</v>
      </c>
      <c r="BI212" s="232">
        <f>IF(N212="nulová",J212,0)</f>
        <v>0</v>
      </c>
      <c r="BJ212" s="17" t="s">
        <v>83</v>
      </c>
      <c r="BK212" s="232">
        <f>ROUND(I212*H212,2)</f>
        <v>0</v>
      </c>
      <c r="BL212" s="17" t="s">
        <v>149</v>
      </c>
      <c r="BM212" s="231" t="s">
        <v>622</v>
      </c>
    </row>
    <row r="213" s="2" customFormat="1">
      <c r="A213" s="38"/>
      <c r="B213" s="39"/>
      <c r="C213" s="40"/>
      <c r="D213" s="233" t="s">
        <v>151</v>
      </c>
      <c r="E213" s="40"/>
      <c r="F213" s="234" t="s">
        <v>1517</v>
      </c>
      <c r="G213" s="40"/>
      <c r="H213" s="40"/>
      <c r="I213" s="235"/>
      <c r="J213" s="40"/>
      <c r="K213" s="40"/>
      <c r="L213" s="44"/>
      <c r="M213" s="236"/>
      <c r="N213" s="237"/>
      <c r="O213" s="91"/>
      <c r="P213" s="91"/>
      <c r="Q213" s="91"/>
      <c r="R213" s="91"/>
      <c r="S213" s="91"/>
      <c r="T213" s="92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151</v>
      </c>
      <c r="AU213" s="17" t="s">
        <v>83</v>
      </c>
    </row>
    <row r="214" s="2" customFormat="1" ht="16.5" customHeight="1">
      <c r="A214" s="38"/>
      <c r="B214" s="39"/>
      <c r="C214" s="219" t="s">
        <v>390</v>
      </c>
      <c r="D214" s="219" t="s">
        <v>145</v>
      </c>
      <c r="E214" s="220" t="s">
        <v>1518</v>
      </c>
      <c r="F214" s="221" t="s">
        <v>1519</v>
      </c>
      <c r="G214" s="222" t="s">
        <v>203</v>
      </c>
      <c r="H214" s="223">
        <v>38</v>
      </c>
      <c r="I214" s="224"/>
      <c r="J214" s="225">
        <f>ROUND(I214*H214,2)</f>
        <v>0</v>
      </c>
      <c r="K214" s="226"/>
      <c r="L214" s="44"/>
      <c r="M214" s="227" t="s">
        <v>1</v>
      </c>
      <c r="N214" s="228" t="s">
        <v>40</v>
      </c>
      <c r="O214" s="91"/>
      <c r="P214" s="229">
        <f>O214*H214</f>
        <v>0</v>
      </c>
      <c r="Q214" s="229">
        <v>0</v>
      </c>
      <c r="R214" s="229">
        <f>Q214*H214</f>
        <v>0</v>
      </c>
      <c r="S214" s="229">
        <v>0</v>
      </c>
      <c r="T214" s="230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31" t="s">
        <v>149</v>
      </c>
      <c r="AT214" s="231" t="s">
        <v>145</v>
      </c>
      <c r="AU214" s="231" t="s">
        <v>83</v>
      </c>
      <c r="AY214" s="17" t="s">
        <v>142</v>
      </c>
      <c r="BE214" s="232">
        <f>IF(N214="základní",J214,0)</f>
        <v>0</v>
      </c>
      <c r="BF214" s="232">
        <f>IF(N214="snížená",J214,0)</f>
        <v>0</v>
      </c>
      <c r="BG214" s="232">
        <f>IF(N214="zákl. přenesená",J214,0)</f>
        <v>0</v>
      </c>
      <c r="BH214" s="232">
        <f>IF(N214="sníž. přenesená",J214,0)</f>
        <v>0</v>
      </c>
      <c r="BI214" s="232">
        <f>IF(N214="nulová",J214,0)</f>
        <v>0</v>
      </c>
      <c r="BJ214" s="17" t="s">
        <v>83</v>
      </c>
      <c r="BK214" s="232">
        <f>ROUND(I214*H214,2)</f>
        <v>0</v>
      </c>
      <c r="BL214" s="17" t="s">
        <v>149</v>
      </c>
      <c r="BM214" s="231" t="s">
        <v>580</v>
      </c>
    </row>
    <row r="215" s="2" customFormat="1">
      <c r="A215" s="38"/>
      <c r="B215" s="39"/>
      <c r="C215" s="40"/>
      <c r="D215" s="233" t="s">
        <v>151</v>
      </c>
      <c r="E215" s="40"/>
      <c r="F215" s="234" t="s">
        <v>1519</v>
      </c>
      <c r="G215" s="40"/>
      <c r="H215" s="40"/>
      <c r="I215" s="235"/>
      <c r="J215" s="40"/>
      <c r="K215" s="40"/>
      <c r="L215" s="44"/>
      <c r="M215" s="236"/>
      <c r="N215" s="237"/>
      <c r="O215" s="91"/>
      <c r="P215" s="91"/>
      <c r="Q215" s="91"/>
      <c r="R215" s="91"/>
      <c r="S215" s="91"/>
      <c r="T215" s="92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151</v>
      </c>
      <c r="AU215" s="17" t="s">
        <v>83</v>
      </c>
    </row>
    <row r="216" s="2" customFormat="1" ht="16.5" customHeight="1">
      <c r="A216" s="38"/>
      <c r="B216" s="39"/>
      <c r="C216" s="219" t="s">
        <v>399</v>
      </c>
      <c r="D216" s="219" t="s">
        <v>145</v>
      </c>
      <c r="E216" s="220" t="s">
        <v>1520</v>
      </c>
      <c r="F216" s="221" t="s">
        <v>1521</v>
      </c>
      <c r="G216" s="222" t="s">
        <v>203</v>
      </c>
      <c r="H216" s="223">
        <v>108</v>
      </c>
      <c r="I216" s="224"/>
      <c r="J216" s="225">
        <f>ROUND(I216*H216,2)</f>
        <v>0</v>
      </c>
      <c r="K216" s="226"/>
      <c r="L216" s="44"/>
      <c r="M216" s="227" t="s">
        <v>1</v>
      </c>
      <c r="N216" s="228" t="s">
        <v>40</v>
      </c>
      <c r="O216" s="91"/>
      <c r="P216" s="229">
        <f>O216*H216</f>
        <v>0</v>
      </c>
      <c r="Q216" s="229">
        <v>0</v>
      </c>
      <c r="R216" s="229">
        <f>Q216*H216</f>
        <v>0</v>
      </c>
      <c r="S216" s="229">
        <v>0</v>
      </c>
      <c r="T216" s="230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31" t="s">
        <v>149</v>
      </c>
      <c r="AT216" s="231" t="s">
        <v>145</v>
      </c>
      <c r="AU216" s="231" t="s">
        <v>83</v>
      </c>
      <c r="AY216" s="17" t="s">
        <v>142</v>
      </c>
      <c r="BE216" s="232">
        <f>IF(N216="základní",J216,0)</f>
        <v>0</v>
      </c>
      <c r="BF216" s="232">
        <f>IF(N216="snížená",J216,0)</f>
        <v>0</v>
      </c>
      <c r="BG216" s="232">
        <f>IF(N216="zákl. přenesená",J216,0)</f>
        <v>0</v>
      </c>
      <c r="BH216" s="232">
        <f>IF(N216="sníž. přenesená",J216,0)</f>
        <v>0</v>
      </c>
      <c r="BI216" s="232">
        <f>IF(N216="nulová",J216,0)</f>
        <v>0</v>
      </c>
      <c r="BJ216" s="17" t="s">
        <v>83</v>
      </c>
      <c r="BK216" s="232">
        <f>ROUND(I216*H216,2)</f>
        <v>0</v>
      </c>
      <c r="BL216" s="17" t="s">
        <v>149</v>
      </c>
      <c r="BM216" s="231" t="s">
        <v>589</v>
      </c>
    </row>
    <row r="217" s="2" customFormat="1">
      <c r="A217" s="38"/>
      <c r="B217" s="39"/>
      <c r="C217" s="40"/>
      <c r="D217" s="233" t="s">
        <v>151</v>
      </c>
      <c r="E217" s="40"/>
      <c r="F217" s="234" t="s">
        <v>1521</v>
      </c>
      <c r="G217" s="40"/>
      <c r="H217" s="40"/>
      <c r="I217" s="235"/>
      <c r="J217" s="40"/>
      <c r="K217" s="40"/>
      <c r="L217" s="44"/>
      <c r="M217" s="236"/>
      <c r="N217" s="237"/>
      <c r="O217" s="91"/>
      <c r="P217" s="91"/>
      <c r="Q217" s="91"/>
      <c r="R217" s="91"/>
      <c r="S217" s="91"/>
      <c r="T217" s="92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151</v>
      </c>
      <c r="AU217" s="17" t="s">
        <v>83</v>
      </c>
    </row>
    <row r="218" s="2" customFormat="1" ht="16.5" customHeight="1">
      <c r="A218" s="38"/>
      <c r="B218" s="39"/>
      <c r="C218" s="219" t="s">
        <v>404</v>
      </c>
      <c r="D218" s="219" t="s">
        <v>145</v>
      </c>
      <c r="E218" s="220" t="s">
        <v>1522</v>
      </c>
      <c r="F218" s="221" t="s">
        <v>1523</v>
      </c>
      <c r="G218" s="222" t="s">
        <v>203</v>
      </c>
      <c r="H218" s="223">
        <v>192</v>
      </c>
      <c r="I218" s="224"/>
      <c r="J218" s="225">
        <f>ROUND(I218*H218,2)</f>
        <v>0</v>
      </c>
      <c r="K218" s="226"/>
      <c r="L218" s="44"/>
      <c r="M218" s="227" t="s">
        <v>1</v>
      </c>
      <c r="N218" s="228" t="s">
        <v>40</v>
      </c>
      <c r="O218" s="91"/>
      <c r="P218" s="229">
        <f>O218*H218</f>
        <v>0</v>
      </c>
      <c r="Q218" s="229">
        <v>0</v>
      </c>
      <c r="R218" s="229">
        <f>Q218*H218</f>
        <v>0</v>
      </c>
      <c r="S218" s="229">
        <v>0</v>
      </c>
      <c r="T218" s="230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31" t="s">
        <v>149</v>
      </c>
      <c r="AT218" s="231" t="s">
        <v>145</v>
      </c>
      <c r="AU218" s="231" t="s">
        <v>83</v>
      </c>
      <c r="AY218" s="17" t="s">
        <v>142</v>
      </c>
      <c r="BE218" s="232">
        <f>IF(N218="základní",J218,0)</f>
        <v>0</v>
      </c>
      <c r="BF218" s="232">
        <f>IF(N218="snížená",J218,0)</f>
        <v>0</v>
      </c>
      <c r="BG218" s="232">
        <f>IF(N218="zákl. přenesená",J218,0)</f>
        <v>0</v>
      </c>
      <c r="BH218" s="232">
        <f>IF(N218="sníž. přenesená",J218,0)</f>
        <v>0</v>
      </c>
      <c r="BI218" s="232">
        <f>IF(N218="nulová",J218,0)</f>
        <v>0</v>
      </c>
      <c r="BJ218" s="17" t="s">
        <v>83</v>
      </c>
      <c r="BK218" s="232">
        <f>ROUND(I218*H218,2)</f>
        <v>0</v>
      </c>
      <c r="BL218" s="17" t="s">
        <v>149</v>
      </c>
      <c r="BM218" s="231" t="s">
        <v>592</v>
      </c>
    </row>
    <row r="219" s="2" customFormat="1">
      <c r="A219" s="38"/>
      <c r="B219" s="39"/>
      <c r="C219" s="40"/>
      <c r="D219" s="233" t="s">
        <v>151</v>
      </c>
      <c r="E219" s="40"/>
      <c r="F219" s="234" t="s">
        <v>1523</v>
      </c>
      <c r="G219" s="40"/>
      <c r="H219" s="40"/>
      <c r="I219" s="235"/>
      <c r="J219" s="40"/>
      <c r="K219" s="40"/>
      <c r="L219" s="44"/>
      <c r="M219" s="236"/>
      <c r="N219" s="237"/>
      <c r="O219" s="91"/>
      <c r="P219" s="91"/>
      <c r="Q219" s="91"/>
      <c r="R219" s="91"/>
      <c r="S219" s="91"/>
      <c r="T219" s="92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151</v>
      </c>
      <c r="AU219" s="17" t="s">
        <v>83</v>
      </c>
    </row>
    <row r="220" s="2" customFormat="1" ht="16.5" customHeight="1">
      <c r="A220" s="38"/>
      <c r="B220" s="39"/>
      <c r="C220" s="219" t="s">
        <v>410</v>
      </c>
      <c r="D220" s="219" t="s">
        <v>145</v>
      </c>
      <c r="E220" s="220" t="s">
        <v>1524</v>
      </c>
      <c r="F220" s="221" t="s">
        <v>1525</v>
      </c>
      <c r="G220" s="222" t="s">
        <v>224</v>
      </c>
      <c r="H220" s="223">
        <v>12</v>
      </c>
      <c r="I220" s="224"/>
      <c r="J220" s="225">
        <f>ROUND(I220*H220,2)</f>
        <v>0</v>
      </c>
      <c r="K220" s="226"/>
      <c r="L220" s="44"/>
      <c r="M220" s="227" t="s">
        <v>1</v>
      </c>
      <c r="N220" s="228" t="s">
        <v>40</v>
      </c>
      <c r="O220" s="91"/>
      <c r="P220" s="229">
        <f>O220*H220</f>
        <v>0</v>
      </c>
      <c r="Q220" s="229">
        <v>0</v>
      </c>
      <c r="R220" s="229">
        <f>Q220*H220</f>
        <v>0</v>
      </c>
      <c r="S220" s="229">
        <v>0</v>
      </c>
      <c r="T220" s="230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31" t="s">
        <v>149</v>
      </c>
      <c r="AT220" s="231" t="s">
        <v>145</v>
      </c>
      <c r="AU220" s="231" t="s">
        <v>83</v>
      </c>
      <c r="AY220" s="17" t="s">
        <v>142</v>
      </c>
      <c r="BE220" s="232">
        <f>IF(N220="základní",J220,0)</f>
        <v>0</v>
      </c>
      <c r="BF220" s="232">
        <f>IF(N220="snížená",J220,0)</f>
        <v>0</v>
      </c>
      <c r="BG220" s="232">
        <f>IF(N220="zákl. přenesená",J220,0)</f>
        <v>0</v>
      </c>
      <c r="BH220" s="232">
        <f>IF(N220="sníž. přenesená",J220,0)</f>
        <v>0</v>
      </c>
      <c r="BI220" s="232">
        <f>IF(N220="nulová",J220,0)</f>
        <v>0</v>
      </c>
      <c r="BJ220" s="17" t="s">
        <v>83</v>
      </c>
      <c r="BK220" s="232">
        <f>ROUND(I220*H220,2)</f>
        <v>0</v>
      </c>
      <c r="BL220" s="17" t="s">
        <v>149</v>
      </c>
      <c r="BM220" s="231" t="s">
        <v>596</v>
      </c>
    </row>
    <row r="221" s="2" customFormat="1">
      <c r="A221" s="38"/>
      <c r="B221" s="39"/>
      <c r="C221" s="40"/>
      <c r="D221" s="233" t="s">
        <v>151</v>
      </c>
      <c r="E221" s="40"/>
      <c r="F221" s="234" t="s">
        <v>1525</v>
      </c>
      <c r="G221" s="40"/>
      <c r="H221" s="40"/>
      <c r="I221" s="235"/>
      <c r="J221" s="40"/>
      <c r="K221" s="40"/>
      <c r="L221" s="44"/>
      <c r="M221" s="236"/>
      <c r="N221" s="237"/>
      <c r="O221" s="91"/>
      <c r="P221" s="91"/>
      <c r="Q221" s="91"/>
      <c r="R221" s="91"/>
      <c r="S221" s="91"/>
      <c r="T221" s="92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151</v>
      </c>
      <c r="AU221" s="17" t="s">
        <v>83</v>
      </c>
    </row>
    <row r="222" s="12" customFormat="1" ht="25.92" customHeight="1">
      <c r="A222" s="12"/>
      <c r="B222" s="203"/>
      <c r="C222" s="204"/>
      <c r="D222" s="205" t="s">
        <v>74</v>
      </c>
      <c r="E222" s="206" t="s">
        <v>1526</v>
      </c>
      <c r="F222" s="206" t="s">
        <v>1527</v>
      </c>
      <c r="G222" s="204"/>
      <c r="H222" s="204"/>
      <c r="I222" s="207"/>
      <c r="J222" s="208">
        <f>BK222</f>
        <v>0</v>
      </c>
      <c r="K222" s="204"/>
      <c r="L222" s="209"/>
      <c r="M222" s="210"/>
      <c r="N222" s="211"/>
      <c r="O222" s="211"/>
      <c r="P222" s="212">
        <f>SUM(P223:P226)</f>
        <v>0</v>
      </c>
      <c r="Q222" s="211"/>
      <c r="R222" s="212">
        <f>SUM(R223:R226)</f>
        <v>0</v>
      </c>
      <c r="S222" s="211"/>
      <c r="T222" s="213">
        <f>SUM(T223:T226)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4" t="s">
        <v>83</v>
      </c>
      <c r="AT222" s="215" t="s">
        <v>74</v>
      </c>
      <c r="AU222" s="215" t="s">
        <v>75</v>
      </c>
      <c r="AY222" s="214" t="s">
        <v>142</v>
      </c>
      <c r="BK222" s="216">
        <f>SUM(BK223:BK226)</f>
        <v>0</v>
      </c>
    </row>
    <row r="223" s="2" customFormat="1" ht="16.5" customHeight="1">
      <c r="A223" s="38"/>
      <c r="B223" s="39"/>
      <c r="C223" s="219" t="s">
        <v>416</v>
      </c>
      <c r="D223" s="219" t="s">
        <v>145</v>
      </c>
      <c r="E223" s="220" t="s">
        <v>1528</v>
      </c>
      <c r="F223" s="221" t="s">
        <v>1529</v>
      </c>
      <c r="G223" s="222" t="s">
        <v>203</v>
      </c>
      <c r="H223" s="223">
        <v>1350</v>
      </c>
      <c r="I223" s="224"/>
      <c r="J223" s="225">
        <f>ROUND(I223*H223,2)</f>
        <v>0</v>
      </c>
      <c r="K223" s="226"/>
      <c r="L223" s="44"/>
      <c r="M223" s="227" t="s">
        <v>1</v>
      </c>
      <c r="N223" s="228" t="s">
        <v>40</v>
      </c>
      <c r="O223" s="91"/>
      <c r="P223" s="229">
        <f>O223*H223</f>
        <v>0</v>
      </c>
      <c r="Q223" s="229">
        <v>0</v>
      </c>
      <c r="R223" s="229">
        <f>Q223*H223</f>
        <v>0</v>
      </c>
      <c r="S223" s="229">
        <v>0</v>
      </c>
      <c r="T223" s="230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31" t="s">
        <v>149</v>
      </c>
      <c r="AT223" s="231" t="s">
        <v>145</v>
      </c>
      <c r="AU223" s="231" t="s">
        <v>83</v>
      </c>
      <c r="AY223" s="17" t="s">
        <v>142</v>
      </c>
      <c r="BE223" s="232">
        <f>IF(N223="základní",J223,0)</f>
        <v>0</v>
      </c>
      <c r="BF223" s="232">
        <f>IF(N223="snížená",J223,0)</f>
        <v>0</v>
      </c>
      <c r="BG223" s="232">
        <f>IF(N223="zákl. přenesená",J223,0)</f>
        <v>0</v>
      </c>
      <c r="BH223" s="232">
        <f>IF(N223="sníž. přenesená",J223,0)</f>
        <v>0</v>
      </c>
      <c r="BI223" s="232">
        <f>IF(N223="nulová",J223,0)</f>
        <v>0</v>
      </c>
      <c r="BJ223" s="17" t="s">
        <v>83</v>
      </c>
      <c r="BK223" s="232">
        <f>ROUND(I223*H223,2)</f>
        <v>0</v>
      </c>
      <c r="BL223" s="17" t="s">
        <v>149</v>
      </c>
      <c r="BM223" s="231" t="s">
        <v>599</v>
      </c>
    </row>
    <row r="224" s="2" customFormat="1">
      <c r="A224" s="38"/>
      <c r="B224" s="39"/>
      <c r="C224" s="40"/>
      <c r="D224" s="233" t="s">
        <v>151</v>
      </c>
      <c r="E224" s="40"/>
      <c r="F224" s="234" t="s">
        <v>1529</v>
      </c>
      <c r="G224" s="40"/>
      <c r="H224" s="40"/>
      <c r="I224" s="235"/>
      <c r="J224" s="40"/>
      <c r="K224" s="40"/>
      <c r="L224" s="44"/>
      <c r="M224" s="236"/>
      <c r="N224" s="237"/>
      <c r="O224" s="91"/>
      <c r="P224" s="91"/>
      <c r="Q224" s="91"/>
      <c r="R224" s="91"/>
      <c r="S224" s="91"/>
      <c r="T224" s="92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151</v>
      </c>
      <c r="AU224" s="17" t="s">
        <v>83</v>
      </c>
    </row>
    <row r="225" s="2" customFormat="1" ht="16.5" customHeight="1">
      <c r="A225" s="38"/>
      <c r="B225" s="39"/>
      <c r="C225" s="219" t="s">
        <v>421</v>
      </c>
      <c r="D225" s="219" t="s">
        <v>145</v>
      </c>
      <c r="E225" s="220" t="s">
        <v>1530</v>
      </c>
      <c r="F225" s="221" t="s">
        <v>1531</v>
      </c>
      <c r="G225" s="222" t="s">
        <v>224</v>
      </c>
      <c r="H225" s="223">
        <v>55</v>
      </c>
      <c r="I225" s="224"/>
      <c r="J225" s="225">
        <f>ROUND(I225*H225,2)</f>
        <v>0</v>
      </c>
      <c r="K225" s="226"/>
      <c r="L225" s="44"/>
      <c r="M225" s="227" t="s">
        <v>1</v>
      </c>
      <c r="N225" s="228" t="s">
        <v>40</v>
      </c>
      <c r="O225" s="91"/>
      <c r="P225" s="229">
        <f>O225*H225</f>
        <v>0</v>
      </c>
      <c r="Q225" s="229">
        <v>0</v>
      </c>
      <c r="R225" s="229">
        <f>Q225*H225</f>
        <v>0</v>
      </c>
      <c r="S225" s="229">
        <v>0</v>
      </c>
      <c r="T225" s="230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31" t="s">
        <v>149</v>
      </c>
      <c r="AT225" s="231" t="s">
        <v>145</v>
      </c>
      <c r="AU225" s="231" t="s">
        <v>83</v>
      </c>
      <c r="AY225" s="17" t="s">
        <v>142</v>
      </c>
      <c r="BE225" s="232">
        <f>IF(N225="základní",J225,0)</f>
        <v>0</v>
      </c>
      <c r="BF225" s="232">
        <f>IF(N225="snížená",J225,0)</f>
        <v>0</v>
      </c>
      <c r="BG225" s="232">
        <f>IF(N225="zákl. přenesená",J225,0)</f>
        <v>0</v>
      </c>
      <c r="BH225" s="232">
        <f>IF(N225="sníž. přenesená",J225,0)</f>
        <v>0</v>
      </c>
      <c r="BI225" s="232">
        <f>IF(N225="nulová",J225,0)</f>
        <v>0</v>
      </c>
      <c r="BJ225" s="17" t="s">
        <v>83</v>
      </c>
      <c r="BK225" s="232">
        <f>ROUND(I225*H225,2)</f>
        <v>0</v>
      </c>
      <c r="BL225" s="17" t="s">
        <v>149</v>
      </c>
      <c r="BM225" s="231" t="s">
        <v>681</v>
      </c>
    </row>
    <row r="226" s="2" customFormat="1">
      <c r="A226" s="38"/>
      <c r="B226" s="39"/>
      <c r="C226" s="40"/>
      <c r="D226" s="233" t="s">
        <v>151</v>
      </c>
      <c r="E226" s="40"/>
      <c r="F226" s="234" t="s">
        <v>1531</v>
      </c>
      <c r="G226" s="40"/>
      <c r="H226" s="40"/>
      <c r="I226" s="235"/>
      <c r="J226" s="40"/>
      <c r="K226" s="40"/>
      <c r="L226" s="44"/>
      <c r="M226" s="236"/>
      <c r="N226" s="237"/>
      <c r="O226" s="91"/>
      <c r="P226" s="91"/>
      <c r="Q226" s="91"/>
      <c r="R226" s="91"/>
      <c r="S226" s="91"/>
      <c r="T226" s="92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151</v>
      </c>
      <c r="AU226" s="17" t="s">
        <v>83</v>
      </c>
    </row>
    <row r="227" s="12" customFormat="1" ht="25.92" customHeight="1">
      <c r="A227" s="12"/>
      <c r="B227" s="203"/>
      <c r="C227" s="204"/>
      <c r="D227" s="205" t="s">
        <v>74</v>
      </c>
      <c r="E227" s="206" t="s">
        <v>1532</v>
      </c>
      <c r="F227" s="206" t="s">
        <v>1533</v>
      </c>
      <c r="G227" s="204"/>
      <c r="H227" s="204"/>
      <c r="I227" s="207"/>
      <c r="J227" s="208">
        <f>BK227</f>
        <v>0</v>
      </c>
      <c r="K227" s="204"/>
      <c r="L227" s="209"/>
      <c r="M227" s="210"/>
      <c r="N227" s="211"/>
      <c r="O227" s="211"/>
      <c r="P227" s="212">
        <f>SUM(P228:P229)</f>
        <v>0</v>
      </c>
      <c r="Q227" s="211"/>
      <c r="R227" s="212">
        <f>SUM(R228:R229)</f>
        <v>0</v>
      </c>
      <c r="S227" s="211"/>
      <c r="T227" s="213">
        <f>SUM(T228:T229)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14" t="s">
        <v>83</v>
      </c>
      <c r="AT227" s="215" t="s">
        <v>74</v>
      </c>
      <c r="AU227" s="215" t="s">
        <v>75</v>
      </c>
      <c r="AY227" s="214" t="s">
        <v>142</v>
      </c>
      <c r="BK227" s="216">
        <f>SUM(BK228:BK229)</f>
        <v>0</v>
      </c>
    </row>
    <row r="228" s="2" customFormat="1" ht="16.5" customHeight="1">
      <c r="A228" s="38"/>
      <c r="B228" s="39"/>
      <c r="C228" s="219" t="s">
        <v>425</v>
      </c>
      <c r="D228" s="219" t="s">
        <v>145</v>
      </c>
      <c r="E228" s="220" t="s">
        <v>1534</v>
      </c>
      <c r="F228" s="221" t="s">
        <v>1535</v>
      </c>
      <c r="G228" s="222" t="s">
        <v>224</v>
      </c>
      <c r="H228" s="223">
        <v>1</v>
      </c>
      <c r="I228" s="224"/>
      <c r="J228" s="225">
        <f>ROUND(I228*H228,2)</f>
        <v>0</v>
      </c>
      <c r="K228" s="226"/>
      <c r="L228" s="44"/>
      <c r="M228" s="227" t="s">
        <v>1</v>
      </c>
      <c r="N228" s="228" t="s">
        <v>40</v>
      </c>
      <c r="O228" s="91"/>
      <c r="P228" s="229">
        <f>O228*H228</f>
        <v>0</v>
      </c>
      <c r="Q228" s="229">
        <v>0</v>
      </c>
      <c r="R228" s="229">
        <f>Q228*H228</f>
        <v>0</v>
      </c>
      <c r="S228" s="229">
        <v>0</v>
      </c>
      <c r="T228" s="230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31" t="s">
        <v>149</v>
      </c>
      <c r="AT228" s="231" t="s">
        <v>145</v>
      </c>
      <c r="AU228" s="231" t="s">
        <v>83</v>
      </c>
      <c r="AY228" s="17" t="s">
        <v>142</v>
      </c>
      <c r="BE228" s="232">
        <f>IF(N228="základní",J228,0)</f>
        <v>0</v>
      </c>
      <c r="BF228" s="232">
        <f>IF(N228="snížená",J228,0)</f>
        <v>0</v>
      </c>
      <c r="BG228" s="232">
        <f>IF(N228="zákl. přenesená",J228,0)</f>
        <v>0</v>
      </c>
      <c r="BH228" s="232">
        <f>IF(N228="sníž. přenesená",J228,0)</f>
        <v>0</v>
      </c>
      <c r="BI228" s="232">
        <f>IF(N228="nulová",J228,0)</f>
        <v>0</v>
      </c>
      <c r="BJ228" s="17" t="s">
        <v>83</v>
      </c>
      <c r="BK228" s="232">
        <f>ROUND(I228*H228,2)</f>
        <v>0</v>
      </c>
      <c r="BL228" s="17" t="s">
        <v>149</v>
      </c>
      <c r="BM228" s="231" t="s">
        <v>691</v>
      </c>
    </row>
    <row r="229" s="2" customFormat="1">
      <c r="A229" s="38"/>
      <c r="B229" s="39"/>
      <c r="C229" s="40"/>
      <c r="D229" s="233" t="s">
        <v>151</v>
      </c>
      <c r="E229" s="40"/>
      <c r="F229" s="234" t="s">
        <v>1535</v>
      </c>
      <c r="G229" s="40"/>
      <c r="H229" s="40"/>
      <c r="I229" s="235"/>
      <c r="J229" s="40"/>
      <c r="K229" s="40"/>
      <c r="L229" s="44"/>
      <c r="M229" s="236"/>
      <c r="N229" s="237"/>
      <c r="O229" s="91"/>
      <c r="P229" s="91"/>
      <c r="Q229" s="91"/>
      <c r="R229" s="91"/>
      <c r="S229" s="91"/>
      <c r="T229" s="92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151</v>
      </c>
      <c r="AU229" s="17" t="s">
        <v>83</v>
      </c>
    </row>
    <row r="230" s="12" customFormat="1" ht="25.92" customHeight="1">
      <c r="A230" s="12"/>
      <c r="B230" s="203"/>
      <c r="C230" s="204"/>
      <c r="D230" s="205" t="s">
        <v>74</v>
      </c>
      <c r="E230" s="206" t="s">
        <v>1536</v>
      </c>
      <c r="F230" s="206" t="s">
        <v>1537</v>
      </c>
      <c r="G230" s="204"/>
      <c r="H230" s="204"/>
      <c r="I230" s="207"/>
      <c r="J230" s="208">
        <f>BK230</f>
        <v>0</v>
      </c>
      <c r="K230" s="204"/>
      <c r="L230" s="209"/>
      <c r="M230" s="210"/>
      <c r="N230" s="211"/>
      <c r="O230" s="211"/>
      <c r="P230" s="212">
        <f>SUM(P231:P238)</f>
        <v>0</v>
      </c>
      <c r="Q230" s="211"/>
      <c r="R230" s="212">
        <f>SUM(R231:R238)</f>
        <v>0</v>
      </c>
      <c r="S230" s="211"/>
      <c r="T230" s="213">
        <f>SUM(T231:T238)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14" t="s">
        <v>83</v>
      </c>
      <c r="AT230" s="215" t="s">
        <v>74</v>
      </c>
      <c r="AU230" s="215" t="s">
        <v>75</v>
      </c>
      <c r="AY230" s="214" t="s">
        <v>142</v>
      </c>
      <c r="BK230" s="216">
        <f>SUM(BK231:BK238)</f>
        <v>0</v>
      </c>
    </row>
    <row r="231" s="2" customFormat="1" ht="16.5" customHeight="1">
      <c r="A231" s="38"/>
      <c r="B231" s="39"/>
      <c r="C231" s="219" t="s">
        <v>433</v>
      </c>
      <c r="D231" s="219" t="s">
        <v>145</v>
      </c>
      <c r="E231" s="220" t="s">
        <v>1538</v>
      </c>
      <c r="F231" s="221" t="s">
        <v>1539</v>
      </c>
      <c r="G231" s="222" t="s">
        <v>1540</v>
      </c>
      <c r="H231" s="223">
        <v>200</v>
      </c>
      <c r="I231" s="224"/>
      <c r="J231" s="225">
        <f>ROUND(I231*H231,2)</f>
        <v>0</v>
      </c>
      <c r="K231" s="226"/>
      <c r="L231" s="44"/>
      <c r="M231" s="227" t="s">
        <v>1</v>
      </c>
      <c r="N231" s="228" t="s">
        <v>40</v>
      </c>
      <c r="O231" s="91"/>
      <c r="P231" s="229">
        <f>O231*H231</f>
        <v>0</v>
      </c>
      <c r="Q231" s="229">
        <v>0</v>
      </c>
      <c r="R231" s="229">
        <f>Q231*H231</f>
        <v>0</v>
      </c>
      <c r="S231" s="229">
        <v>0</v>
      </c>
      <c r="T231" s="230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31" t="s">
        <v>149</v>
      </c>
      <c r="AT231" s="231" t="s">
        <v>145</v>
      </c>
      <c r="AU231" s="231" t="s">
        <v>83</v>
      </c>
      <c r="AY231" s="17" t="s">
        <v>142</v>
      </c>
      <c r="BE231" s="232">
        <f>IF(N231="základní",J231,0)</f>
        <v>0</v>
      </c>
      <c r="BF231" s="232">
        <f>IF(N231="snížená",J231,0)</f>
        <v>0</v>
      </c>
      <c r="BG231" s="232">
        <f>IF(N231="zákl. přenesená",J231,0)</f>
        <v>0</v>
      </c>
      <c r="BH231" s="232">
        <f>IF(N231="sníž. přenesená",J231,0)</f>
        <v>0</v>
      </c>
      <c r="BI231" s="232">
        <f>IF(N231="nulová",J231,0)</f>
        <v>0</v>
      </c>
      <c r="BJ231" s="17" t="s">
        <v>83</v>
      </c>
      <c r="BK231" s="232">
        <f>ROUND(I231*H231,2)</f>
        <v>0</v>
      </c>
      <c r="BL231" s="17" t="s">
        <v>149</v>
      </c>
      <c r="BM231" s="231" t="s">
        <v>701</v>
      </c>
    </row>
    <row r="232" s="2" customFormat="1">
      <c r="A232" s="38"/>
      <c r="B232" s="39"/>
      <c r="C232" s="40"/>
      <c r="D232" s="233" t="s">
        <v>151</v>
      </c>
      <c r="E232" s="40"/>
      <c r="F232" s="234" t="s">
        <v>1539</v>
      </c>
      <c r="G232" s="40"/>
      <c r="H232" s="40"/>
      <c r="I232" s="235"/>
      <c r="J232" s="40"/>
      <c r="K232" s="40"/>
      <c r="L232" s="44"/>
      <c r="M232" s="236"/>
      <c r="N232" s="237"/>
      <c r="O232" s="91"/>
      <c r="P232" s="91"/>
      <c r="Q232" s="91"/>
      <c r="R232" s="91"/>
      <c r="S232" s="91"/>
      <c r="T232" s="92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151</v>
      </c>
      <c r="AU232" s="17" t="s">
        <v>83</v>
      </c>
    </row>
    <row r="233" s="2" customFormat="1" ht="16.5" customHeight="1">
      <c r="A233" s="38"/>
      <c r="B233" s="39"/>
      <c r="C233" s="219" t="s">
        <v>439</v>
      </c>
      <c r="D233" s="219" t="s">
        <v>145</v>
      </c>
      <c r="E233" s="220" t="s">
        <v>1541</v>
      </c>
      <c r="F233" s="221" t="s">
        <v>1542</v>
      </c>
      <c r="G233" s="222" t="s">
        <v>1540</v>
      </c>
      <c r="H233" s="223">
        <v>150</v>
      </c>
      <c r="I233" s="224"/>
      <c r="J233" s="225">
        <f>ROUND(I233*H233,2)</f>
        <v>0</v>
      </c>
      <c r="K233" s="226"/>
      <c r="L233" s="44"/>
      <c r="M233" s="227" t="s">
        <v>1</v>
      </c>
      <c r="N233" s="228" t="s">
        <v>40</v>
      </c>
      <c r="O233" s="91"/>
      <c r="P233" s="229">
        <f>O233*H233</f>
        <v>0</v>
      </c>
      <c r="Q233" s="229">
        <v>0</v>
      </c>
      <c r="R233" s="229">
        <f>Q233*H233</f>
        <v>0</v>
      </c>
      <c r="S233" s="229">
        <v>0</v>
      </c>
      <c r="T233" s="230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31" t="s">
        <v>149</v>
      </c>
      <c r="AT233" s="231" t="s">
        <v>145</v>
      </c>
      <c r="AU233" s="231" t="s">
        <v>83</v>
      </c>
      <c r="AY233" s="17" t="s">
        <v>142</v>
      </c>
      <c r="BE233" s="232">
        <f>IF(N233="základní",J233,0)</f>
        <v>0</v>
      </c>
      <c r="BF233" s="232">
        <f>IF(N233="snížená",J233,0)</f>
        <v>0</v>
      </c>
      <c r="BG233" s="232">
        <f>IF(N233="zákl. přenesená",J233,0)</f>
        <v>0</v>
      </c>
      <c r="BH233" s="232">
        <f>IF(N233="sníž. přenesená",J233,0)</f>
        <v>0</v>
      </c>
      <c r="BI233" s="232">
        <f>IF(N233="nulová",J233,0)</f>
        <v>0</v>
      </c>
      <c r="BJ233" s="17" t="s">
        <v>83</v>
      </c>
      <c r="BK233" s="232">
        <f>ROUND(I233*H233,2)</f>
        <v>0</v>
      </c>
      <c r="BL233" s="17" t="s">
        <v>149</v>
      </c>
      <c r="BM233" s="231" t="s">
        <v>711</v>
      </c>
    </row>
    <row r="234" s="2" customFormat="1">
      <c r="A234" s="38"/>
      <c r="B234" s="39"/>
      <c r="C234" s="40"/>
      <c r="D234" s="233" t="s">
        <v>151</v>
      </c>
      <c r="E234" s="40"/>
      <c r="F234" s="234" t="s">
        <v>1542</v>
      </c>
      <c r="G234" s="40"/>
      <c r="H234" s="40"/>
      <c r="I234" s="235"/>
      <c r="J234" s="40"/>
      <c r="K234" s="40"/>
      <c r="L234" s="44"/>
      <c r="M234" s="236"/>
      <c r="N234" s="237"/>
      <c r="O234" s="91"/>
      <c r="P234" s="91"/>
      <c r="Q234" s="91"/>
      <c r="R234" s="91"/>
      <c r="S234" s="91"/>
      <c r="T234" s="92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151</v>
      </c>
      <c r="AU234" s="17" t="s">
        <v>83</v>
      </c>
    </row>
    <row r="235" s="2" customFormat="1" ht="16.5" customHeight="1">
      <c r="A235" s="38"/>
      <c r="B235" s="39"/>
      <c r="C235" s="219" t="s">
        <v>444</v>
      </c>
      <c r="D235" s="219" t="s">
        <v>145</v>
      </c>
      <c r="E235" s="220" t="s">
        <v>1543</v>
      </c>
      <c r="F235" s="221" t="s">
        <v>1544</v>
      </c>
      <c r="G235" s="222" t="s">
        <v>1540</v>
      </c>
      <c r="H235" s="223">
        <v>150</v>
      </c>
      <c r="I235" s="224"/>
      <c r="J235" s="225">
        <f>ROUND(I235*H235,2)</f>
        <v>0</v>
      </c>
      <c r="K235" s="226"/>
      <c r="L235" s="44"/>
      <c r="M235" s="227" t="s">
        <v>1</v>
      </c>
      <c r="N235" s="228" t="s">
        <v>40</v>
      </c>
      <c r="O235" s="91"/>
      <c r="P235" s="229">
        <f>O235*H235</f>
        <v>0</v>
      </c>
      <c r="Q235" s="229">
        <v>0</v>
      </c>
      <c r="R235" s="229">
        <f>Q235*H235</f>
        <v>0</v>
      </c>
      <c r="S235" s="229">
        <v>0</v>
      </c>
      <c r="T235" s="230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31" t="s">
        <v>149</v>
      </c>
      <c r="AT235" s="231" t="s">
        <v>145</v>
      </c>
      <c r="AU235" s="231" t="s">
        <v>83</v>
      </c>
      <c r="AY235" s="17" t="s">
        <v>142</v>
      </c>
      <c r="BE235" s="232">
        <f>IF(N235="základní",J235,0)</f>
        <v>0</v>
      </c>
      <c r="BF235" s="232">
        <f>IF(N235="snížená",J235,0)</f>
        <v>0</v>
      </c>
      <c r="BG235" s="232">
        <f>IF(N235="zákl. přenesená",J235,0)</f>
        <v>0</v>
      </c>
      <c r="BH235" s="232">
        <f>IF(N235="sníž. přenesená",J235,0)</f>
        <v>0</v>
      </c>
      <c r="BI235" s="232">
        <f>IF(N235="nulová",J235,0)</f>
        <v>0</v>
      </c>
      <c r="BJ235" s="17" t="s">
        <v>83</v>
      </c>
      <c r="BK235" s="232">
        <f>ROUND(I235*H235,2)</f>
        <v>0</v>
      </c>
      <c r="BL235" s="17" t="s">
        <v>149</v>
      </c>
      <c r="BM235" s="231" t="s">
        <v>721</v>
      </c>
    </row>
    <row r="236" s="2" customFormat="1">
      <c r="A236" s="38"/>
      <c r="B236" s="39"/>
      <c r="C236" s="40"/>
      <c r="D236" s="233" t="s">
        <v>151</v>
      </c>
      <c r="E236" s="40"/>
      <c r="F236" s="234" t="s">
        <v>1544</v>
      </c>
      <c r="G236" s="40"/>
      <c r="H236" s="40"/>
      <c r="I236" s="235"/>
      <c r="J236" s="40"/>
      <c r="K236" s="40"/>
      <c r="L236" s="44"/>
      <c r="M236" s="236"/>
      <c r="N236" s="237"/>
      <c r="O236" s="91"/>
      <c r="P236" s="91"/>
      <c r="Q236" s="91"/>
      <c r="R236" s="91"/>
      <c r="S236" s="91"/>
      <c r="T236" s="92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151</v>
      </c>
      <c r="AU236" s="17" t="s">
        <v>83</v>
      </c>
    </row>
    <row r="237" s="2" customFormat="1" ht="16.5" customHeight="1">
      <c r="A237" s="38"/>
      <c r="B237" s="39"/>
      <c r="C237" s="219" t="s">
        <v>449</v>
      </c>
      <c r="D237" s="219" t="s">
        <v>145</v>
      </c>
      <c r="E237" s="220" t="s">
        <v>1545</v>
      </c>
      <c r="F237" s="221" t="s">
        <v>1546</v>
      </c>
      <c r="G237" s="222" t="s">
        <v>1540</v>
      </c>
      <c r="H237" s="223">
        <v>60</v>
      </c>
      <c r="I237" s="224"/>
      <c r="J237" s="225">
        <f>ROUND(I237*H237,2)</f>
        <v>0</v>
      </c>
      <c r="K237" s="226"/>
      <c r="L237" s="44"/>
      <c r="M237" s="227" t="s">
        <v>1</v>
      </c>
      <c r="N237" s="228" t="s">
        <v>40</v>
      </c>
      <c r="O237" s="91"/>
      <c r="P237" s="229">
        <f>O237*H237</f>
        <v>0</v>
      </c>
      <c r="Q237" s="229">
        <v>0</v>
      </c>
      <c r="R237" s="229">
        <f>Q237*H237</f>
        <v>0</v>
      </c>
      <c r="S237" s="229">
        <v>0</v>
      </c>
      <c r="T237" s="230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31" t="s">
        <v>149</v>
      </c>
      <c r="AT237" s="231" t="s">
        <v>145</v>
      </c>
      <c r="AU237" s="231" t="s">
        <v>83</v>
      </c>
      <c r="AY237" s="17" t="s">
        <v>142</v>
      </c>
      <c r="BE237" s="232">
        <f>IF(N237="základní",J237,0)</f>
        <v>0</v>
      </c>
      <c r="BF237" s="232">
        <f>IF(N237="snížená",J237,0)</f>
        <v>0</v>
      </c>
      <c r="BG237" s="232">
        <f>IF(N237="zákl. přenesená",J237,0)</f>
        <v>0</v>
      </c>
      <c r="BH237" s="232">
        <f>IF(N237="sníž. přenesená",J237,0)</f>
        <v>0</v>
      </c>
      <c r="BI237" s="232">
        <f>IF(N237="nulová",J237,0)</f>
        <v>0</v>
      </c>
      <c r="BJ237" s="17" t="s">
        <v>83</v>
      </c>
      <c r="BK237" s="232">
        <f>ROUND(I237*H237,2)</f>
        <v>0</v>
      </c>
      <c r="BL237" s="17" t="s">
        <v>149</v>
      </c>
      <c r="BM237" s="231" t="s">
        <v>731</v>
      </c>
    </row>
    <row r="238" s="2" customFormat="1">
      <c r="A238" s="38"/>
      <c r="B238" s="39"/>
      <c r="C238" s="40"/>
      <c r="D238" s="233" t="s">
        <v>151</v>
      </c>
      <c r="E238" s="40"/>
      <c r="F238" s="234" t="s">
        <v>1546</v>
      </c>
      <c r="G238" s="40"/>
      <c r="H238" s="40"/>
      <c r="I238" s="235"/>
      <c r="J238" s="40"/>
      <c r="K238" s="40"/>
      <c r="L238" s="44"/>
      <c r="M238" s="236"/>
      <c r="N238" s="237"/>
      <c r="O238" s="91"/>
      <c r="P238" s="91"/>
      <c r="Q238" s="91"/>
      <c r="R238" s="91"/>
      <c r="S238" s="91"/>
      <c r="T238" s="92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7" t="s">
        <v>151</v>
      </c>
      <c r="AU238" s="17" t="s">
        <v>83</v>
      </c>
    </row>
    <row r="239" s="12" customFormat="1" ht="25.92" customHeight="1">
      <c r="A239" s="12"/>
      <c r="B239" s="203"/>
      <c r="C239" s="204"/>
      <c r="D239" s="205" t="s">
        <v>74</v>
      </c>
      <c r="E239" s="206" t="s">
        <v>1547</v>
      </c>
      <c r="F239" s="206" t="s">
        <v>1548</v>
      </c>
      <c r="G239" s="204"/>
      <c r="H239" s="204"/>
      <c r="I239" s="207"/>
      <c r="J239" s="208">
        <f>BK239</f>
        <v>0</v>
      </c>
      <c r="K239" s="204"/>
      <c r="L239" s="209"/>
      <c r="M239" s="210"/>
      <c r="N239" s="211"/>
      <c r="O239" s="211"/>
      <c r="P239" s="212">
        <f>SUM(P240:P276)</f>
        <v>0</v>
      </c>
      <c r="Q239" s="211"/>
      <c r="R239" s="212">
        <f>SUM(R240:R276)</f>
        <v>0</v>
      </c>
      <c r="S239" s="211"/>
      <c r="T239" s="213">
        <f>SUM(T240:T276)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14" t="s">
        <v>83</v>
      </c>
      <c r="AT239" s="215" t="s">
        <v>74</v>
      </c>
      <c r="AU239" s="215" t="s">
        <v>75</v>
      </c>
      <c r="AY239" s="214" t="s">
        <v>142</v>
      </c>
      <c r="BK239" s="216">
        <f>SUM(BK240:BK276)</f>
        <v>0</v>
      </c>
    </row>
    <row r="240" s="2" customFormat="1" ht="16.5" customHeight="1">
      <c r="A240" s="38"/>
      <c r="B240" s="39"/>
      <c r="C240" s="219" t="s">
        <v>456</v>
      </c>
      <c r="D240" s="219" t="s">
        <v>145</v>
      </c>
      <c r="E240" s="220" t="s">
        <v>1549</v>
      </c>
      <c r="F240" s="221" t="s">
        <v>1550</v>
      </c>
      <c r="G240" s="222" t="s">
        <v>224</v>
      </c>
      <c r="H240" s="223">
        <v>1</v>
      </c>
      <c r="I240" s="224"/>
      <c r="J240" s="225">
        <f>ROUND(I240*H240,2)</f>
        <v>0</v>
      </c>
      <c r="K240" s="226"/>
      <c r="L240" s="44"/>
      <c r="M240" s="227" t="s">
        <v>1</v>
      </c>
      <c r="N240" s="228" t="s">
        <v>40</v>
      </c>
      <c r="O240" s="91"/>
      <c r="P240" s="229">
        <f>O240*H240</f>
        <v>0</v>
      </c>
      <c r="Q240" s="229">
        <v>0</v>
      </c>
      <c r="R240" s="229">
        <f>Q240*H240</f>
        <v>0</v>
      </c>
      <c r="S240" s="229">
        <v>0</v>
      </c>
      <c r="T240" s="230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31" t="s">
        <v>149</v>
      </c>
      <c r="AT240" s="231" t="s">
        <v>145</v>
      </c>
      <c r="AU240" s="231" t="s">
        <v>83</v>
      </c>
      <c r="AY240" s="17" t="s">
        <v>142</v>
      </c>
      <c r="BE240" s="232">
        <f>IF(N240="základní",J240,0)</f>
        <v>0</v>
      </c>
      <c r="BF240" s="232">
        <f>IF(N240="snížená",J240,0)</f>
        <v>0</v>
      </c>
      <c r="BG240" s="232">
        <f>IF(N240="zákl. přenesená",J240,0)</f>
        <v>0</v>
      </c>
      <c r="BH240" s="232">
        <f>IF(N240="sníž. přenesená",J240,0)</f>
        <v>0</v>
      </c>
      <c r="BI240" s="232">
        <f>IF(N240="nulová",J240,0)</f>
        <v>0</v>
      </c>
      <c r="BJ240" s="17" t="s">
        <v>83</v>
      </c>
      <c r="BK240" s="232">
        <f>ROUND(I240*H240,2)</f>
        <v>0</v>
      </c>
      <c r="BL240" s="17" t="s">
        <v>149</v>
      </c>
      <c r="BM240" s="231" t="s">
        <v>751</v>
      </c>
    </row>
    <row r="241" s="2" customFormat="1">
      <c r="A241" s="38"/>
      <c r="B241" s="39"/>
      <c r="C241" s="40"/>
      <c r="D241" s="233" t="s">
        <v>151</v>
      </c>
      <c r="E241" s="40"/>
      <c r="F241" s="234" t="s">
        <v>1550</v>
      </c>
      <c r="G241" s="40"/>
      <c r="H241" s="40"/>
      <c r="I241" s="235"/>
      <c r="J241" s="40"/>
      <c r="K241" s="40"/>
      <c r="L241" s="44"/>
      <c r="M241" s="236"/>
      <c r="N241" s="237"/>
      <c r="O241" s="91"/>
      <c r="P241" s="91"/>
      <c r="Q241" s="91"/>
      <c r="R241" s="91"/>
      <c r="S241" s="91"/>
      <c r="T241" s="92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151</v>
      </c>
      <c r="AU241" s="17" t="s">
        <v>83</v>
      </c>
    </row>
    <row r="242" s="15" customFormat="1">
      <c r="A242" s="15"/>
      <c r="B242" s="260"/>
      <c r="C242" s="261"/>
      <c r="D242" s="233" t="s">
        <v>153</v>
      </c>
      <c r="E242" s="262" t="s">
        <v>1</v>
      </c>
      <c r="F242" s="263" t="s">
        <v>1551</v>
      </c>
      <c r="G242" s="261"/>
      <c r="H242" s="262" t="s">
        <v>1</v>
      </c>
      <c r="I242" s="264"/>
      <c r="J242" s="261"/>
      <c r="K242" s="261"/>
      <c r="L242" s="265"/>
      <c r="M242" s="266"/>
      <c r="N242" s="267"/>
      <c r="O242" s="267"/>
      <c r="P242" s="267"/>
      <c r="Q242" s="267"/>
      <c r="R242" s="267"/>
      <c r="S242" s="267"/>
      <c r="T242" s="268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69" t="s">
        <v>153</v>
      </c>
      <c r="AU242" s="269" t="s">
        <v>83</v>
      </c>
      <c r="AV242" s="15" t="s">
        <v>83</v>
      </c>
      <c r="AW242" s="15" t="s">
        <v>32</v>
      </c>
      <c r="AX242" s="15" t="s">
        <v>75</v>
      </c>
      <c r="AY242" s="269" t="s">
        <v>142</v>
      </c>
    </row>
    <row r="243" s="13" customFormat="1">
      <c r="A243" s="13"/>
      <c r="B243" s="238"/>
      <c r="C243" s="239"/>
      <c r="D243" s="233" t="s">
        <v>153</v>
      </c>
      <c r="E243" s="240" t="s">
        <v>1</v>
      </c>
      <c r="F243" s="241" t="s">
        <v>83</v>
      </c>
      <c r="G243" s="239"/>
      <c r="H243" s="242">
        <v>1</v>
      </c>
      <c r="I243" s="243"/>
      <c r="J243" s="239"/>
      <c r="K243" s="239"/>
      <c r="L243" s="244"/>
      <c r="M243" s="245"/>
      <c r="N243" s="246"/>
      <c r="O243" s="246"/>
      <c r="P243" s="246"/>
      <c r="Q243" s="246"/>
      <c r="R243" s="246"/>
      <c r="S243" s="246"/>
      <c r="T243" s="247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8" t="s">
        <v>153</v>
      </c>
      <c r="AU243" s="248" t="s">
        <v>83</v>
      </c>
      <c r="AV243" s="13" t="s">
        <v>85</v>
      </c>
      <c r="AW243" s="13" t="s">
        <v>32</v>
      </c>
      <c r="AX243" s="13" t="s">
        <v>75</v>
      </c>
      <c r="AY243" s="248" t="s">
        <v>142</v>
      </c>
    </row>
    <row r="244" s="14" customFormat="1">
      <c r="A244" s="14"/>
      <c r="B244" s="249"/>
      <c r="C244" s="250"/>
      <c r="D244" s="233" t="s">
        <v>153</v>
      </c>
      <c r="E244" s="251" t="s">
        <v>1</v>
      </c>
      <c r="F244" s="252" t="s">
        <v>155</v>
      </c>
      <c r="G244" s="250"/>
      <c r="H244" s="253">
        <v>1</v>
      </c>
      <c r="I244" s="254"/>
      <c r="J244" s="250"/>
      <c r="K244" s="250"/>
      <c r="L244" s="255"/>
      <c r="M244" s="256"/>
      <c r="N244" s="257"/>
      <c r="O244" s="257"/>
      <c r="P244" s="257"/>
      <c r="Q244" s="257"/>
      <c r="R244" s="257"/>
      <c r="S244" s="257"/>
      <c r="T244" s="258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9" t="s">
        <v>153</v>
      </c>
      <c r="AU244" s="259" t="s">
        <v>83</v>
      </c>
      <c r="AV244" s="14" t="s">
        <v>149</v>
      </c>
      <c r="AW244" s="14" t="s">
        <v>32</v>
      </c>
      <c r="AX244" s="14" t="s">
        <v>83</v>
      </c>
      <c r="AY244" s="259" t="s">
        <v>142</v>
      </c>
    </row>
    <row r="245" s="2" customFormat="1" ht="16.5" customHeight="1">
      <c r="A245" s="38"/>
      <c r="B245" s="39"/>
      <c r="C245" s="219" t="s">
        <v>461</v>
      </c>
      <c r="D245" s="219" t="s">
        <v>145</v>
      </c>
      <c r="E245" s="220" t="s">
        <v>1552</v>
      </c>
      <c r="F245" s="221" t="s">
        <v>1553</v>
      </c>
      <c r="G245" s="222" t="s">
        <v>224</v>
      </c>
      <c r="H245" s="223">
        <v>1</v>
      </c>
      <c r="I245" s="224"/>
      <c r="J245" s="225">
        <f>ROUND(I245*H245,2)</f>
        <v>0</v>
      </c>
      <c r="K245" s="226"/>
      <c r="L245" s="44"/>
      <c r="M245" s="227" t="s">
        <v>1</v>
      </c>
      <c r="N245" s="228" t="s">
        <v>40</v>
      </c>
      <c r="O245" s="91"/>
      <c r="P245" s="229">
        <f>O245*H245</f>
        <v>0</v>
      </c>
      <c r="Q245" s="229">
        <v>0</v>
      </c>
      <c r="R245" s="229">
        <f>Q245*H245</f>
        <v>0</v>
      </c>
      <c r="S245" s="229">
        <v>0</v>
      </c>
      <c r="T245" s="230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31" t="s">
        <v>149</v>
      </c>
      <c r="AT245" s="231" t="s">
        <v>145</v>
      </c>
      <c r="AU245" s="231" t="s">
        <v>83</v>
      </c>
      <c r="AY245" s="17" t="s">
        <v>142</v>
      </c>
      <c r="BE245" s="232">
        <f>IF(N245="základní",J245,0)</f>
        <v>0</v>
      </c>
      <c r="BF245" s="232">
        <f>IF(N245="snížená",J245,0)</f>
        <v>0</v>
      </c>
      <c r="BG245" s="232">
        <f>IF(N245="zákl. přenesená",J245,0)</f>
        <v>0</v>
      </c>
      <c r="BH245" s="232">
        <f>IF(N245="sníž. přenesená",J245,0)</f>
        <v>0</v>
      </c>
      <c r="BI245" s="232">
        <f>IF(N245="nulová",J245,0)</f>
        <v>0</v>
      </c>
      <c r="BJ245" s="17" t="s">
        <v>83</v>
      </c>
      <c r="BK245" s="232">
        <f>ROUND(I245*H245,2)</f>
        <v>0</v>
      </c>
      <c r="BL245" s="17" t="s">
        <v>149</v>
      </c>
      <c r="BM245" s="231" t="s">
        <v>761</v>
      </c>
    </row>
    <row r="246" s="2" customFormat="1">
      <c r="A246" s="38"/>
      <c r="B246" s="39"/>
      <c r="C246" s="40"/>
      <c r="D246" s="233" t="s">
        <v>151</v>
      </c>
      <c r="E246" s="40"/>
      <c r="F246" s="234" t="s">
        <v>1553</v>
      </c>
      <c r="G246" s="40"/>
      <c r="H246" s="40"/>
      <c r="I246" s="235"/>
      <c r="J246" s="40"/>
      <c r="K246" s="40"/>
      <c r="L246" s="44"/>
      <c r="M246" s="236"/>
      <c r="N246" s="237"/>
      <c r="O246" s="91"/>
      <c r="P246" s="91"/>
      <c r="Q246" s="91"/>
      <c r="R246" s="91"/>
      <c r="S246" s="91"/>
      <c r="T246" s="92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151</v>
      </c>
      <c r="AU246" s="17" t="s">
        <v>83</v>
      </c>
    </row>
    <row r="247" s="2" customFormat="1" ht="16.5" customHeight="1">
      <c r="A247" s="38"/>
      <c r="B247" s="39"/>
      <c r="C247" s="219" t="s">
        <v>465</v>
      </c>
      <c r="D247" s="219" t="s">
        <v>145</v>
      </c>
      <c r="E247" s="220" t="s">
        <v>1554</v>
      </c>
      <c r="F247" s="221" t="s">
        <v>1555</v>
      </c>
      <c r="G247" s="222" t="s">
        <v>224</v>
      </c>
      <c r="H247" s="223">
        <v>1</v>
      </c>
      <c r="I247" s="224"/>
      <c r="J247" s="225">
        <f>ROUND(I247*H247,2)</f>
        <v>0</v>
      </c>
      <c r="K247" s="226"/>
      <c r="L247" s="44"/>
      <c r="M247" s="227" t="s">
        <v>1</v>
      </c>
      <c r="N247" s="228" t="s">
        <v>40</v>
      </c>
      <c r="O247" s="91"/>
      <c r="P247" s="229">
        <f>O247*H247</f>
        <v>0</v>
      </c>
      <c r="Q247" s="229">
        <v>0</v>
      </c>
      <c r="R247" s="229">
        <f>Q247*H247</f>
        <v>0</v>
      </c>
      <c r="S247" s="229">
        <v>0</v>
      </c>
      <c r="T247" s="230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31" t="s">
        <v>149</v>
      </c>
      <c r="AT247" s="231" t="s">
        <v>145</v>
      </c>
      <c r="AU247" s="231" t="s">
        <v>83</v>
      </c>
      <c r="AY247" s="17" t="s">
        <v>142</v>
      </c>
      <c r="BE247" s="232">
        <f>IF(N247="základní",J247,0)</f>
        <v>0</v>
      </c>
      <c r="BF247" s="232">
        <f>IF(N247="snížená",J247,0)</f>
        <v>0</v>
      </c>
      <c r="BG247" s="232">
        <f>IF(N247="zákl. přenesená",J247,0)</f>
        <v>0</v>
      </c>
      <c r="BH247" s="232">
        <f>IF(N247="sníž. přenesená",J247,0)</f>
        <v>0</v>
      </c>
      <c r="BI247" s="232">
        <f>IF(N247="nulová",J247,0)</f>
        <v>0</v>
      </c>
      <c r="BJ247" s="17" t="s">
        <v>83</v>
      </c>
      <c r="BK247" s="232">
        <f>ROUND(I247*H247,2)</f>
        <v>0</v>
      </c>
      <c r="BL247" s="17" t="s">
        <v>149</v>
      </c>
      <c r="BM247" s="231" t="s">
        <v>771</v>
      </c>
    </row>
    <row r="248" s="2" customFormat="1">
      <c r="A248" s="38"/>
      <c r="B248" s="39"/>
      <c r="C248" s="40"/>
      <c r="D248" s="233" t="s">
        <v>151</v>
      </c>
      <c r="E248" s="40"/>
      <c r="F248" s="234" t="s">
        <v>1555</v>
      </c>
      <c r="G248" s="40"/>
      <c r="H248" s="40"/>
      <c r="I248" s="235"/>
      <c r="J248" s="40"/>
      <c r="K248" s="40"/>
      <c r="L248" s="44"/>
      <c r="M248" s="236"/>
      <c r="N248" s="237"/>
      <c r="O248" s="91"/>
      <c r="P248" s="91"/>
      <c r="Q248" s="91"/>
      <c r="R248" s="91"/>
      <c r="S248" s="91"/>
      <c r="T248" s="92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7" t="s">
        <v>151</v>
      </c>
      <c r="AU248" s="17" t="s">
        <v>83</v>
      </c>
    </row>
    <row r="249" s="2" customFormat="1" ht="16.5" customHeight="1">
      <c r="A249" s="38"/>
      <c r="B249" s="39"/>
      <c r="C249" s="219" t="s">
        <v>472</v>
      </c>
      <c r="D249" s="219" t="s">
        <v>145</v>
      </c>
      <c r="E249" s="220" t="s">
        <v>1556</v>
      </c>
      <c r="F249" s="221" t="s">
        <v>1557</v>
      </c>
      <c r="G249" s="222" t="s">
        <v>224</v>
      </c>
      <c r="H249" s="223">
        <v>3</v>
      </c>
      <c r="I249" s="224"/>
      <c r="J249" s="225">
        <f>ROUND(I249*H249,2)</f>
        <v>0</v>
      </c>
      <c r="K249" s="226"/>
      <c r="L249" s="44"/>
      <c r="M249" s="227" t="s">
        <v>1</v>
      </c>
      <c r="N249" s="228" t="s">
        <v>40</v>
      </c>
      <c r="O249" s="91"/>
      <c r="P249" s="229">
        <f>O249*H249</f>
        <v>0</v>
      </c>
      <c r="Q249" s="229">
        <v>0</v>
      </c>
      <c r="R249" s="229">
        <f>Q249*H249</f>
        <v>0</v>
      </c>
      <c r="S249" s="229">
        <v>0</v>
      </c>
      <c r="T249" s="230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31" t="s">
        <v>149</v>
      </c>
      <c r="AT249" s="231" t="s">
        <v>145</v>
      </c>
      <c r="AU249" s="231" t="s">
        <v>83</v>
      </c>
      <c r="AY249" s="17" t="s">
        <v>142</v>
      </c>
      <c r="BE249" s="232">
        <f>IF(N249="základní",J249,0)</f>
        <v>0</v>
      </c>
      <c r="BF249" s="232">
        <f>IF(N249="snížená",J249,0)</f>
        <v>0</v>
      </c>
      <c r="BG249" s="232">
        <f>IF(N249="zákl. přenesená",J249,0)</f>
        <v>0</v>
      </c>
      <c r="BH249" s="232">
        <f>IF(N249="sníž. přenesená",J249,0)</f>
        <v>0</v>
      </c>
      <c r="BI249" s="232">
        <f>IF(N249="nulová",J249,0)</f>
        <v>0</v>
      </c>
      <c r="BJ249" s="17" t="s">
        <v>83</v>
      </c>
      <c r="BK249" s="232">
        <f>ROUND(I249*H249,2)</f>
        <v>0</v>
      </c>
      <c r="BL249" s="17" t="s">
        <v>149</v>
      </c>
      <c r="BM249" s="231" t="s">
        <v>781</v>
      </c>
    </row>
    <row r="250" s="2" customFormat="1">
      <c r="A250" s="38"/>
      <c r="B250" s="39"/>
      <c r="C250" s="40"/>
      <c r="D250" s="233" t="s">
        <v>151</v>
      </c>
      <c r="E250" s="40"/>
      <c r="F250" s="234" t="s">
        <v>1557</v>
      </c>
      <c r="G250" s="40"/>
      <c r="H250" s="40"/>
      <c r="I250" s="235"/>
      <c r="J250" s="40"/>
      <c r="K250" s="40"/>
      <c r="L250" s="44"/>
      <c r="M250" s="236"/>
      <c r="N250" s="237"/>
      <c r="O250" s="91"/>
      <c r="P250" s="91"/>
      <c r="Q250" s="91"/>
      <c r="R250" s="91"/>
      <c r="S250" s="91"/>
      <c r="T250" s="92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7" t="s">
        <v>151</v>
      </c>
      <c r="AU250" s="17" t="s">
        <v>83</v>
      </c>
    </row>
    <row r="251" s="2" customFormat="1" ht="16.5" customHeight="1">
      <c r="A251" s="38"/>
      <c r="B251" s="39"/>
      <c r="C251" s="219" t="s">
        <v>477</v>
      </c>
      <c r="D251" s="219" t="s">
        <v>145</v>
      </c>
      <c r="E251" s="220" t="s">
        <v>1558</v>
      </c>
      <c r="F251" s="221" t="s">
        <v>1559</v>
      </c>
      <c r="G251" s="222" t="s">
        <v>224</v>
      </c>
      <c r="H251" s="223">
        <v>38</v>
      </c>
      <c r="I251" s="224"/>
      <c r="J251" s="225">
        <f>ROUND(I251*H251,2)</f>
        <v>0</v>
      </c>
      <c r="K251" s="226"/>
      <c r="L251" s="44"/>
      <c r="M251" s="227" t="s">
        <v>1</v>
      </c>
      <c r="N251" s="228" t="s">
        <v>40</v>
      </c>
      <c r="O251" s="91"/>
      <c r="P251" s="229">
        <f>O251*H251</f>
        <v>0</v>
      </c>
      <c r="Q251" s="229">
        <v>0</v>
      </c>
      <c r="R251" s="229">
        <f>Q251*H251</f>
        <v>0</v>
      </c>
      <c r="S251" s="229">
        <v>0</v>
      </c>
      <c r="T251" s="230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31" t="s">
        <v>149</v>
      </c>
      <c r="AT251" s="231" t="s">
        <v>145</v>
      </c>
      <c r="AU251" s="231" t="s">
        <v>83</v>
      </c>
      <c r="AY251" s="17" t="s">
        <v>142</v>
      </c>
      <c r="BE251" s="232">
        <f>IF(N251="základní",J251,0)</f>
        <v>0</v>
      </c>
      <c r="BF251" s="232">
        <f>IF(N251="snížená",J251,0)</f>
        <v>0</v>
      </c>
      <c r="BG251" s="232">
        <f>IF(N251="zákl. přenesená",J251,0)</f>
        <v>0</v>
      </c>
      <c r="BH251" s="232">
        <f>IF(N251="sníž. přenesená",J251,0)</f>
        <v>0</v>
      </c>
      <c r="BI251" s="232">
        <f>IF(N251="nulová",J251,0)</f>
        <v>0</v>
      </c>
      <c r="BJ251" s="17" t="s">
        <v>83</v>
      </c>
      <c r="BK251" s="232">
        <f>ROUND(I251*H251,2)</f>
        <v>0</v>
      </c>
      <c r="BL251" s="17" t="s">
        <v>149</v>
      </c>
      <c r="BM251" s="231" t="s">
        <v>791</v>
      </c>
    </row>
    <row r="252" s="2" customFormat="1">
      <c r="A252" s="38"/>
      <c r="B252" s="39"/>
      <c r="C252" s="40"/>
      <c r="D252" s="233" t="s">
        <v>151</v>
      </c>
      <c r="E252" s="40"/>
      <c r="F252" s="234" t="s">
        <v>1559</v>
      </c>
      <c r="G252" s="40"/>
      <c r="H252" s="40"/>
      <c r="I252" s="235"/>
      <c r="J252" s="40"/>
      <c r="K252" s="40"/>
      <c r="L252" s="44"/>
      <c r="M252" s="236"/>
      <c r="N252" s="237"/>
      <c r="O252" s="91"/>
      <c r="P252" s="91"/>
      <c r="Q252" s="91"/>
      <c r="R252" s="91"/>
      <c r="S252" s="91"/>
      <c r="T252" s="92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7" t="s">
        <v>151</v>
      </c>
      <c r="AU252" s="17" t="s">
        <v>83</v>
      </c>
    </row>
    <row r="253" s="2" customFormat="1" ht="16.5" customHeight="1">
      <c r="A253" s="38"/>
      <c r="B253" s="39"/>
      <c r="C253" s="219" t="s">
        <v>484</v>
      </c>
      <c r="D253" s="219" t="s">
        <v>145</v>
      </c>
      <c r="E253" s="220" t="s">
        <v>1560</v>
      </c>
      <c r="F253" s="221" t="s">
        <v>1561</v>
      </c>
      <c r="G253" s="222" t="s">
        <v>224</v>
      </c>
      <c r="H253" s="223">
        <v>35</v>
      </c>
      <c r="I253" s="224"/>
      <c r="J253" s="225">
        <f>ROUND(I253*H253,2)</f>
        <v>0</v>
      </c>
      <c r="K253" s="226"/>
      <c r="L253" s="44"/>
      <c r="M253" s="227" t="s">
        <v>1</v>
      </c>
      <c r="N253" s="228" t="s">
        <v>40</v>
      </c>
      <c r="O253" s="91"/>
      <c r="P253" s="229">
        <f>O253*H253</f>
        <v>0</v>
      </c>
      <c r="Q253" s="229">
        <v>0</v>
      </c>
      <c r="R253" s="229">
        <f>Q253*H253</f>
        <v>0</v>
      </c>
      <c r="S253" s="229">
        <v>0</v>
      </c>
      <c r="T253" s="230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31" t="s">
        <v>149</v>
      </c>
      <c r="AT253" s="231" t="s">
        <v>145</v>
      </c>
      <c r="AU253" s="231" t="s">
        <v>83</v>
      </c>
      <c r="AY253" s="17" t="s">
        <v>142</v>
      </c>
      <c r="BE253" s="232">
        <f>IF(N253="základní",J253,0)</f>
        <v>0</v>
      </c>
      <c r="BF253" s="232">
        <f>IF(N253="snížená",J253,0)</f>
        <v>0</v>
      </c>
      <c r="BG253" s="232">
        <f>IF(N253="zákl. přenesená",J253,0)</f>
        <v>0</v>
      </c>
      <c r="BH253" s="232">
        <f>IF(N253="sníž. přenesená",J253,0)</f>
        <v>0</v>
      </c>
      <c r="BI253" s="232">
        <f>IF(N253="nulová",J253,0)</f>
        <v>0</v>
      </c>
      <c r="BJ253" s="17" t="s">
        <v>83</v>
      </c>
      <c r="BK253" s="232">
        <f>ROUND(I253*H253,2)</f>
        <v>0</v>
      </c>
      <c r="BL253" s="17" t="s">
        <v>149</v>
      </c>
      <c r="BM253" s="231" t="s">
        <v>801</v>
      </c>
    </row>
    <row r="254" s="2" customFormat="1">
      <c r="A254" s="38"/>
      <c r="B254" s="39"/>
      <c r="C254" s="40"/>
      <c r="D254" s="233" t="s">
        <v>151</v>
      </c>
      <c r="E254" s="40"/>
      <c r="F254" s="234" t="s">
        <v>1561</v>
      </c>
      <c r="G254" s="40"/>
      <c r="H254" s="40"/>
      <c r="I254" s="235"/>
      <c r="J254" s="40"/>
      <c r="K254" s="40"/>
      <c r="L254" s="44"/>
      <c r="M254" s="236"/>
      <c r="N254" s="237"/>
      <c r="O254" s="91"/>
      <c r="P254" s="91"/>
      <c r="Q254" s="91"/>
      <c r="R254" s="91"/>
      <c r="S254" s="91"/>
      <c r="T254" s="92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7" t="s">
        <v>151</v>
      </c>
      <c r="AU254" s="17" t="s">
        <v>83</v>
      </c>
    </row>
    <row r="255" s="2" customFormat="1" ht="16.5" customHeight="1">
      <c r="A255" s="38"/>
      <c r="B255" s="39"/>
      <c r="C255" s="219" t="s">
        <v>490</v>
      </c>
      <c r="D255" s="219" t="s">
        <v>145</v>
      </c>
      <c r="E255" s="220" t="s">
        <v>1562</v>
      </c>
      <c r="F255" s="221" t="s">
        <v>1563</v>
      </c>
      <c r="G255" s="222" t="s">
        <v>224</v>
      </c>
      <c r="H255" s="223">
        <v>102</v>
      </c>
      <c r="I255" s="224"/>
      <c r="J255" s="225">
        <f>ROUND(I255*H255,2)</f>
        <v>0</v>
      </c>
      <c r="K255" s="226"/>
      <c r="L255" s="44"/>
      <c r="M255" s="227" t="s">
        <v>1</v>
      </c>
      <c r="N255" s="228" t="s">
        <v>40</v>
      </c>
      <c r="O255" s="91"/>
      <c r="P255" s="229">
        <f>O255*H255</f>
        <v>0</v>
      </c>
      <c r="Q255" s="229">
        <v>0</v>
      </c>
      <c r="R255" s="229">
        <f>Q255*H255</f>
        <v>0</v>
      </c>
      <c r="S255" s="229">
        <v>0</v>
      </c>
      <c r="T255" s="230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31" t="s">
        <v>149</v>
      </c>
      <c r="AT255" s="231" t="s">
        <v>145</v>
      </c>
      <c r="AU255" s="231" t="s">
        <v>83</v>
      </c>
      <c r="AY255" s="17" t="s">
        <v>142</v>
      </c>
      <c r="BE255" s="232">
        <f>IF(N255="základní",J255,0)</f>
        <v>0</v>
      </c>
      <c r="BF255" s="232">
        <f>IF(N255="snížená",J255,0)</f>
        <v>0</v>
      </c>
      <c r="BG255" s="232">
        <f>IF(N255="zákl. přenesená",J255,0)</f>
        <v>0</v>
      </c>
      <c r="BH255" s="232">
        <f>IF(N255="sníž. přenesená",J255,0)</f>
        <v>0</v>
      </c>
      <c r="BI255" s="232">
        <f>IF(N255="nulová",J255,0)</f>
        <v>0</v>
      </c>
      <c r="BJ255" s="17" t="s">
        <v>83</v>
      </c>
      <c r="BK255" s="232">
        <f>ROUND(I255*H255,2)</f>
        <v>0</v>
      </c>
      <c r="BL255" s="17" t="s">
        <v>149</v>
      </c>
      <c r="BM255" s="231" t="s">
        <v>813</v>
      </c>
    </row>
    <row r="256" s="2" customFormat="1">
      <c r="A256" s="38"/>
      <c r="B256" s="39"/>
      <c r="C256" s="40"/>
      <c r="D256" s="233" t="s">
        <v>151</v>
      </c>
      <c r="E256" s="40"/>
      <c r="F256" s="234" t="s">
        <v>1563</v>
      </c>
      <c r="G256" s="40"/>
      <c r="H256" s="40"/>
      <c r="I256" s="235"/>
      <c r="J256" s="40"/>
      <c r="K256" s="40"/>
      <c r="L256" s="44"/>
      <c r="M256" s="236"/>
      <c r="N256" s="237"/>
      <c r="O256" s="91"/>
      <c r="P256" s="91"/>
      <c r="Q256" s="91"/>
      <c r="R256" s="91"/>
      <c r="S256" s="91"/>
      <c r="T256" s="92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7" t="s">
        <v>151</v>
      </c>
      <c r="AU256" s="17" t="s">
        <v>83</v>
      </c>
    </row>
    <row r="257" s="2" customFormat="1" ht="16.5" customHeight="1">
      <c r="A257" s="38"/>
      <c r="B257" s="39"/>
      <c r="C257" s="219" t="s">
        <v>495</v>
      </c>
      <c r="D257" s="219" t="s">
        <v>145</v>
      </c>
      <c r="E257" s="220" t="s">
        <v>1564</v>
      </c>
      <c r="F257" s="221" t="s">
        <v>1565</v>
      </c>
      <c r="G257" s="222" t="s">
        <v>224</v>
      </c>
      <c r="H257" s="223">
        <v>5</v>
      </c>
      <c r="I257" s="224"/>
      <c r="J257" s="225">
        <f>ROUND(I257*H257,2)</f>
        <v>0</v>
      </c>
      <c r="K257" s="226"/>
      <c r="L257" s="44"/>
      <c r="M257" s="227" t="s">
        <v>1</v>
      </c>
      <c r="N257" s="228" t="s">
        <v>40</v>
      </c>
      <c r="O257" s="91"/>
      <c r="P257" s="229">
        <f>O257*H257</f>
        <v>0</v>
      </c>
      <c r="Q257" s="229">
        <v>0</v>
      </c>
      <c r="R257" s="229">
        <f>Q257*H257</f>
        <v>0</v>
      </c>
      <c r="S257" s="229">
        <v>0</v>
      </c>
      <c r="T257" s="230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31" t="s">
        <v>149</v>
      </c>
      <c r="AT257" s="231" t="s">
        <v>145</v>
      </c>
      <c r="AU257" s="231" t="s">
        <v>83</v>
      </c>
      <c r="AY257" s="17" t="s">
        <v>142</v>
      </c>
      <c r="BE257" s="232">
        <f>IF(N257="základní",J257,0)</f>
        <v>0</v>
      </c>
      <c r="BF257" s="232">
        <f>IF(N257="snížená",J257,0)</f>
        <v>0</v>
      </c>
      <c r="BG257" s="232">
        <f>IF(N257="zákl. přenesená",J257,0)</f>
        <v>0</v>
      </c>
      <c r="BH257" s="232">
        <f>IF(N257="sníž. přenesená",J257,0)</f>
        <v>0</v>
      </c>
      <c r="BI257" s="232">
        <f>IF(N257="nulová",J257,0)</f>
        <v>0</v>
      </c>
      <c r="BJ257" s="17" t="s">
        <v>83</v>
      </c>
      <c r="BK257" s="232">
        <f>ROUND(I257*H257,2)</f>
        <v>0</v>
      </c>
      <c r="BL257" s="17" t="s">
        <v>149</v>
      </c>
      <c r="BM257" s="231" t="s">
        <v>819</v>
      </c>
    </row>
    <row r="258" s="2" customFormat="1">
      <c r="A258" s="38"/>
      <c r="B258" s="39"/>
      <c r="C258" s="40"/>
      <c r="D258" s="233" t="s">
        <v>151</v>
      </c>
      <c r="E258" s="40"/>
      <c r="F258" s="234" t="s">
        <v>1565</v>
      </c>
      <c r="G258" s="40"/>
      <c r="H258" s="40"/>
      <c r="I258" s="235"/>
      <c r="J258" s="40"/>
      <c r="K258" s="40"/>
      <c r="L258" s="44"/>
      <c r="M258" s="236"/>
      <c r="N258" s="237"/>
      <c r="O258" s="91"/>
      <c r="P258" s="91"/>
      <c r="Q258" s="91"/>
      <c r="R258" s="91"/>
      <c r="S258" s="91"/>
      <c r="T258" s="92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7" t="s">
        <v>151</v>
      </c>
      <c r="AU258" s="17" t="s">
        <v>83</v>
      </c>
    </row>
    <row r="259" s="2" customFormat="1" ht="16.5" customHeight="1">
      <c r="A259" s="38"/>
      <c r="B259" s="39"/>
      <c r="C259" s="219" t="s">
        <v>500</v>
      </c>
      <c r="D259" s="219" t="s">
        <v>145</v>
      </c>
      <c r="E259" s="220" t="s">
        <v>1566</v>
      </c>
      <c r="F259" s="221" t="s">
        <v>1567</v>
      </c>
      <c r="G259" s="222" t="s">
        <v>224</v>
      </c>
      <c r="H259" s="223">
        <v>12</v>
      </c>
      <c r="I259" s="224"/>
      <c r="J259" s="225">
        <f>ROUND(I259*H259,2)</f>
        <v>0</v>
      </c>
      <c r="K259" s="226"/>
      <c r="L259" s="44"/>
      <c r="M259" s="227" t="s">
        <v>1</v>
      </c>
      <c r="N259" s="228" t="s">
        <v>40</v>
      </c>
      <c r="O259" s="91"/>
      <c r="P259" s="229">
        <f>O259*H259</f>
        <v>0</v>
      </c>
      <c r="Q259" s="229">
        <v>0</v>
      </c>
      <c r="R259" s="229">
        <f>Q259*H259</f>
        <v>0</v>
      </c>
      <c r="S259" s="229">
        <v>0</v>
      </c>
      <c r="T259" s="230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31" t="s">
        <v>149</v>
      </c>
      <c r="AT259" s="231" t="s">
        <v>145</v>
      </c>
      <c r="AU259" s="231" t="s">
        <v>83</v>
      </c>
      <c r="AY259" s="17" t="s">
        <v>142</v>
      </c>
      <c r="BE259" s="232">
        <f>IF(N259="základní",J259,0)</f>
        <v>0</v>
      </c>
      <c r="BF259" s="232">
        <f>IF(N259="snížená",J259,0)</f>
        <v>0</v>
      </c>
      <c r="BG259" s="232">
        <f>IF(N259="zákl. přenesená",J259,0)</f>
        <v>0</v>
      </c>
      <c r="BH259" s="232">
        <f>IF(N259="sníž. přenesená",J259,0)</f>
        <v>0</v>
      </c>
      <c r="BI259" s="232">
        <f>IF(N259="nulová",J259,0)</f>
        <v>0</v>
      </c>
      <c r="BJ259" s="17" t="s">
        <v>83</v>
      </c>
      <c r="BK259" s="232">
        <f>ROUND(I259*H259,2)</f>
        <v>0</v>
      </c>
      <c r="BL259" s="17" t="s">
        <v>149</v>
      </c>
      <c r="BM259" s="231" t="s">
        <v>825</v>
      </c>
    </row>
    <row r="260" s="2" customFormat="1">
      <c r="A260" s="38"/>
      <c r="B260" s="39"/>
      <c r="C260" s="40"/>
      <c r="D260" s="233" t="s">
        <v>151</v>
      </c>
      <c r="E260" s="40"/>
      <c r="F260" s="234" t="s">
        <v>1567</v>
      </c>
      <c r="G260" s="40"/>
      <c r="H260" s="40"/>
      <c r="I260" s="235"/>
      <c r="J260" s="40"/>
      <c r="K260" s="40"/>
      <c r="L260" s="44"/>
      <c r="M260" s="236"/>
      <c r="N260" s="237"/>
      <c r="O260" s="91"/>
      <c r="P260" s="91"/>
      <c r="Q260" s="91"/>
      <c r="R260" s="91"/>
      <c r="S260" s="91"/>
      <c r="T260" s="92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17" t="s">
        <v>151</v>
      </c>
      <c r="AU260" s="17" t="s">
        <v>83</v>
      </c>
    </row>
    <row r="261" s="2" customFormat="1" ht="16.5" customHeight="1">
      <c r="A261" s="38"/>
      <c r="B261" s="39"/>
      <c r="C261" s="219" t="s">
        <v>505</v>
      </c>
      <c r="D261" s="219" t="s">
        <v>145</v>
      </c>
      <c r="E261" s="220" t="s">
        <v>1568</v>
      </c>
      <c r="F261" s="221" t="s">
        <v>1569</v>
      </c>
      <c r="G261" s="222" t="s">
        <v>224</v>
      </c>
      <c r="H261" s="223">
        <v>7</v>
      </c>
      <c r="I261" s="224"/>
      <c r="J261" s="225">
        <f>ROUND(I261*H261,2)</f>
        <v>0</v>
      </c>
      <c r="K261" s="226"/>
      <c r="L261" s="44"/>
      <c r="M261" s="227" t="s">
        <v>1</v>
      </c>
      <c r="N261" s="228" t="s">
        <v>40</v>
      </c>
      <c r="O261" s="91"/>
      <c r="P261" s="229">
        <f>O261*H261</f>
        <v>0</v>
      </c>
      <c r="Q261" s="229">
        <v>0</v>
      </c>
      <c r="R261" s="229">
        <f>Q261*H261</f>
        <v>0</v>
      </c>
      <c r="S261" s="229">
        <v>0</v>
      </c>
      <c r="T261" s="230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31" t="s">
        <v>149</v>
      </c>
      <c r="AT261" s="231" t="s">
        <v>145</v>
      </c>
      <c r="AU261" s="231" t="s">
        <v>83</v>
      </c>
      <c r="AY261" s="17" t="s">
        <v>142</v>
      </c>
      <c r="BE261" s="232">
        <f>IF(N261="základní",J261,0)</f>
        <v>0</v>
      </c>
      <c r="BF261" s="232">
        <f>IF(N261="snížená",J261,0)</f>
        <v>0</v>
      </c>
      <c r="BG261" s="232">
        <f>IF(N261="zákl. přenesená",J261,0)</f>
        <v>0</v>
      </c>
      <c r="BH261" s="232">
        <f>IF(N261="sníž. přenesená",J261,0)</f>
        <v>0</v>
      </c>
      <c r="BI261" s="232">
        <f>IF(N261="nulová",J261,0)</f>
        <v>0</v>
      </c>
      <c r="BJ261" s="17" t="s">
        <v>83</v>
      </c>
      <c r="BK261" s="232">
        <f>ROUND(I261*H261,2)</f>
        <v>0</v>
      </c>
      <c r="BL261" s="17" t="s">
        <v>149</v>
      </c>
      <c r="BM261" s="231" t="s">
        <v>832</v>
      </c>
    </row>
    <row r="262" s="2" customFormat="1">
      <c r="A262" s="38"/>
      <c r="B262" s="39"/>
      <c r="C262" s="40"/>
      <c r="D262" s="233" t="s">
        <v>151</v>
      </c>
      <c r="E262" s="40"/>
      <c r="F262" s="234" t="s">
        <v>1569</v>
      </c>
      <c r="G262" s="40"/>
      <c r="H262" s="40"/>
      <c r="I262" s="235"/>
      <c r="J262" s="40"/>
      <c r="K262" s="40"/>
      <c r="L262" s="44"/>
      <c r="M262" s="236"/>
      <c r="N262" s="237"/>
      <c r="O262" s="91"/>
      <c r="P262" s="91"/>
      <c r="Q262" s="91"/>
      <c r="R262" s="91"/>
      <c r="S262" s="91"/>
      <c r="T262" s="92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T262" s="17" t="s">
        <v>151</v>
      </c>
      <c r="AU262" s="17" t="s">
        <v>83</v>
      </c>
    </row>
    <row r="263" s="2" customFormat="1" ht="16.5" customHeight="1">
      <c r="A263" s="38"/>
      <c r="B263" s="39"/>
      <c r="C263" s="219" t="s">
        <v>510</v>
      </c>
      <c r="D263" s="219" t="s">
        <v>145</v>
      </c>
      <c r="E263" s="220" t="s">
        <v>1570</v>
      </c>
      <c r="F263" s="221" t="s">
        <v>1571</v>
      </c>
      <c r="G263" s="222" t="s">
        <v>224</v>
      </c>
      <c r="H263" s="223">
        <v>6</v>
      </c>
      <c r="I263" s="224"/>
      <c r="J263" s="225">
        <f>ROUND(I263*H263,2)</f>
        <v>0</v>
      </c>
      <c r="K263" s="226"/>
      <c r="L263" s="44"/>
      <c r="M263" s="227" t="s">
        <v>1</v>
      </c>
      <c r="N263" s="228" t="s">
        <v>40</v>
      </c>
      <c r="O263" s="91"/>
      <c r="P263" s="229">
        <f>O263*H263</f>
        <v>0</v>
      </c>
      <c r="Q263" s="229">
        <v>0</v>
      </c>
      <c r="R263" s="229">
        <f>Q263*H263</f>
        <v>0</v>
      </c>
      <c r="S263" s="229">
        <v>0</v>
      </c>
      <c r="T263" s="230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31" t="s">
        <v>149</v>
      </c>
      <c r="AT263" s="231" t="s">
        <v>145</v>
      </c>
      <c r="AU263" s="231" t="s">
        <v>83</v>
      </c>
      <c r="AY263" s="17" t="s">
        <v>142</v>
      </c>
      <c r="BE263" s="232">
        <f>IF(N263="základní",J263,0)</f>
        <v>0</v>
      </c>
      <c r="BF263" s="232">
        <f>IF(N263="snížená",J263,0)</f>
        <v>0</v>
      </c>
      <c r="BG263" s="232">
        <f>IF(N263="zákl. přenesená",J263,0)</f>
        <v>0</v>
      </c>
      <c r="BH263" s="232">
        <f>IF(N263="sníž. přenesená",J263,0)</f>
        <v>0</v>
      </c>
      <c r="BI263" s="232">
        <f>IF(N263="nulová",J263,0)</f>
        <v>0</v>
      </c>
      <c r="BJ263" s="17" t="s">
        <v>83</v>
      </c>
      <c r="BK263" s="232">
        <f>ROUND(I263*H263,2)</f>
        <v>0</v>
      </c>
      <c r="BL263" s="17" t="s">
        <v>149</v>
      </c>
      <c r="BM263" s="231" t="s">
        <v>848</v>
      </c>
    </row>
    <row r="264" s="2" customFormat="1">
      <c r="A264" s="38"/>
      <c r="B264" s="39"/>
      <c r="C264" s="40"/>
      <c r="D264" s="233" t="s">
        <v>151</v>
      </c>
      <c r="E264" s="40"/>
      <c r="F264" s="234" t="s">
        <v>1571</v>
      </c>
      <c r="G264" s="40"/>
      <c r="H264" s="40"/>
      <c r="I264" s="235"/>
      <c r="J264" s="40"/>
      <c r="K264" s="40"/>
      <c r="L264" s="44"/>
      <c r="M264" s="236"/>
      <c r="N264" s="237"/>
      <c r="O264" s="91"/>
      <c r="P264" s="91"/>
      <c r="Q264" s="91"/>
      <c r="R264" s="91"/>
      <c r="S264" s="91"/>
      <c r="T264" s="92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T264" s="17" t="s">
        <v>151</v>
      </c>
      <c r="AU264" s="17" t="s">
        <v>83</v>
      </c>
    </row>
    <row r="265" s="2" customFormat="1" ht="16.5" customHeight="1">
      <c r="A265" s="38"/>
      <c r="B265" s="39"/>
      <c r="C265" s="219" t="s">
        <v>515</v>
      </c>
      <c r="D265" s="219" t="s">
        <v>145</v>
      </c>
      <c r="E265" s="220" t="s">
        <v>1572</v>
      </c>
      <c r="F265" s="221" t="s">
        <v>1573</v>
      </c>
      <c r="G265" s="222" t="s">
        <v>224</v>
      </c>
      <c r="H265" s="223">
        <v>3</v>
      </c>
      <c r="I265" s="224"/>
      <c r="J265" s="225">
        <f>ROUND(I265*H265,2)</f>
        <v>0</v>
      </c>
      <c r="K265" s="226"/>
      <c r="L265" s="44"/>
      <c r="M265" s="227" t="s">
        <v>1</v>
      </c>
      <c r="N265" s="228" t="s">
        <v>40</v>
      </c>
      <c r="O265" s="91"/>
      <c r="P265" s="229">
        <f>O265*H265</f>
        <v>0</v>
      </c>
      <c r="Q265" s="229">
        <v>0</v>
      </c>
      <c r="R265" s="229">
        <f>Q265*H265</f>
        <v>0</v>
      </c>
      <c r="S265" s="229">
        <v>0</v>
      </c>
      <c r="T265" s="230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31" t="s">
        <v>149</v>
      </c>
      <c r="AT265" s="231" t="s">
        <v>145</v>
      </c>
      <c r="AU265" s="231" t="s">
        <v>83</v>
      </c>
      <c r="AY265" s="17" t="s">
        <v>142</v>
      </c>
      <c r="BE265" s="232">
        <f>IF(N265="základní",J265,0)</f>
        <v>0</v>
      </c>
      <c r="BF265" s="232">
        <f>IF(N265="snížená",J265,0)</f>
        <v>0</v>
      </c>
      <c r="BG265" s="232">
        <f>IF(N265="zákl. přenesená",J265,0)</f>
        <v>0</v>
      </c>
      <c r="BH265" s="232">
        <f>IF(N265="sníž. přenesená",J265,0)</f>
        <v>0</v>
      </c>
      <c r="BI265" s="232">
        <f>IF(N265="nulová",J265,0)</f>
        <v>0</v>
      </c>
      <c r="BJ265" s="17" t="s">
        <v>83</v>
      </c>
      <c r="BK265" s="232">
        <f>ROUND(I265*H265,2)</f>
        <v>0</v>
      </c>
      <c r="BL265" s="17" t="s">
        <v>149</v>
      </c>
      <c r="BM265" s="231" t="s">
        <v>859</v>
      </c>
    </row>
    <row r="266" s="2" customFormat="1">
      <c r="A266" s="38"/>
      <c r="B266" s="39"/>
      <c r="C266" s="40"/>
      <c r="D266" s="233" t="s">
        <v>151</v>
      </c>
      <c r="E266" s="40"/>
      <c r="F266" s="234" t="s">
        <v>1573</v>
      </c>
      <c r="G266" s="40"/>
      <c r="H266" s="40"/>
      <c r="I266" s="235"/>
      <c r="J266" s="40"/>
      <c r="K266" s="40"/>
      <c r="L266" s="44"/>
      <c r="M266" s="236"/>
      <c r="N266" s="237"/>
      <c r="O266" s="91"/>
      <c r="P266" s="91"/>
      <c r="Q266" s="91"/>
      <c r="R266" s="91"/>
      <c r="S266" s="91"/>
      <c r="T266" s="92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T266" s="17" t="s">
        <v>151</v>
      </c>
      <c r="AU266" s="17" t="s">
        <v>83</v>
      </c>
    </row>
    <row r="267" s="2" customFormat="1" ht="16.5" customHeight="1">
      <c r="A267" s="38"/>
      <c r="B267" s="39"/>
      <c r="C267" s="219" t="s">
        <v>520</v>
      </c>
      <c r="D267" s="219" t="s">
        <v>145</v>
      </c>
      <c r="E267" s="220" t="s">
        <v>1574</v>
      </c>
      <c r="F267" s="221" t="s">
        <v>1575</v>
      </c>
      <c r="G267" s="222" t="s">
        <v>224</v>
      </c>
      <c r="H267" s="223">
        <v>6</v>
      </c>
      <c r="I267" s="224"/>
      <c r="J267" s="225">
        <f>ROUND(I267*H267,2)</f>
        <v>0</v>
      </c>
      <c r="K267" s="226"/>
      <c r="L267" s="44"/>
      <c r="M267" s="227" t="s">
        <v>1</v>
      </c>
      <c r="N267" s="228" t="s">
        <v>40</v>
      </c>
      <c r="O267" s="91"/>
      <c r="P267" s="229">
        <f>O267*H267</f>
        <v>0</v>
      </c>
      <c r="Q267" s="229">
        <v>0</v>
      </c>
      <c r="R267" s="229">
        <f>Q267*H267</f>
        <v>0</v>
      </c>
      <c r="S267" s="229">
        <v>0</v>
      </c>
      <c r="T267" s="230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31" t="s">
        <v>149</v>
      </c>
      <c r="AT267" s="231" t="s">
        <v>145</v>
      </c>
      <c r="AU267" s="231" t="s">
        <v>83</v>
      </c>
      <c r="AY267" s="17" t="s">
        <v>142</v>
      </c>
      <c r="BE267" s="232">
        <f>IF(N267="základní",J267,0)</f>
        <v>0</v>
      </c>
      <c r="BF267" s="232">
        <f>IF(N267="snížená",J267,0)</f>
        <v>0</v>
      </c>
      <c r="BG267" s="232">
        <f>IF(N267="zákl. přenesená",J267,0)</f>
        <v>0</v>
      </c>
      <c r="BH267" s="232">
        <f>IF(N267="sníž. přenesená",J267,0)</f>
        <v>0</v>
      </c>
      <c r="BI267" s="232">
        <f>IF(N267="nulová",J267,0)</f>
        <v>0</v>
      </c>
      <c r="BJ267" s="17" t="s">
        <v>83</v>
      </c>
      <c r="BK267" s="232">
        <f>ROUND(I267*H267,2)</f>
        <v>0</v>
      </c>
      <c r="BL267" s="17" t="s">
        <v>149</v>
      </c>
      <c r="BM267" s="231" t="s">
        <v>871</v>
      </c>
    </row>
    <row r="268" s="2" customFormat="1">
      <c r="A268" s="38"/>
      <c r="B268" s="39"/>
      <c r="C268" s="40"/>
      <c r="D268" s="233" t="s">
        <v>151</v>
      </c>
      <c r="E268" s="40"/>
      <c r="F268" s="234" t="s">
        <v>1575</v>
      </c>
      <c r="G268" s="40"/>
      <c r="H268" s="40"/>
      <c r="I268" s="235"/>
      <c r="J268" s="40"/>
      <c r="K268" s="40"/>
      <c r="L268" s="44"/>
      <c r="M268" s="236"/>
      <c r="N268" s="237"/>
      <c r="O268" s="91"/>
      <c r="P268" s="91"/>
      <c r="Q268" s="91"/>
      <c r="R268" s="91"/>
      <c r="S268" s="91"/>
      <c r="T268" s="92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17" t="s">
        <v>151</v>
      </c>
      <c r="AU268" s="17" t="s">
        <v>83</v>
      </c>
    </row>
    <row r="269" s="2" customFormat="1" ht="16.5" customHeight="1">
      <c r="A269" s="38"/>
      <c r="B269" s="39"/>
      <c r="C269" s="219" t="s">
        <v>525</v>
      </c>
      <c r="D269" s="219" t="s">
        <v>145</v>
      </c>
      <c r="E269" s="220" t="s">
        <v>1576</v>
      </c>
      <c r="F269" s="221" t="s">
        <v>1577</v>
      </c>
      <c r="G269" s="222" t="s">
        <v>224</v>
      </c>
      <c r="H269" s="223">
        <v>6</v>
      </c>
      <c r="I269" s="224"/>
      <c r="J269" s="225">
        <f>ROUND(I269*H269,2)</f>
        <v>0</v>
      </c>
      <c r="K269" s="226"/>
      <c r="L269" s="44"/>
      <c r="M269" s="227" t="s">
        <v>1</v>
      </c>
      <c r="N269" s="228" t="s">
        <v>40</v>
      </c>
      <c r="O269" s="91"/>
      <c r="P269" s="229">
        <f>O269*H269</f>
        <v>0</v>
      </c>
      <c r="Q269" s="229">
        <v>0</v>
      </c>
      <c r="R269" s="229">
        <f>Q269*H269</f>
        <v>0</v>
      </c>
      <c r="S269" s="229">
        <v>0</v>
      </c>
      <c r="T269" s="230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31" t="s">
        <v>149</v>
      </c>
      <c r="AT269" s="231" t="s">
        <v>145</v>
      </c>
      <c r="AU269" s="231" t="s">
        <v>83</v>
      </c>
      <c r="AY269" s="17" t="s">
        <v>142</v>
      </c>
      <c r="BE269" s="232">
        <f>IF(N269="základní",J269,0)</f>
        <v>0</v>
      </c>
      <c r="BF269" s="232">
        <f>IF(N269="snížená",J269,0)</f>
        <v>0</v>
      </c>
      <c r="BG269" s="232">
        <f>IF(N269="zákl. přenesená",J269,0)</f>
        <v>0</v>
      </c>
      <c r="BH269" s="232">
        <f>IF(N269="sníž. přenesená",J269,0)</f>
        <v>0</v>
      </c>
      <c r="BI269" s="232">
        <f>IF(N269="nulová",J269,0)</f>
        <v>0</v>
      </c>
      <c r="BJ269" s="17" t="s">
        <v>83</v>
      </c>
      <c r="BK269" s="232">
        <f>ROUND(I269*H269,2)</f>
        <v>0</v>
      </c>
      <c r="BL269" s="17" t="s">
        <v>149</v>
      </c>
      <c r="BM269" s="231" t="s">
        <v>883</v>
      </c>
    </row>
    <row r="270" s="2" customFormat="1">
      <c r="A270" s="38"/>
      <c r="B270" s="39"/>
      <c r="C270" s="40"/>
      <c r="D270" s="233" t="s">
        <v>151</v>
      </c>
      <c r="E270" s="40"/>
      <c r="F270" s="234" t="s">
        <v>1577</v>
      </c>
      <c r="G270" s="40"/>
      <c r="H270" s="40"/>
      <c r="I270" s="235"/>
      <c r="J270" s="40"/>
      <c r="K270" s="40"/>
      <c r="L270" s="44"/>
      <c r="M270" s="236"/>
      <c r="N270" s="237"/>
      <c r="O270" s="91"/>
      <c r="P270" s="91"/>
      <c r="Q270" s="91"/>
      <c r="R270" s="91"/>
      <c r="S270" s="91"/>
      <c r="T270" s="92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T270" s="17" t="s">
        <v>151</v>
      </c>
      <c r="AU270" s="17" t="s">
        <v>83</v>
      </c>
    </row>
    <row r="271" s="2" customFormat="1" ht="16.5" customHeight="1">
      <c r="A271" s="38"/>
      <c r="B271" s="39"/>
      <c r="C271" s="219" t="s">
        <v>530</v>
      </c>
      <c r="D271" s="219" t="s">
        <v>145</v>
      </c>
      <c r="E271" s="220" t="s">
        <v>1578</v>
      </c>
      <c r="F271" s="221" t="s">
        <v>1579</v>
      </c>
      <c r="G271" s="222" t="s">
        <v>224</v>
      </c>
      <c r="H271" s="223">
        <v>4</v>
      </c>
      <c r="I271" s="224"/>
      <c r="J271" s="225">
        <f>ROUND(I271*H271,2)</f>
        <v>0</v>
      </c>
      <c r="K271" s="226"/>
      <c r="L271" s="44"/>
      <c r="M271" s="227" t="s">
        <v>1</v>
      </c>
      <c r="N271" s="228" t="s">
        <v>40</v>
      </c>
      <c r="O271" s="91"/>
      <c r="P271" s="229">
        <f>O271*H271</f>
        <v>0</v>
      </c>
      <c r="Q271" s="229">
        <v>0</v>
      </c>
      <c r="R271" s="229">
        <f>Q271*H271</f>
        <v>0</v>
      </c>
      <c r="S271" s="229">
        <v>0</v>
      </c>
      <c r="T271" s="230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31" t="s">
        <v>149</v>
      </c>
      <c r="AT271" s="231" t="s">
        <v>145</v>
      </c>
      <c r="AU271" s="231" t="s">
        <v>83</v>
      </c>
      <c r="AY271" s="17" t="s">
        <v>142</v>
      </c>
      <c r="BE271" s="232">
        <f>IF(N271="základní",J271,0)</f>
        <v>0</v>
      </c>
      <c r="BF271" s="232">
        <f>IF(N271="snížená",J271,0)</f>
        <v>0</v>
      </c>
      <c r="BG271" s="232">
        <f>IF(N271="zákl. přenesená",J271,0)</f>
        <v>0</v>
      </c>
      <c r="BH271" s="232">
        <f>IF(N271="sníž. přenesená",J271,0)</f>
        <v>0</v>
      </c>
      <c r="BI271" s="232">
        <f>IF(N271="nulová",J271,0)</f>
        <v>0</v>
      </c>
      <c r="BJ271" s="17" t="s">
        <v>83</v>
      </c>
      <c r="BK271" s="232">
        <f>ROUND(I271*H271,2)</f>
        <v>0</v>
      </c>
      <c r="BL271" s="17" t="s">
        <v>149</v>
      </c>
      <c r="BM271" s="231" t="s">
        <v>896</v>
      </c>
    </row>
    <row r="272" s="2" customFormat="1">
      <c r="A272" s="38"/>
      <c r="B272" s="39"/>
      <c r="C272" s="40"/>
      <c r="D272" s="233" t="s">
        <v>151</v>
      </c>
      <c r="E272" s="40"/>
      <c r="F272" s="234" t="s">
        <v>1579</v>
      </c>
      <c r="G272" s="40"/>
      <c r="H272" s="40"/>
      <c r="I272" s="235"/>
      <c r="J272" s="40"/>
      <c r="K272" s="40"/>
      <c r="L272" s="44"/>
      <c r="M272" s="236"/>
      <c r="N272" s="237"/>
      <c r="O272" s="91"/>
      <c r="P272" s="91"/>
      <c r="Q272" s="91"/>
      <c r="R272" s="91"/>
      <c r="S272" s="91"/>
      <c r="T272" s="92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T272" s="17" t="s">
        <v>151</v>
      </c>
      <c r="AU272" s="17" t="s">
        <v>83</v>
      </c>
    </row>
    <row r="273" s="2" customFormat="1" ht="16.5" customHeight="1">
      <c r="A273" s="38"/>
      <c r="B273" s="39"/>
      <c r="C273" s="219" t="s">
        <v>535</v>
      </c>
      <c r="D273" s="219" t="s">
        <v>145</v>
      </c>
      <c r="E273" s="220" t="s">
        <v>1580</v>
      </c>
      <c r="F273" s="221" t="s">
        <v>1581</v>
      </c>
      <c r="G273" s="222" t="s">
        <v>224</v>
      </c>
      <c r="H273" s="223">
        <v>2</v>
      </c>
      <c r="I273" s="224"/>
      <c r="J273" s="225">
        <f>ROUND(I273*H273,2)</f>
        <v>0</v>
      </c>
      <c r="K273" s="226"/>
      <c r="L273" s="44"/>
      <c r="M273" s="227" t="s">
        <v>1</v>
      </c>
      <c r="N273" s="228" t="s">
        <v>40</v>
      </c>
      <c r="O273" s="91"/>
      <c r="P273" s="229">
        <f>O273*H273</f>
        <v>0</v>
      </c>
      <c r="Q273" s="229">
        <v>0</v>
      </c>
      <c r="R273" s="229">
        <f>Q273*H273</f>
        <v>0</v>
      </c>
      <c r="S273" s="229">
        <v>0</v>
      </c>
      <c r="T273" s="230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31" t="s">
        <v>149</v>
      </c>
      <c r="AT273" s="231" t="s">
        <v>145</v>
      </c>
      <c r="AU273" s="231" t="s">
        <v>83</v>
      </c>
      <c r="AY273" s="17" t="s">
        <v>142</v>
      </c>
      <c r="BE273" s="232">
        <f>IF(N273="základní",J273,0)</f>
        <v>0</v>
      </c>
      <c r="BF273" s="232">
        <f>IF(N273="snížená",J273,0)</f>
        <v>0</v>
      </c>
      <c r="BG273" s="232">
        <f>IF(N273="zákl. přenesená",J273,0)</f>
        <v>0</v>
      </c>
      <c r="BH273" s="232">
        <f>IF(N273="sníž. přenesená",J273,0)</f>
        <v>0</v>
      </c>
      <c r="BI273" s="232">
        <f>IF(N273="nulová",J273,0)</f>
        <v>0</v>
      </c>
      <c r="BJ273" s="17" t="s">
        <v>83</v>
      </c>
      <c r="BK273" s="232">
        <f>ROUND(I273*H273,2)</f>
        <v>0</v>
      </c>
      <c r="BL273" s="17" t="s">
        <v>149</v>
      </c>
      <c r="BM273" s="231" t="s">
        <v>908</v>
      </c>
    </row>
    <row r="274" s="2" customFormat="1">
      <c r="A274" s="38"/>
      <c r="B274" s="39"/>
      <c r="C274" s="40"/>
      <c r="D274" s="233" t="s">
        <v>151</v>
      </c>
      <c r="E274" s="40"/>
      <c r="F274" s="234" t="s">
        <v>1581</v>
      </c>
      <c r="G274" s="40"/>
      <c r="H274" s="40"/>
      <c r="I274" s="235"/>
      <c r="J274" s="40"/>
      <c r="K274" s="40"/>
      <c r="L274" s="44"/>
      <c r="M274" s="236"/>
      <c r="N274" s="237"/>
      <c r="O274" s="91"/>
      <c r="P274" s="91"/>
      <c r="Q274" s="91"/>
      <c r="R274" s="91"/>
      <c r="S274" s="91"/>
      <c r="T274" s="92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T274" s="17" t="s">
        <v>151</v>
      </c>
      <c r="AU274" s="17" t="s">
        <v>83</v>
      </c>
    </row>
    <row r="275" s="2" customFormat="1" ht="16.5" customHeight="1">
      <c r="A275" s="38"/>
      <c r="B275" s="39"/>
      <c r="C275" s="219" t="s">
        <v>540</v>
      </c>
      <c r="D275" s="219" t="s">
        <v>145</v>
      </c>
      <c r="E275" s="220" t="s">
        <v>1582</v>
      </c>
      <c r="F275" s="221" t="s">
        <v>1583</v>
      </c>
      <c r="G275" s="222" t="s">
        <v>224</v>
      </c>
      <c r="H275" s="223">
        <v>3</v>
      </c>
      <c r="I275" s="224"/>
      <c r="J275" s="225">
        <f>ROUND(I275*H275,2)</f>
        <v>0</v>
      </c>
      <c r="K275" s="226"/>
      <c r="L275" s="44"/>
      <c r="M275" s="227" t="s">
        <v>1</v>
      </c>
      <c r="N275" s="228" t="s">
        <v>40</v>
      </c>
      <c r="O275" s="91"/>
      <c r="P275" s="229">
        <f>O275*H275</f>
        <v>0</v>
      </c>
      <c r="Q275" s="229">
        <v>0</v>
      </c>
      <c r="R275" s="229">
        <f>Q275*H275</f>
        <v>0</v>
      </c>
      <c r="S275" s="229">
        <v>0</v>
      </c>
      <c r="T275" s="230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31" t="s">
        <v>149</v>
      </c>
      <c r="AT275" s="231" t="s">
        <v>145</v>
      </c>
      <c r="AU275" s="231" t="s">
        <v>83</v>
      </c>
      <c r="AY275" s="17" t="s">
        <v>142</v>
      </c>
      <c r="BE275" s="232">
        <f>IF(N275="základní",J275,0)</f>
        <v>0</v>
      </c>
      <c r="BF275" s="232">
        <f>IF(N275="snížená",J275,0)</f>
        <v>0</v>
      </c>
      <c r="BG275" s="232">
        <f>IF(N275="zákl. přenesená",J275,0)</f>
        <v>0</v>
      </c>
      <c r="BH275" s="232">
        <f>IF(N275="sníž. přenesená",J275,0)</f>
        <v>0</v>
      </c>
      <c r="BI275" s="232">
        <f>IF(N275="nulová",J275,0)</f>
        <v>0</v>
      </c>
      <c r="BJ275" s="17" t="s">
        <v>83</v>
      </c>
      <c r="BK275" s="232">
        <f>ROUND(I275*H275,2)</f>
        <v>0</v>
      </c>
      <c r="BL275" s="17" t="s">
        <v>149</v>
      </c>
      <c r="BM275" s="231" t="s">
        <v>919</v>
      </c>
    </row>
    <row r="276" s="2" customFormat="1">
      <c r="A276" s="38"/>
      <c r="B276" s="39"/>
      <c r="C276" s="40"/>
      <c r="D276" s="233" t="s">
        <v>151</v>
      </c>
      <c r="E276" s="40"/>
      <c r="F276" s="234" t="s">
        <v>1583</v>
      </c>
      <c r="G276" s="40"/>
      <c r="H276" s="40"/>
      <c r="I276" s="235"/>
      <c r="J276" s="40"/>
      <c r="K276" s="40"/>
      <c r="L276" s="44"/>
      <c r="M276" s="236"/>
      <c r="N276" s="237"/>
      <c r="O276" s="91"/>
      <c r="P276" s="91"/>
      <c r="Q276" s="91"/>
      <c r="R276" s="91"/>
      <c r="S276" s="91"/>
      <c r="T276" s="92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T276" s="17" t="s">
        <v>151</v>
      </c>
      <c r="AU276" s="17" t="s">
        <v>83</v>
      </c>
    </row>
    <row r="277" s="12" customFormat="1" ht="25.92" customHeight="1">
      <c r="A277" s="12"/>
      <c r="B277" s="203"/>
      <c r="C277" s="204"/>
      <c r="D277" s="205" t="s">
        <v>74</v>
      </c>
      <c r="E277" s="206" t="s">
        <v>1584</v>
      </c>
      <c r="F277" s="206" t="s">
        <v>1585</v>
      </c>
      <c r="G277" s="204"/>
      <c r="H277" s="204"/>
      <c r="I277" s="207"/>
      <c r="J277" s="208">
        <f>BK277</f>
        <v>0</v>
      </c>
      <c r="K277" s="204"/>
      <c r="L277" s="209"/>
      <c r="M277" s="210"/>
      <c r="N277" s="211"/>
      <c r="O277" s="211"/>
      <c r="P277" s="212">
        <f>SUM(P278:P285)</f>
        <v>0</v>
      </c>
      <c r="Q277" s="211"/>
      <c r="R277" s="212">
        <f>SUM(R278:R285)</f>
        <v>0</v>
      </c>
      <c r="S277" s="211"/>
      <c r="T277" s="213">
        <f>SUM(T278:T285)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14" t="s">
        <v>83</v>
      </c>
      <c r="AT277" s="215" t="s">
        <v>74</v>
      </c>
      <c r="AU277" s="215" t="s">
        <v>75</v>
      </c>
      <c r="AY277" s="214" t="s">
        <v>142</v>
      </c>
      <c r="BK277" s="216">
        <f>SUM(BK278:BK285)</f>
        <v>0</v>
      </c>
    </row>
    <row r="278" s="2" customFormat="1" ht="16.5" customHeight="1">
      <c r="A278" s="38"/>
      <c r="B278" s="39"/>
      <c r="C278" s="219" t="s">
        <v>545</v>
      </c>
      <c r="D278" s="219" t="s">
        <v>145</v>
      </c>
      <c r="E278" s="220" t="s">
        <v>1586</v>
      </c>
      <c r="F278" s="221" t="s">
        <v>1587</v>
      </c>
      <c r="G278" s="222" t="s">
        <v>362</v>
      </c>
      <c r="H278" s="223">
        <v>1</v>
      </c>
      <c r="I278" s="224"/>
      <c r="J278" s="225">
        <f>ROUND(I278*H278,2)</f>
        <v>0</v>
      </c>
      <c r="K278" s="226"/>
      <c r="L278" s="44"/>
      <c r="M278" s="227" t="s">
        <v>1</v>
      </c>
      <c r="N278" s="228" t="s">
        <v>40</v>
      </c>
      <c r="O278" s="91"/>
      <c r="P278" s="229">
        <f>O278*H278</f>
        <v>0</v>
      </c>
      <c r="Q278" s="229">
        <v>0</v>
      </c>
      <c r="R278" s="229">
        <f>Q278*H278</f>
        <v>0</v>
      </c>
      <c r="S278" s="229">
        <v>0</v>
      </c>
      <c r="T278" s="230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31" t="s">
        <v>149</v>
      </c>
      <c r="AT278" s="231" t="s">
        <v>145</v>
      </c>
      <c r="AU278" s="231" t="s">
        <v>83</v>
      </c>
      <c r="AY278" s="17" t="s">
        <v>142</v>
      </c>
      <c r="BE278" s="232">
        <f>IF(N278="základní",J278,0)</f>
        <v>0</v>
      </c>
      <c r="BF278" s="232">
        <f>IF(N278="snížená",J278,0)</f>
        <v>0</v>
      </c>
      <c r="BG278" s="232">
        <f>IF(N278="zákl. přenesená",J278,0)</f>
        <v>0</v>
      </c>
      <c r="BH278" s="232">
        <f>IF(N278="sníž. přenesená",J278,0)</f>
        <v>0</v>
      </c>
      <c r="BI278" s="232">
        <f>IF(N278="nulová",J278,0)</f>
        <v>0</v>
      </c>
      <c r="BJ278" s="17" t="s">
        <v>83</v>
      </c>
      <c r="BK278" s="232">
        <f>ROUND(I278*H278,2)</f>
        <v>0</v>
      </c>
      <c r="BL278" s="17" t="s">
        <v>149</v>
      </c>
      <c r="BM278" s="231" t="s">
        <v>1588</v>
      </c>
    </row>
    <row r="279" s="2" customFormat="1">
      <c r="A279" s="38"/>
      <c r="B279" s="39"/>
      <c r="C279" s="40"/>
      <c r="D279" s="233" t="s">
        <v>151</v>
      </c>
      <c r="E279" s="40"/>
      <c r="F279" s="234" t="s">
        <v>1587</v>
      </c>
      <c r="G279" s="40"/>
      <c r="H279" s="40"/>
      <c r="I279" s="235"/>
      <c r="J279" s="40"/>
      <c r="K279" s="40"/>
      <c r="L279" s="44"/>
      <c r="M279" s="236"/>
      <c r="N279" s="237"/>
      <c r="O279" s="91"/>
      <c r="P279" s="91"/>
      <c r="Q279" s="91"/>
      <c r="R279" s="91"/>
      <c r="S279" s="91"/>
      <c r="T279" s="92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T279" s="17" t="s">
        <v>151</v>
      </c>
      <c r="AU279" s="17" t="s">
        <v>83</v>
      </c>
    </row>
    <row r="280" s="2" customFormat="1" ht="16.5" customHeight="1">
      <c r="A280" s="38"/>
      <c r="B280" s="39"/>
      <c r="C280" s="219" t="s">
        <v>550</v>
      </c>
      <c r="D280" s="219" t="s">
        <v>145</v>
      </c>
      <c r="E280" s="220" t="s">
        <v>1589</v>
      </c>
      <c r="F280" s="221" t="s">
        <v>1590</v>
      </c>
      <c r="G280" s="222" t="s">
        <v>362</v>
      </c>
      <c r="H280" s="223">
        <v>1</v>
      </c>
      <c r="I280" s="224"/>
      <c r="J280" s="225">
        <f>ROUND(I280*H280,2)</f>
        <v>0</v>
      </c>
      <c r="K280" s="226"/>
      <c r="L280" s="44"/>
      <c r="M280" s="227" t="s">
        <v>1</v>
      </c>
      <c r="N280" s="228" t="s">
        <v>40</v>
      </c>
      <c r="O280" s="91"/>
      <c r="P280" s="229">
        <f>O280*H280</f>
        <v>0</v>
      </c>
      <c r="Q280" s="229">
        <v>0</v>
      </c>
      <c r="R280" s="229">
        <f>Q280*H280</f>
        <v>0</v>
      </c>
      <c r="S280" s="229">
        <v>0</v>
      </c>
      <c r="T280" s="230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31" t="s">
        <v>149</v>
      </c>
      <c r="AT280" s="231" t="s">
        <v>145</v>
      </c>
      <c r="AU280" s="231" t="s">
        <v>83</v>
      </c>
      <c r="AY280" s="17" t="s">
        <v>142</v>
      </c>
      <c r="BE280" s="232">
        <f>IF(N280="základní",J280,0)</f>
        <v>0</v>
      </c>
      <c r="BF280" s="232">
        <f>IF(N280="snížená",J280,0)</f>
        <v>0</v>
      </c>
      <c r="BG280" s="232">
        <f>IF(N280="zákl. přenesená",J280,0)</f>
        <v>0</v>
      </c>
      <c r="BH280" s="232">
        <f>IF(N280="sníž. přenesená",J280,0)</f>
        <v>0</v>
      </c>
      <c r="BI280" s="232">
        <f>IF(N280="nulová",J280,0)</f>
        <v>0</v>
      </c>
      <c r="BJ280" s="17" t="s">
        <v>83</v>
      </c>
      <c r="BK280" s="232">
        <f>ROUND(I280*H280,2)</f>
        <v>0</v>
      </c>
      <c r="BL280" s="17" t="s">
        <v>149</v>
      </c>
      <c r="BM280" s="231" t="s">
        <v>1591</v>
      </c>
    </row>
    <row r="281" s="2" customFormat="1">
      <c r="A281" s="38"/>
      <c r="B281" s="39"/>
      <c r="C281" s="40"/>
      <c r="D281" s="233" t="s">
        <v>151</v>
      </c>
      <c r="E281" s="40"/>
      <c r="F281" s="234" t="s">
        <v>1590</v>
      </c>
      <c r="G281" s="40"/>
      <c r="H281" s="40"/>
      <c r="I281" s="235"/>
      <c r="J281" s="40"/>
      <c r="K281" s="40"/>
      <c r="L281" s="44"/>
      <c r="M281" s="236"/>
      <c r="N281" s="237"/>
      <c r="O281" s="91"/>
      <c r="P281" s="91"/>
      <c r="Q281" s="91"/>
      <c r="R281" s="91"/>
      <c r="S281" s="91"/>
      <c r="T281" s="92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17" t="s">
        <v>151</v>
      </c>
      <c r="AU281" s="17" t="s">
        <v>83</v>
      </c>
    </row>
    <row r="282" s="2" customFormat="1" ht="16.5" customHeight="1">
      <c r="A282" s="38"/>
      <c r="B282" s="39"/>
      <c r="C282" s="219" t="s">
        <v>555</v>
      </c>
      <c r="D282" s="219" t="s">
        <v>145</v>
      </c>
      <c r="E282" s="220" t="s">
        <v>1592</v>
      </c>
      <c r="F282" s="221" t="s">
        <v>1593</v>
      </c>
      <c r="G282" s="222" t="s">
        <v>362</v>
      </c>
      <c r="H282" s="223">
        <v>1</v>
      </c>
      <c r="I282" s="224"/>
      <c r="J282" s="225">
        <f>ROUND(I282*H282,2)</f>
        <v>0</v>
      </c>
      <c r="K282" s="226"/>
      <c r="L282" s="44"/>
      <c r="M282" s="227" t="s">
        <v>1</v>
      </c>
      <c r="N282" s="228" t="s">
        <v>40</v>
      </c>
      <c r="O282" s="91"/>
      <c r="P282" s="229">
        <f>O282*H282</f>
        <v>0</v>
      </c>
      <c r="Q282" s="229">
        <v>0</v>
      </c>
      <c r="R282" s="229">
        <f>Q282*H282</f>
        <v>0</v>
      </c>
      <c r="S282" s="229">
        <v>0</v>
      </c>
      <c r="T282" s="230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31" t="s">
        <v>149</v>
      </c>
      <c r="AT282" s="231" t="s">
        <v>145</v>
      </c>
      <c r="AU282" s="231" t="s">
        <v>83</v>
      </c>
      <c r="AY282" s="17" t="s">
        <v>142</v>
      </c>
      <c r="BE282" s="232">
        <f>IF(N282="základní",J282,0)</f>
        <v>0</v>
      </c>
      <c r="BF282" s="232">
        <f>IF(N282="snížená",J282,0)</f>
        <v>0</v>
      </c>
      <c r="BG282" s="232">
        <f>IF(N282="zákl. přenesená",J282,0)</f>
        <v>0</v>
      </c>
      <c r="BH282" s="232">
        <f>IF(N282="sníž. přenesená",J282,0)</f>
        <v>0</v>
      </c>
      <c r="BI282" s="232">
        <f>IF(N282="nulová",J282,0)</f>
        <v>0</v>
      </c>
      <c r="BJ282" s="17" t="s">
        <v>83</v>
      </c>
      <c r="BK282" s="232">
        <f>ROUND(I282*H282,2)</f>
        <v>0</v>
      </c>
      <c r="BL282" s="17" t="s">
        <v>149</v>
      </c>
      <c r="BM282" s="231" t="s">
        <v>1594</v>
      </c>
    </row>
    <row r="283" s="2" customFormat="1">
      <c r="A283" s="38"/>
      <c r="B283" s="39"/>
      <c r="C283" s="40"/>
      <c r="D283" s="233" t="s">
        <v>151</v>
      </c>
      <c r="E283" s="40"/>
      <c r="F283" s="234" t="s">
        <v>1593</v>
      </c>
      <c r="G283" s="40"/>
      <c r="H283" s="40"/>
      <c r="I283" s="235"/>
      <c r="J283" s="40"/>
      <c r="K283" s="40"/>
      <c r="L283" s="44"/>
      <c r="M283" s="236"/>
      <c r="N283" s="237"/>
      <c r="O283" s="91"/>
      <c r="P283" s="91"/>
      <c r="Q283" s="91"/>
      <c r="R283" s="91"/>
      <c r="S283" s="91"/>
      <c r="T283" s="92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T283" s="17" t="s">
        <v>151</v>
      </c>
      <c r="AU283" s="17" t="s">
        <v>83</v>
      </c>
    </row>
    <row r="284" s="2" customFormat="1" ht="16.5" customHeight="1">
      <c r="A284" s="38"/>
      <c r="B284" s="39"/>
      <c r="C284" s="219" t="s">
        <v>560</v>
      </c>
      <c r="D284" s="219" t="s">
        <v>145</v>
      </c>
      <c r="E284" s="220" t="s">
        <v>1595</v>
      </c>
      <c r="F284" s="221" t="s">
        <v>1596</v>
      </c>
      <c r="G284" s="222" t="s">
        <v>362</v>
      </c>
      <c r="H284" s="223">
        <v>1</v>
      </c>
      <c r="I284" s="224"/>
      <c r="J284" s="225">
        <f>ROUND(I284*H284,2)</f>
        <v>0</v>
      </c>
      <c r="K284" s="226"/>
      <c r="L284" s="44"/>
      <c r="M284" s="227" t="s">
        <v>1</v>
      </c>
      <c r="N284" s="228" t="s">
        <v>40</v>
      </c>
      <c r="O284" s="91"/>
      <c r="P284" s="229">
        <f>O284*H284</f>
        <v>0</v>
      </c>
      <c r="Q284" s="229">
        <v>0</v>
      </c>
      <c r="R284" s="229">
        <f>Q284*H284</f>
        <v>0</v>
      </c>
      <c r="S284" s="229">
        <v>0</v>
      </c>
      <c r="T284" s="230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31" t="s">
        <v>149</v>
      </c>
      <c r="AT284" s="231" t="s">
        <v>145</v>
      </c>
      <c r="AU284" s="231" t="s">
        <v>83</v>
      </c>
      <c r="AY284" s="17" t="s">
        <v>142</v>
      </c>
      <c r="BE284" s="232">
        <f>IF(N284="základní",J284,0)</f>
        <v>0</v>
      </c>
      <c r="BF284" s="232">
        <f>IF(N284="snížená",J284,0)</f>
        <v>0</v>
      </c>
      <c r="BG284" s="232">
        <f>IF(N284="zákl. přenesená",J284,0)</f>
        <v>0</v>
      </c>
      <c r="BH284" s="232">
        <f>IF(N284="sníž. přenesená",J284,0)</f>
        <v>0</v>
      </c>
      <c r="BI284" s="232">
        <f>IF(N284="nulová",J284,0)</f>
        <v>0</v>
      </c>
      <c r="BJ284" s="17" t="s">
        <v>83</v>
      </c>
      <c r="BK284" s="232">
        <f>ROUND(I284*H284,2)</f>
        <v>0</v>
      </c>
      <c r="BL284" s="17" t="s">
        <v>149</v>
      </c>
      <c r="BM284" s="231" t="s">
        <v>1597</v>
      </c>
    </row>
    <row r="285" s="2" customFormat="1">
      <c r="A285" s="38"/>
      <c r="B285" s="39"/>
      <c r="C285" s="40"/>
      <c r="D285" s="233" t="s">
        <v>151</v>
      </c>
      <c r="E285" s="40"/>
      <c r="F285" s="234" t="s">
        <v>1596</v>
      </c>
      <c r="G285" s="40"/>
      <c r="H285" s="40"/>
      <c r="I285" s="235"/>
      <c r="J285" s="40"/>
      <c r="K285" s="40"/>
      <c r="L285" s="44"/>
      <c r="M285" s="282"/>
      <c r="N285" s="283"/>
      <c r="O285" s="284"/>
      <c r="P285" s="284"/>
      <c r="Q285" s="284"/>
      <c r="R285" s="284"/>
      <c r="S285" s="284"/>
      <c r="T285" s="285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T285" s="17" t="s">
        <v>151</v>
      </c>
      <c r="AU285" s="17" t="s">
        <v>83</v>
      </c>
    </row>
    <row r="286" s="2" customFormat="1" ht="6.96" customHeight="1">
      <c r="A286" s="38"/>
      <c r="B286" s="66"/>
      <c r="C286" s="67"/>
      <c r="D286" s="67"/>
      <c r="E286" s="67"/>
      <c r="F286" s="67"/>
      <c r="G286" s="67"/>
      <c r="H286" s="67"/>
      <c r="I286" s="67"/>
      <c r="J286" s="67"/>
      <c r="K286" s="67"/>
      <c r="L286" s="44"/>
      <c r="M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</row>
  </sheetData>
  <sheetProtection sheet="1" autoFilter="0" formatColumns="0" formatRows="0" objects="1" scenarios="1" spinCount="100000" saltValue="+iISkOJ7O9dIh+EJ1mMxhpPiu55PT2tY1GoYrUlEGjXO9JpXZqLAmicchNPGtjmY72hk+tv8+BDRJ1hS7euxng==" hashValue="bzVNun/uA0ZLQ/a/LaCXUW1hwHWEnTcw6OZJkS0KA+Pz6S24zu+G4a8AkPALwatFdNfNP1LIW0c7V6HF1Zzx1w==" algorithmName="SHA-512" password="CC35"/>
  <autoFilter ref="C121:K285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91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85</v>
      </c>
    </row>
    <row r="4" s="1" customFormat="1" ht="24.96" customHeight="1">
      <c r="B4" s="20"/>
      <c r="D4" s="138" t="s">
        <v>92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Oprava zázemí klubu SFC Opava, fotbalový stadion – oprava povodňových škod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93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1598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19. 1. 2025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31</v>
      </c>
      <c r="F24" s="38"/>
      <c r="G24" s="38"/>
      <c r="H24" s="38"/>
      <c r="I24" s="140" t="s">
        <v>27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34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35</v>
      </c>
      <c r="E30" s="38"/>
      <c r="F30" s="38"/>
      <c r="G30" s="38"/>
      <c r="H30" s="38"/>
      <c r="I30" s="38"/>
      <c r="J30" s="151">
        <f>ROUND(J117,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37</v>
      </c>
      <c r="G32" s="38"/>
      <c r="H32" s="38"/>
      <c r="I32" s="152" t="s">
        <v>36</v>
      </c>
      <c r="J32" s="152" t="s">
        <v>38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39</v>
      </c>
      <c r="E33" s="140" t="s">
        <v>40</v>
      </c>
      <c r="F33" s="154">
        <f>ROUND((SUM(BE117:BE144)),  2)</f>
        <v>0</v>
      </c>
      <c r="G33" s="38"/>
      <c r="H33" s="38"/>
      <c r="I33" s="155">
        <v>0.21</v>
      </c>
      <c r="J33" s="154">
        <f>ROUND(((SUM(BE117:BE144))*I33),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41</v>
      </c>
      <c r="F34" s="154">
        <f>ROUND((SUM(BF117:BF144)),  2)</f>
        <v>0</v>
      </c>
      <c r="G34" s="38"/>
      <c r="H34" s="38"/>
      <c r="I34" s="155">
        <v>0.12</v>
      </c>
      <c r="J34" s="154">
        <f>ROUND(((SUM(BF117:BF144))*I34),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42</v>
      </c>
      <c r="F35" s="154">
        <f>ROUND((SUM(BG117:BG144)),  2)</f>
        <v>0</v>
      </c>
      <c r="G35" s="38"/>
      <c r="H35" s="38"/>
      <c r="I35" s="155">
        <v>0.21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43</v>
      </c>
      <c r="F36" s="154">
        <f>ROUND((SUM(BH117:BH144)),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44</v>
      </c>
      <c r="F37" s="154">
        <f>ROUND((SUM(BI117:BI144)),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45</v>
      </c>
      <c r="E39" s="158"/>
      <c r="F39" s="158"/>
      <c r="G39" s="159" t="s">
        <v>46</v>
      </c>
      <c r="H39" s="160" t="s">
        <v>47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48</v>
      </c>
      <c r="E50" s="164"/>
      <c r="F50" s="164"/>
      <c r="G50" s="163" t="s">
        <v>49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50</v>
      </c>
      <c r="E61" s="166"/>
      <c r="F61" s="167" t="s">
        <v>51</v>
      </c>
      <c r="G61" s="165" t="s">
        <v>50</v>
      </c>
      <c r="H61" s="166"/>
      <c r="I61" s="166"/>
      <c r="J61" s="168" t="s">
        <v>51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52</v>
      </c>
      <c r="E65" s="169"/>
      <c r="F65" s="169"/>
      <c r="G65" s="163" t="s">
        <v>53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50</v>
      </c>
      <c r="E76" s="166"/>
      <c r="F76" s="167" t="s">
        <v>51</v>
      </c>
      <c r="G76" s="165" t="s">
        <v>50</v>
      </c>
      <c r="H76" s="166"/>
      <c r="I76" s="166"/>
      <c r="J76" s="168" t="s">
        <v>51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95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Oprava zázemí klubu SFC Opava, fotbalový stadion – oprava povodňových škod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93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VRN - Vedlejší rozpočtové a ostatní náklady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parc.č. 2037/1, 2034/9, 2035</v>
      </c>
      <c r="G89" s="40"/>
      <c r="H89" s="40"/>
      <c r="I89" s="32" t="s">
        <v>22</v>
      </c>
      <c r="J89" s="79" t="str">
        <f>IF(J12="","",J12)</f>
        <v>19. 1. 2025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Statutární město Opava</v>
      </c>
      <c r="G91" s="40"/>
      <c r="H91" s="40"/>
      <c r="I91" s="32" t="s">
        <v>30</v>
      </c>
      <c r="J91" s="36" t="str">
        <f>E21</f>
        <v>Studio ARCHE´S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Studio ARCHE´S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96</v>
      </c>
      <c r="D94" s="176"/>
      <c r="E94" s="176"/>
      <c r="F94" s="176"/>
      <c r="G94" s="176"/>
      <c r="H94" s="176"/>
      <c r="I94" s="176"/>
      <c r="J94" s="177" t="s">
        <v>97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98</v>
      </c>
      <c r="D96" s="40"/>
      <c r="E96" s="40"/>
      <c r="F96" s="40"/>
      <c r="G96" s="40"/>
      <c r="H96" s="40"/>
      <c r="I96" s="40"/>
      <c r="J96" s="110">
        <f>J117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99</v>
      </c>
    </row>
    <row r="97" s="9" customFormat="1" ht="24.96" customHeight="1">
      <c r="A97" s="9"/>
      <c r="B97" s="179"/>
      <c r="C97" s="180"/>
      <c r="D97" s="181" t="s">
        <v>1599</v>
      </c>
      <c r="E97" s="182"/>
      <c r="F97" s="182"/>
      <c r="G97" s="182"/>
      <c r="H97" s="182"/>
      <c r="I97" s="182"/>
      <c r="J97" s="183">
        <f>J118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8"/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6.96" customHeight="1">
      <c r="A99" s="38"/>
      <c r="B99" s="66"/>
      <c r="C99" s="67"/>
      <c r="D99" s="67"/>
      <c r="E99" s="67"/>
      <c r="F99" s="67"/>
      <c r="G99" s="67"/>
      <c r="H99" s="67"/>
      <c r="I99" s="67"/>
      <c r="J99" s="67"/>
      <c r="K99" s="67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3" s="2" customFormat="1" ht="6.96" customHeight="1">
      <c r="A103" s="38"/>
      <c r="B103" s="68"/>
      <c r="C103" s="69"/>
      <c r="D103" s="69"/>
      <c r="E103" s="69"/>
      <c r="F103" s="69"/>
      <c r="G103" s="69"/>
      <c r="H103" s="69"/>
      <c r="I103" s="69"/>
      <c r="J103" s="69"/>
      <c r="K103" s="69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24.96" customHeight="1">
      <c r="A104" s="38"/>
      <c r="B104" s="39"/>
      <c r="C104" s="23" t="s">
        <v>127</v>
      </c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12" customHeight="1">
      <c r="A106" s="38"/>
      <c r="B106" s="39"/>
      <c r="C106" s="32" t="s">
        <v>16</v>
      </c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6.5" customHeight="1">
      <c r="A107" s="38"/>
      <c r="B107" s="39"/>
      <c r="C107" s="40"/>
      <c r="D107" s="40"/>
      <c r="E107" s="174" t="str">
        <f>E7</f>
        <v>Oprava zázemí klubu SFC Opava, fotbalový stadion – oprava povodňových škod</v>
      </c>
      <c r="F107" s="32"/>
      <c r="G107" s="32"/>
      <c r="H107" s="32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2" customHeight="1">
      <c r="A108" s="38"/>
      <c r="B108" s="39"/>
      <c r="C108" s="32" t="s">
        <v>93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6.5" customHeight="1">
      <c r="A109" s="38"/>
      <c r="B109" s="39"/>
      <c r="C109" s="40"/>
      <c r="D109" s="40"/>
      <c r="E109" s="76" t="str">
        <f>E9</f>
        <v>VRN - Vedlejší rozpočtové a ostatní náklady</v>
      </c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20</v>
      </c>
      <c r="D111" s="40"/>
      <c r="E111" s="40"/>
      <c r="F111" s="27" t="str">
        <f>F12</f>
        <v>parc.č. 2037/1, 2034/9, 2035</v>
      </c>
      <c r="G111" s="40"/>
      <c r="H111" s="40"/>
      <c r="I111" s="32" t="s">
        <v>22</v>
      </c>
      <c r="J111" s="79" t="str">
        <f>IF(J12="","",J12)</f>
        <v>19. 1. 2025</v>
      </c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5.15" customHeight="1">
      <c r="A113" s="38"/>
      <c r="B113" s="39"/>
      <c r="C113" s="32" t="s">
        <v>24</v>
      </c>
      <c r="D113" s="40"/>
      <c r="E113" s="40"/>
      <c r="F113" s="27" t="str">
        <f>E15</f>
        <v>Statutární město Opava</v>
      </c>
      <c r="G113" s="40"/>
      <c r="H113" s="40"/>
      <c r="I113" s="32" t="s">
        <v>30</v>
      </c>
      <c r="J113" s="36" t="str">
        <f>E21</f>
        <v>Studio ARCHE´S</v>
      </c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5.15" customHeight="1">
      <c r="A114" s="38"/>
      <c r="B114" s="39"/>
      <c r="C114" s="32" t="s">
        <v>28</v>
      </c>
      <c r="D114" s="40"/>
      <c r="E114" s="40"/>
      <c r="F114" s="27" t="str">
        <f>IF(E18="","",E18)</f>
        <v>Vyplň údaj</v>
      </c>
      <c r="G114" s="40"/>
      <c r="H114" s="40"/>
      <c r="I114" s="32" t="s">
        <v>33</v>
      </c>
      <c r="J114" s="36" t="str">
        <f>E24</f>
        <v>Studio ARCHE´S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0.32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11" customFormat="1" ht="29.28" customHeight="1">
      <c r="A116" s="191"/>
      <c r="B116" s="192"/>
      <c r="C116" s="193" t="s">
        <v>128</v>
      </c>
      <c r="D116" s="194" t="s">
        <v>60</v>
      </c>
      <c r="E116" s="194" t="s">
        <v>56</v>
      </c>
      <c r="F116" s="194" t="s">
        <v>57</v>
      </c>
      <c r="G116" s="194" t="s">
        <v>129</v>
      </c>
      <c r="H116" s="194" t="s">
        <v>130</v>
      </c>
      <c r="I116" s="194" t="s">
        <v>131</v>
      </c>
      <c r="J116" s="195" t="s">
        <v>97</v>
      </c>
      <c r="K116" s="196" t="s">
        <v>132</v>
      </c>
      <c r="L116" s="197"/>
      <c r="M116" s="100" t="s">
        <v>1</v>
      </c>
      <c r="N116" s="101" t="s">
        <v>39</v>
      </c>
      <c r="O116" s="101" t="s">
        <v>133</v>
      </c>
      <c r="P116" s="101" t="s">
        <v>134</v>
      </c>
      <c r="Q116" s="101" t="s">
        <v>135</v>
      </c>
      <c r="R116" s="101" t="s">
        <v>136</v>
      </c>
      <c r="S116" s="101" t="s">
        <v>137</v>
      </c>
      <c r="T116" s="102" t="s">
        <v>138</v>
      </c>
      <c r="U116" s="191"/>
      <c r="V116" s="191"/>
      <c r="W116" s="191"/>
      <c r="X116" s="191"/>
      <c r="Y116" s="191"/>
      <c r="Z116" s="191"/>
      <c r="AA116" s="191"/>
      <c r="AB116" s="191"/>
      <c r="AC116" s="191"/>
      <c r="AD116" s="191"/>
      <c r="AE116" s="191"/>
    </row>
    <row r="117" s="2" customFormat="1" ht="22.8" customHeight="1">
      <c r="A117" s="38"/>
      <c r="B117" s="39"/>
      <c r="C117" s="107" t="s">
        <v>139</v>
      </c>
      <c r="D117" s="40"/>
      <c r="E117" s="40"/>
      <c r="F117" s="40"/>
      <c r="G117" s="40"/>
      <c r="H117" s="40"/>
      <c r="I117" s="40"/>
      <c r="J117" s="198">
        <f>BK117</f>
        <v>0</v>
      </c>
      <c r="K117" s="40"/>
      <c r="L117" s="44"/>
      <c r="M117" s="103"/>
      <c r="N117" s="199"/>
      <c r="O117" s="104"/>
      <c r="P117" s="200">
        <f>P118</f>
        <v>0</v>
      </c>
      <c r="Q117" s="104"/>
      <c r="R117" s="200">
        <f>R118</f>
        <v>0</v>
      </c>
      <c r="S117" s="104"/>
      <c r="T117" s="201">
        <f>T118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74</v>
      </c>
      <c r="AU117" s="17" t="s">
        <v>99</v>
      </c>
      <c r="BK117" s="202">
        <f>BK118</f>
        <v>0</v>
      </c>
    </row>
    <row r="118" s="12" customFormat="1" ht="25.92" customHeight="1">
      <c r="A118" s="12"/>
      <c r="B118" s="203"/>
      <c r="C118" s="204"/>
      <c r="D118" s="205" t="s">
        <v>74</v>
      </c>
      <c r="E118" s="206" t="s">
        <v>89</v>
      </c>
      <c r="F118" s="206" t="s">
        <v>1600</v>
      </c>
      <c r="G118" s="204"/>
      <c r="H118" s="204"/>
      <c r="I118" s="207"/>
      <c r="J118" s="208">
        <f>BK118</f>
        <v>0</v>
      </c>
      <c r="K118" s="204"/>
      <c r="L118" s="209"/>
      <c r="M118" s="210"/>
      <c r="N118" s="211"/>
      <c r="O118" s="211"/>
      <c r="P118" s="212">
        <f>SUM(P119:P144)</f>
        <v>0</v>
      </c>
      <c r="Q118" s="211"/>
      <c r="R118" s="212">
        <f>SUM(R119:R144)</f>
        <v>0</v>
      </c>
      <c r="S118" s="211"/>
      <c r="T118" s="213">
        <f>SUM(T119:T144)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4" t="s">
        <v>181</v>
      </c>
      <c r="AT118" s="215" t="s">
        <v>74</v>
      </c>
      <c r="AU118" s="215" t="s">
        <v>75</v>
      </c>
      <c r="AY118" s="214" t="s">
        <v>142</v>
      </c>
      <c r="BK118" s="216">
        <f>SUM(BK119:BK144)</f>
        <v>0</v>
      </c>
    </row>
    <row r="119" s="2" customFormat="1" ht="33" customHeight="1">
      <c r="A119" s="38"/>
      <c r="B119" s="39"/>
      <c r="C119" s="219" t="s">
        <v>83</v>
      </c>
      <c r="D119" s="219" t="s">
        <v>145</v>
      </c>
      <c r="E119" s="220" t="s">
        <v>1601</v>
      </c>
      <c r="F119" s="221" t="s">
        <v>1602</v>
      </c>
      <c r="G119" s="222" t="s">
        <v>1603</v>
      </c>
      <c r="H119" s="223">
        <v>1</v>
      </c>
      <c r="I119" s="224"/>
      <c r="J119" s="225">
        <f>ROUND(I119*H119,2)</f>
        <v>0</v>
      </c>
      <c r="K119" s="226"/>
      <c r="L119" s="44"/>
      <c r="M119" s="227" t="s">
        <v>1</v>
      </c>
      <c r="N119" s="228" t="s">
        <v>40</v>
      </c>
      <c r="O119" s="91"/>
      <c r="P119" s="229">
        <f>O119*H119</f>
        <v>0</v>
      </c>
      <c r="Q119" s="229">
        <v>0</v>
      </c>
      <c r="R119" s="229">
        <f>Q119*H119</f>
        <v>0</v>
      </c>
      <c r="S119" s="229">
        <v>0</v>
      </c>
      <c r="T119" s="230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31" t="s">
        <v>149</v>
      </c>
      <c r="AT119" s="231" t="s">
        <v>145</v>
      </c>
      <c r="AU119" s="231" t="s">
        <v>83</v>
      </c>
      <c r="AY119" s="17" t="s">
        <v>142</v>
      </c>
      <c r="BE119" s="232">
        <f>IF(N119="základní",J119,0)</f>
        <v>0</v>
      </c>
      <c r="BF119" s="232">
        <f>IF(N119="snížená",J119,0)</f>
        <v>0</v>
      </c>
      <c r="BG119" s="232">
        <f>IF(N119="zákl. přenesená",J119,0)</f>
        <v>0</v>
      </c>
      <c r="BH119" s="232">
        <f>IF(N119="sníž. přenesená",J119,0)</f>
        <v>0</v>
      </c>
      <c r="BI119" s="232">
        <f>IF(N119="nulová",J119,0)</f>
        <v>0</v>
      </c>
      <c r="BJ119" s="17" t="s">
        <v>83</v>
      </c>
      <c r="BK119" s="232">
        <f>ROUND(I119*H119,2)</f>
        <v>0</v>
      </c>
      <c r="BL119" s="17" t="s">
        <v>149</v>
      </c>
      <c r="BM119" s="231" t="s">
        <v>85</v>
      </c>
    </row>
    <row r="120" s="2" customFormat="1">
      <c r="A120" s="38"/>
      <c r="B120" s="39"/>
      <c r="C120" s="40"/>
      <c r="D120" s="233" t="s">
        <v>151</v>
      </c>
      <c r="E120" s="40"/>
      <c r="F120" s="234" t="s">
        <v>1602</v>
      </c>
      <c r="G120" s="40"/>
      <c r="H120" s="40"/>
      <c r="I120" s="235"/>
      <c r="J120" s="40"/>
      <c r="K120" s="40"/>
      <c r="L120" s="44"/>
      <c r="M120" s="236"/>
      <c r="N120" s="237"/>
      <c r="O120" s="91"/>
      <c r="P120" s="91"/>
      <c r="Q120" s="91"/>
      <c r="R120" s="91"/>
      <c r="S120" s="91"/>
      <c r="T120" s="92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151</v>
      </c>
      <c r="AU120" s="17" t="s">
        <v>83</v>
      </c>
    </row>
    <row r="121" s="2" customFormat="1" ht="33" customHeight="1">
      <c r="A121" s="38"/>
      <c r="B121" s="39"/>
      <c r="C121" s="219" t="s">
        <v>85</v>
      </c>
      <c r="D121" s="219" t="s">
        <v>145</v>
      </c>
      <c r="E121" s="220" t="s">
        <v>1604</v>
      </c>
      <c r="F121" s="221" t="s">
        <v>1605</v>
      </c>
      <c r="G121" s="222" t="s">
        <v>1603</v>
      </c>
      <c r="H121" s="223">
        <v>1</v>
      </c>
      <c r="I121" s="224"/>
      <c r="J121" s="225">
        <f>ROUND(I121*H121,2)</f>
        <v>0</v>
      </c>
      <c r="K121" s="226"/>
      <c r="L121" s="44"/>
      <c r="M121" s="227" t="s">
        <v>1</v>
      </c>
      <c r="N121" s="228" t="s">
        <v>40</v>
      </c>
      <c r="O121" s="91"/>
      <c r="P121" s="229">
        <f>O121*H121</f>
        <v>0</v>
      </c>
      <c r="Q121" s="229">
        <v>0</v>
      </c>
      <c r="R121" s="229">
        <f>Q121*H121</f>
        <v>0</v>
      </c>
      <c r="S121" s="229">
        <v>0</v>
      </c>
      <c r="T121" s="230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31" t="s">
        <v>149</v>
      </c>
      <c r="AT121" s="231" t="s">
        <v>145</v>
      </c>
      <c r="AU121" s="231" t="s">
        <v>83</v>
      </c>
      <c r="AY121" s="17" t="s">
        <v>142</v>
      </c>
      <c r="BE121" s="232">
        <f>IF(N121="základní",J121,0)</f>
        <v>0</v>
      </c>
      <c r="BF121" s="232">
        <f>IF(N121="snížená",J121,0)</f>
        <v>0</v>
      </c>
      <c r="BG121" s="232">
        <f>IF(N121="zákl. přenesená",J121,0)</f>
        <v>0</v>
      </c>
      <c r="BH121" s="232">
        <f>IF(N121="sníž. přenesená",J121,0)</f>
        <v>0</v>
      </c>
      <c r="BI121" s="232">
        <f>IF(N121="nulová",J121,0)</f>
        <v>0</v>
      </c>
      <c r="BJ121" s="17" t="s">
        <v>83</v>
      </c>
      <c r="BK121" s="232">
        <f>ROUND(I121*H121,2)</f>
        <v>0</v>
      </c>
      <c r="BL121" s="17" t="s">
        <v>149</v>
      </c>
      <c r="BM121" s="231" t="s">
        <v>149</v>
      </c>
    </row>
    <row r="122" s="2" customFormat="1">
      <c r="A122" s="38"/>
      <c r="B122" s="39"/>
      <c r="C122" s="40"/>
      <c r="D122" s="233" t="s">
        <v>151</v>
      </c>
      <c r="E122" s="40"/>
      <c r="F122" s="234" t="s">
        <v>1605</v>
      </c>
      <c r="G122" s="40"/>
      <c r="H122" s="40"/>
      <c r="I122" s="235"/>
      <c r="J122" s="40"/>
      <c r="K122" s="40"/>
      <c r="L122" s="44"/>
      <c r="M122" s="236"/>
      <c r="N122" s="237"/>
      <c r="O122" s="91"/>
      <c r="P122" s="91"/>
      <c r="Q122" s="91"/>
      <c r="R122" s="91"/>
      <c r="S122" s="91"/>
      <c r="T122" s="92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151</v>
      </c>
      <c r="AU122" s="17" t="s">
        <v>83</v>
      </c>
    </row>
    <row r="123" s="2" customFormat="1" ht="16.5" customHeight="1">
      <c r="A123" s="38"/>
      <c r="B123" s="39"/>
      <c r="C123" s="219" t="s">
        <v>143</v>
      </c>
      <c r="D123" s="219" t="s">
        <v>145</v>
      </c>
      <c r="E123" s="220" t="s">
        <v>1606</v>
      </c>
      <c r="F123" s="221" t="s">
        <v>1607</v>
      </c>
      <c r="G123" s="222" t="s">
        <v>1603</v>
      </c>
      <c r="H123" s="223">
        <v>1</v>
      </c>
      <c r="I123" s="224"/>
      <c r="J123" s="225">
        <f>ROUND(I123*H123,2)</f>
        <v>0</v>
      </c>
      <c r="K123" s="226"/>
      <c r="L123" s="44"/>
      <c r="M123" s="227" t="s">
        <v>1</v>
      </c>
      <c r="N123" s="228" t="s">
        <v>40</v>
      </c>
      <c r="O123" s="91"/>
      <c r="P123" s="229">
        <f>O123*H123</f>
        <v>0</v>
      </c>
      <c r="Q123" s="229">
        <v>0</v>
      </c>
      <c r="R123" s="229">
        <f>Q123*H123</f>
        <v>0</v>
      </c>
      <c r="S123" s="229">
        <v>0</v>
      </c>
      <c r="T123" s="230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31" t="s">
        <v>149</v>
      </c>
      <c r="AT123" s="231" t="s">
        <v>145</v>
      </c>
      <c r="AU123" s="231" t="s">
        <v>83</v>
      </c>
      <c r="AY123" s="17" t="s">
        <v>142</v>
      </c>
      <c r="BE123" s="232">
        <f>IF(N123="základní",J123,0)</f>
        <v>0</v>
      </c>
      <c r="BF123" s="232">
        <f>IF(N123="snížená",J123,0)</f>
        <v>0</v>
      </c>
      <c r="BG123" s="232">
        <f>IF(N123="zákl. přenesená",J123,0)</f>
        <v>0</v>
      </c>
      <c r="BH123" s="232">
        <f>IF(N123="sníž. přenesená",J123,0)</f>
        <v>0</v>
      </c>
      <c r="BI123" s="232">
        <f>IF(N123="nulová",J123,0)</f>
        <v>0</v>
      </c>
      <c r="BJ123" s="17" t="s">
        <v>83</v>
      </c>
      <c r="BK123" s="232">
        <f>ROUND(I123*H123,2)</f>
        <v>0</v>
      </c>
      <c r="BL123" s="17" t="s">
        <v>149</v>
      </c>
      <c r="BM123" s="231" t="s">
        <v>166</v>
      </c>
    </row>
    <row r="124" s="2" customFormat="1">
      <c r="A124" s="38"/>
      <c r="B124" s="39"/>
      <c r="C124" s="40"/>
      <c r="D124" s="233" t="s">
        <v>151</v>
      </c>
      <c r="E124" s="40"/>
      <c r="F124" s="234" t="s">
        <v>1607</v>
      </c>
      <c r="G124" s="40"/>
      <c r="H124" s="40"/>
      <c r="I124" s="235"/>
      <c r="J124" s="40"/>
      <c r="K124" s="40"/>
      <c r="L124" s="44"/>
      <c r="M124" s="236"/>
      <c r="N124" s="237"/>
      <c r="O124" s="91"/>
      <c r="P124" s="91"/>
      <c r="Q124" s="91"/>
      <c r="R124" s="91"/>
      <c r="S124" s="91"/>
      <c r="T124" s="92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151</v>
      </c>
      <c r="AU124" s="17" t="s">
        <v>83</v>
      </c>
    </row>
    <row r="125" s="2" customFormat="1" ht="16.5" customHeight="1">
      <c r="A125" s="38"/>
      <c r="B125" s="39"/>
      <c r="C125" s="219" t="s">
        <v>149</v>
      </c>
      <c r="D125" s="219" t="s">
        <v>145</v>
      </c>
      <c r="E125" s="220" t="s">
        <v>1608</v>
      </c>
      <c r="F125" s="221" t="s">
        <v>1609</v>
      </c>
      <c r="G125" s="222" t="s">
        <v>1540</v>
      </c>
      <c r="H125" s="223">
        <v>1</v>
      </c>
      <c r="I125" s="224"/>
      <c r="J125" s="225">
        <f>ROUND(I125*H125,2)</f>
        <v>0</v>
      </c>
      <c r="K125" s="226"/>
      <c r="L125" s="44"/>
      <c r="M125" s="227" t="s">
        <v>1</v>
      </c>
      <c r="N125" s="228" t="s">
        <v>40</v>
      </c>
      <c r="O125" s="91"/>
      <c r="P125" s="229">
        <f>O125*H125</f>
        <v>0</v>
      </c>
      <c r="Q125" s="229">
        <v>0</v>
      </c>
      <c r="R125" s="229">
        <f>Q125*H125</f>
        <v>0</v>
      </c>
      <c r="S125" s="229">
        <v>0</v>
      </c>
      <c r="T125" s="230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1" t="s">
        <v>149</v>
      </c>
      <c r="AT125" s="231" t="s">
        <v>145</v>
      </c>
      <c r="AU125" s="231" t="s">
        <v>83</v>
      </c>
      <c r="AY125" s="17" t="s">
        <v>142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17" t="s">
        <v>83</v>
      </c>
      <c r="BK125" s="232">
        <f>ROUND(I125*H125,2)</f>
        <v>0</v>
      </c>
      <c r="BL125" s="17" t="s">
        <v>149</v>
      </c>
      <c r="BM125" s="231" t="s">
        <v>195</v>
      </c>
    </row>
    <row r="126" s="2" customFormat="1">
      <c r="A126" s="38"/>
      <c r="B126" s="39"/>
      <c r="C126" s="40"/>
      <c r="D126" s="233" t="s">
        <v>151</v>
      </c>
      <c r="E126" s="40"/>
      <c r="F126" s="234" t="s">
        <v>1609</v>
      </c>
      <c r="G126" s="40"/>
      <c r="H126" s="40"/>
      <c r="I126" s="235"/>
      <c r="J126" s="40"/>
      <c r="K126" s="40"/>
      <c r="L126" s="44"/>
      <c r="M126" s="236"/>
      <c r="N126" s="237"/>
      <c r="O126" s="91"/>
      <c r="P126" s="91"/>
      <c r="Q126" s="91"/>
      <c r="R126" s="91"/>
      <c r="S126" s="91"/>
      <c r="T126" s="92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151</v>
      </c>
      <c r="AU126" s="17" t="s">
        <v>83</v>
      </c>
    </row>
    <row r="127" s="2" customFormat="1" ht="16.5" customHeight="1">
      <c r="A127" s="38"/>
      <c r="B127" s="39"/>
      <c r="C127" s="219" t="s">
        <v>181</v>
      </c>
      <c r="D127" s="219" t="s">
        <v>145</v>
      </c>
      <c r="E127" s="220" t="s">
        <v>1610</v>
      </c>
      <c r="F127" s="221" t="s">
        <v>1611</v>
      </c>
      <c r="G127" s="222" t="s">
        <v>1603</v>
      </c>
      <c r="H127" s="223">
        <v>1</v>
      </c>
      <c r="I127" s="224"/>
      <c r="J127" s="225">
        <f>ROUND(I127*H127,2)</f>
        <v>0</v>
      </c>
      <c r="K127" s="226"/>
      <c r="L127" s="44"/>
      <c r="M127" s="227" t="s">
        <v>1</v>
      </c>
      <c r="N127" s="228" t="s">
        <v>40</v>
      </c>
      <c r="O127" s="91"/>
      <c r="P127" s="229">
        <f>O127*H127</f>
        <v>0</v>
      </c>
      <c r="Q127" s="229">
        <v>0</v>
      </c>
      <c r="R127" s="229">
        <f>Q127*H127</f>
        <v>0</v>
      </c>
      <c r="S127" s="229">
        <v>0</v>
      </c>
      <c r="T127" s="230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1" t="s">
        <v>149</v>
      </c>
      <c r="AT127" s="231" t="s">
        <v>145</v>
      </c>
      <c r="AU127" s="231" t="s">
        <v>83</v>
      </c>
      <c r="AY127" s="17" t="s">
        <v>142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7" t="s">
        <v>83</v>
      </c>
      <c r="BK127" s="232">
        <f>ROUND(I127*H127,2)</f>
        <v>0</v>
      </c>
      <c r="BL127" s="17" t="s">
        <v>149</v>
      </c>
      <c r="BM127" s="231" t="s">
        <v>206</v>
      </c>
    </row>
    <row r="128" s="2" customFormat="1">
      <c r="A128" s="38"/>
      <c r="B128" s="39"/>
      <c r="C128" s="40"/>
      <c r="D128" s="233" t="s">
        <v>151</v>
      </c>
      <c r="E128" s="40"/>
      <c r="F128" s="234" t="s">
        <v>1611</v>
      </c>
      <c r="G128" s="40"/>
      <c r="H128" s="40"/>
      <c r="I128" s="235"/>
      <c r="J128" s="40"/>
      <c r="K128" s="40"/>
      <c r="L128" s="44"/>
      <c r="M128" s="236"/>
      <c r="N128" s="237"/>
      <c r="O128" s="91"/>
      <c r="P128" s="91"/>
      <c r="Q128" s="91"/>
      <c r="R128" s="91"/>
      <c r="S128" s="91"/>
      <c r="T128" s="92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151</v>
      </c>
      <c r="AU128" s="17" t="s">
        <v>83</v>
      </c>
    </row>
    <row r="129" s="2" customFormat="1" ht="24.15" customHeight="1">
      <c r="A129" s="38"/>
      <c r="B129" s="39"/>
      <c r="C129" s="219" t="s">
        <v>166</v>
      </c>
      <c r="D129" s="219" t="s">
        <v>145</v>
      </c>
      <c r="E129" s="220" t="s">
        <v>1612</v>
      </c>
      <c r="F129" s="221" t="s">
        <v>1613</v>
      </c>
      <c r="G129" s="222" t="s">
        <v>1603</v>
      </c>
      <c r="H129" s="223">
        <v>1</v>
      </c>
      <c r="I129" s="224"/>
      <c r="J129" s="225">
        <f>ROUND(I129*H129,2)</f>
        <v>0</v>
      </c>
      <c r="K129" s="226"/>
      <c r="L129" s="44"/>
      <c r="M129" s="227" t="s">
        <v>1</v>
      </c>
      <c r="N129" s="228" t="s">
        <v>40</v>
      </c>
      <c r="O129" s="91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1" t="s">
        <v>149</v>
      </c>
      <c r="AT129" s="231" t="s">
        <v>145</v>
      </c>
      <c r="AU129" s="231" t="s">
        <v>83</v>
      </c>
      <c r="AY129" s="17" t="s">
        <v>142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7" t="s">
        <v>83</v>
      </c>
      <c r="BK129" s="232">
        <f>ROUND(I129*H129,2)</f>
        <v>0</v>
      </c>
      <c r="BL129" s="17" t="s">
        <v>149</v>
      </c>
      <c r="BM129" s="231" t="s">
        <v>8</v>
      </c>
    </row>
    <row r="130" s="2" customFormat="1">
      <c r="A130" s="38"/>
      <c r="B130" s="39"/>
      <c r="C130" s="40"/>
      <c r="D130" s="233" t="s">
        <v>151</v>
      </c>
      <c r="E130" s="40"/>
      <c r="F130" s="234" t="s">
        <v>1613</v>
      </c>
      <c r="G130" s="40"/>
      <c r="H130" s="40"/>
      <c r="I130" s="235"/>
      <c r="J130" s="40"/>
      <c r="K130" s="40"/>
      <c r="L130" s="44"/>
      <c r="M130" s="236"/>
      <c r="N130" s="237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151</v>
      </c>
      <c r="AU130" s="17" t="s">
        <v>83</v>
      </c>
    </row>
    <row r="131" s="2" customFormat="1" ht="24.15" customHeight="1">
      <c r="A131" s="38"/>
      <c r="B131" s="39"/>
      <c r="C131" s="219" t="s">
        <v>190</v>
      </c>
      <c r="D131" s="219" t="s">
        <v>145</v>
      </c>
      <c r="E131" s="220" t="s">
        <v>1614</v>
      </c>
      <c r="F131" s="221" t="s">
        <v>1615</v>
      </c>
      <c r="G131" s="222" t="s">
        <v>1603</v>
      </c>
      <c r="H131" s="223">
        <v>1</v>
      </c>
      <c r="I131" s="224"/>
      <c r="J131" s="225">
        <f>ROUND(I131*H131,2)</f>
        <v>0</v>
      </c>
      <c r="K131" s="226"/>
      <c r="L131" s="44"/>
      <c r="M131" s="227" t="s">
        <v>1</v>
      </c>
      <c r="N131" s="228" t="s">
        <v>40</v>
      </c>
      <c r="O131" s="91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1" t="s">
        <v>149</v>
      </c>
      <c r="AT131" s="231" t="s">
        <v>145</v>
      </c>
      <c r="AU131" s="231" t="s">
        <v>83</v>
      </c>
      <c r="AY131" s="17" t="s">
        <v>142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7" t="s">
        <v>83</v>
      </c>
      <c r="BK131" s="232">
        <f>ROUND(I131*H131,2)</f>
        <v>0</v>
      </c>
      <c r="BL131" s="17" t="s">
        <v>149</v>
      </c>
      <c r="BM131" s="231" t="s">
        <v>227</v>
      </c>
    </row>
    <row r="132" s="2" customFormat="1">
      <c r="A132" s="38"/>
      <c r="B132" s="39"/>
      <c r="C132" s="40"/>
      <c r="D132" s="233" t="s">
        <v>151</v>
      </c>
      <c r="E132" s="40"/>
      <c r="F132" s="234" t="s">
        <v>1615</v>
      </c>
      <c r="G132" s="40"/>
      <c r="H132" s="40"/>
      <c r="I132" s="235"/>
      <c r="J132" s="40"/>
      <c r="K132" s="40"/>
      <c r="L132" s="44"/>
      <c r="M132" s="236"/>
      <c r="N132" s="237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151</v>
      </c>
      <c r="AU132" s="17" t="s">
        <v>83</v>
      </c>
    </row>
    <row r="133" s="2" customFormat="1" ht="16.5" customHeight="1">
      <c r="A133" s="38"/>
      <c r="B133" s="39"/>
      <c r="C133" s="219" t="s">
        <v>195</v>
      </c>
      <c r="D133" s="219" t="s">
        <v>145</v>
      </c>
      <c r="E133" s="220" t="s">
        <v>1616</v>
      </c>
      <c r="F133" s="221" t="s">
        <v>1617</v>
      </c>
      <c r="G133" s="222" t="s">
        <v>1603</v>
      </c>
      <c r="H133" s="223">
        <v>1</v>
      </c>
      <c r="I133" s="224"/>
      <c r="J133" s="225">
        <f>ROUND(I133*H133,2)</f>
        <v>0</v>
      </c>
      <c r="K133" s="226"/>
      <c r="L133" s="44"/>
      <c r="M133" s="227" t="s">
        <v>1</v>
      </c>
      <c r="N133" s="228" t="s">
        <v>40</v>
      </c>
      <c r="O133" s="91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1" t="s">
        <v>149</v>
      </c>
      <c r="AT133" s="231" t="s">
        <v>145</v>
      </c>
      <c r="AU133" s="231" t="s">
        <v>83</v>
      </c>
      <c r="AY133" s="17" t="s">
        <v>142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7" t="s">
        <v>83</v>
      </c>
      <c r="BK133" s="232">
        <f>ROUND(I133*H133,2)</f>
        <v>0</v>
      </c>
      <c r="BL133" s="17" t="s">
        <v>149</v>
      </c>
      <c r="BM133" s="231" t="s">
        <v>236</v>
      </c>
    </row>
    <row r="134" s="2" customFormat="1">
      <c r="A134" s="38"/>
      <c r="B134" s="39"/>
      <c r="C134" s="40"/>
      <c r="D134" s="233" t="s">
        <v>151</v>
      </c>
      <c r="E134" s="40"/>
      <c r="F134" s="234" t="s">
        <v>1617</v>
      </c>
      <c r="G134" s="40"/>
      <c r="H134" s="40"/>
      <c r="I134" s="235"/>
      <c r="J134" s="40"/>
      <c r="K134" s="40"/>
      <c r="L134" s="44"/>
      <c r="M134" s="236"/>
      <c r="N134" s="237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151</v>
      </c>
      <c r="AU134" s="17" t="s">
        <v>83</v>
      </c>
    </row>
    <row r="135" s="2" customFormat="1" ht="16.5" customHeight="1">
      <c r="A135" s="38"/>
      <c r="B135" s="39"/>
      <c r="C135" s="219" t="s">
        <v>200</v>
      </c>
      <c r="D135" s="219" t="s">
        <v>145</v>
      </c>
      <c r="E135" s="220" t="s">
        <v>1618</v>
      </c>
      <c r="F135" s="221" t="s">
        <v>1619</v>
      </c>
      <c r="G135" s="222" t="s">
        <v>1603</v>
      </c>
      <c r="H135" s="223">
        <v>1</v>
      </c>
      <c r="I135" s="224"/>
      <c r="J135" s="225">
        <f>ROUND(I135*H135,2)</f>
        <v>0</v>
      </c>
      <c r="K135" s="226"/>
      <c r="L135" s="44"/>
      <c r="M135" s="227" t="s">
        <v>1</v>
      </c>
      <c r="N135" s="228" t="s">
        <v>40</v>
      </c>
      <c r="O135" s="91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1" t="s">
        <v>149</v>
      </c>
      <c r="AT135" s="231" t="s">
        <v>145</v>
      </c>
      <c r="AU135" s="231" t="s">
        <v>83</v>
      </c>
      <c r="AY135" s="17" t="s">
        <v>142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7" t="s">
        <v>83</v>
      </c>
      <c r="BK135" s="232">
        <f>ROUND(I135*H135,2)</f>
        <v>0</v>
      </c>
      <c r="BL135" s="17" t="s">
        <v>149</v>
      </c>
      <c r="BM135" s="231" t="s">
        <v>244</v>
      </c>
    </row>
    <row r="136" s="2" customFormat="1">
      <c r="A136" s="38"/>
      <c r="B136" s="39"/>
      <c r="C136" s="40"/>
      <c r="D136" s="233" t="s">
        <v>151</v>
      </c>
      <c r="E136" s="40"/>
      <c r="F136" s="234" t="s">
        <v>1619</v>
      </c>
      <c r="G136" s="40"/>
      <c r="H136" s="40"/>
      <c r="I136" s="235"/>
      <c r="J136" s="40"/>
      <c r="K136" s="40"/>
      <c r="L136" s="44"/>
      <c r="M136" s="236"/>
      <c r="N136" s="237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151</v>
      </c>
      <c r="AU136" s="17" t="s">
        <v>83</v>
      </c>
    </row>
    <row r="137" s="2" customFormat="1" ht="37.8" customHeight="1">
      <c r="A137" s="38"/>
      <c r="B137" s="39"/>
      <c r="C137" s="219" t="s">
        <v>206</v>
      </c>
      <c r="D137" s="219" t="s">
        <v>145</v>
      </c>
      <c r="E137" s="220" t="s">
        <v>1620</v>
      </c>
      <c r="F137" s="221" t="s">
        <v>1621</v>
      </c>
      <c r="G137" s="222" t="s">
        <v>1603</v>
      </c>
      <c r="H137" s="223">
        <v>1</v>
      </c>
      <c r="I137" s="224"/>
      <c r="J137" s="225">
        <f>ROUND(I137*H137,2)</f>
        <v>0</v>
      </c>
      <c r="K137" s="226"/>
      <c r="L137" s="44"/>
      <c r="M137" s="227" t="s">
        <v>1</v>
      </c>
      <c r="N137" s="228" t="s">
        <v>40</v>
      </c>
      <c r="O137" s="91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1" t="s">
        <v>149</v>
      </c>
      <c r="AT137" s="231" t="s">
        <v>145</v>
      </c>
      <c r="AU137" s="231" t="s">
        <v>83</v>
      </c>
      <c r="AY137" s="17" t="s">
        <v>142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7" t="s">
        <v>83</v>
      </c>
      <c r="BK137" s="232">
        <f>ROUND(I137*H137,2)</f>
        <v>0</v>
      </c>
      <c r="BL137" s="17" t="s">
        <v>149</v>
      </c>
      <c r="BM137" s="231" t="s">
        <v>252</v>
      </c>
    </row>
    <row r="138" s="2" customFormat="1">
      <c r="A138" s="38"/>
      <c r="B138" s="39"/>
      <c r="C138" s="40"/>
      <c r="D138" s="233" t="s">
        <v>151</v>
      </c>
      <c r="E138" s="40"/>
      <c r="F138" s="234" t="s">
        <v>1621</v>
      </c>
      <c r="G138" s="40"/>
      <c r="H138" s="40"/>
      <c r="I138" s="235"/>
      <c r="J138" s="40"/>
      <c r="K138" s="40"/>
      <c r="L138" s="44"/>
      <c r="M138" s="236"/>
      <c r="N138" s="237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151</v>
      </c>
      <c r="AU138" s="17" t="s">
        <v>83</v>
      </c>
    </row>
    <row r="139" s="2" customFormat="1" ht="16.5" customHeight="1">
      <c r="A139" s="38"/>
      <c r="B139" s="39"/>
      <c r="C139" s="219" t="s">
        <v>212</v>
      </c>
      <c r="D139" s="219" t="s">
        <v>145</v>
      </c>
      <c r="E139" s="220" t="s">
        <v>1622</v>
      </c>
      <c r="F139" s="221" t="s">
        <v>1623</v>
      </c>
      <c r="G139" s="222" t="s">
        <v>1603</v>
      </c>
      <c r="H139" s="223">
        <v>1</v>
      </c>
      <c r="I139" s="224"/>
      <c r="J139" s="225">
        <f>ROUND(I139*H139,2)</f>
        <v>0</v>
      </c>
      <c r="K139" s="226"/>
      <c r="L139" s="44"/>
      <c r="M139" s="227" t="s">
        <v>1</v>
      </c>
      <c r="N139" s="228" t="s">
        <v>40</v>
      </c>
      <c r="O139" s="91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1" t="s">
        <v>149</v>
      </c>
      <c r="AT139" s="231" t="s">
        <v>145</v>
      </c>
      <c r="AU139" s="231" t="s">
        <v>83</v>
      </c>
      <c r="AY139" s="17" t="s">
        <v>142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7" t="s">
        <v>83</v>
      </c>
      <c r="BK139" s="232">
        <f>ROUND(I139*H139,2)</f>
        <v>0</v>
      </c>
      <c r="BL139" s="17" t="s">
        <v>149</v>
      </c>
      <c r="BM139" s="231" t="s">
        <v>259</v>
      </c>
    </row>
    <row r="140" s="2" customFormat="1">
      <c r="A140" s="38"/>
      <c r="B140" s="39"/>
      <c r="C140" s="40"/>
      <c r="D140" s="233" t="s">
        <v>151</v>
      </c>
      <c r="E140" s="40"/>
      <c r="F140" s="234" t="s">
        <v>1623</v>
      </c>
      <c r="G140" s="40"/>
      <c r="H140" s="40"/>
      <c r="I140" s="235"/>
      <c r="J140" s="40"/>
      <c r="K140" s="40"/>
      <c r="L140" s="44"/>
      <c r="M140" s="236"/>
      <c r="N140" s="237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151</v>
      </c>
      <c r="AU140" s="17" t="s">
        <v>83</v>
      </c>
    </row>
    <row r="141" s="2" customFormat="1" ht="24.15" customHeight="1">
      <c r="A141" s="38"/>
      <c r="B141" s="39"/>
      <c r="C141" s="219" t="s">
        <v>8</v>
      </c>
      <c r="D141" s="219" t="s">
        <v>145</v>
      </c>
      <c r="E141" s="220" t="s">
        <v>1624</v>
      </c>
      <c r="F141" s="221" t="s">
        <v>1625</v>
      </c>
      <c r="G141" s="222" t="s">
        <v>1603</v>
      </c>
      <c r="H141" s="223">
        <v>1</v>
      </c>
      <c r="I141" s="224"/>
      <c r="J141" s="225">
        <f>ROUND(I141*H141,2)</f>
        <v>0</v>
      </c>
      <c r="K141" s="226"/>
      <c r="L141" s="44"/>
      <c r="M141" s="227" t="s">
        <v>1</v>
      </c>
      <c r="N141" s="228" t="s">
        <v>40</v>
      </c>
      <c r="O141" s="91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1" t="s">
        <v>149</v>
      </c>
      <c r="AT141" s="231" t="s">
        <v>145</v>
      </c>
      <c r="AU141" s="231" t="s">
        <v>83</v>
      </c>
      <c r="AY141" s="17" t="s">
        <v>142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7" t="s">
        <v>83</v>
      </c>
      <c r="BK141" s="232">
        <f>ROUND(I141*H141,2)</f>
        <v>0</v>
      </c>
      <c r="BL141" s="17" t="s">
        <v>149</v>
      </c>
      <c r="BM141" s="231" t="s">
        <v>267</v>
      </c>
    </row>
    <row r="142" s="2" customFormat="1">
      <c r="A142" s="38"/>
      <c r="B142" s="39"/>
      <c r="C142" s="40"/>
      <c r="D142" s="233" t="s">
        <v>151</v>
      </c>
      <c r="E142" s="40"/>
      <c r="F142" s="234" t="s">
        <v>1625</v>
      </c>
      <c r="G142" s="40"/>
      <c r="H142" s="40"/>
      <c r="I142" s="235"/>
      <c r="J142" s="40"/>
      <c r="K142" s="40"/>
      <c r="L142" s="44"/>
      <c r="M142" s="236"/>
      <c r="N142" s="237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151</v>
      </c>
      <c r="AU142" s="17" t="s">
        <v>83</v>
      </c>
    </row>
    <row r="143" s="2" customFormat="1" ht="24.15" customHeight="1">
      <c r="A143" s="38"/>
      <c r="B143" s="39"/>
      <c r="C143" s="219" t="s">
        <v>221</v>
      </c>
      <c r="D143" s="219" t="s">
        <v>145</v>
      </c>
      <c r="E143" s="220" t="s">
        <v>1626</v>
      </c>
      <c r="F143" s="221" t="s">
        <v>1627</v>
      </c>
      <c r="G143" s="222" t="s">
        <v>1603</v>
      </c>
      <c r="H143" s="223">
        <v>1</v>
      </c>
      <c r="I143" s="224"/>
      <c r="J143" s="225">
        <f>ROUND(I143*H143,2)</f>
        <v>0</v>
      </c>
      <c r="K143" s="226"/>
      <c r="L143" s="44"/>
      <c r="M143" s="227" t="s">
        <v>1</v>
      </c>
      <c r="N143" s="228" t="s">
        <v>40</v>
      </c>
      <c r="O143" s="91"/>
      <c r="P143" s="229">
        <f>O143*H143</f>
        <v>0</v>
      </c>
      <c r="Q143" s="229">
        <v>0</v>
      </c>
      <c r="R143" s="229">
        <f>Q143*H143</f>
        <v>0</v>
      </c>
      <c r="S143" s="229">
        <v>0</v>
      </c>
      <c r="T143" s="23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1" t="s">
        <v>149</v>
      </c>
      <c r="AT143" s="231" t="s">
        <v>145</v>
      </c>
      <c r="AU143" s="231" t="s">
        <v>83</v>
      </c>
      <c r="AY143" s="17" t="s">
        <v>142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7" t="s">
        <v>83</v>
      </c>
      <c r="BK143" s="232">
        <f>ROUND(I143*H143,2)</f>
        <v>0</v>
      </c>
      <c r="BL143" s="17" t="s">
        <v>149</v>
      </c>
      <c r="BM143" s="231" t="s">
        <v>276</v>
      </c>
    </row>
    <row r="144" s="2" customFormat="1">
      <c r="A144" s="38"/>
      <c r="B144" s="39"/>
      <c r="C144" s="40"/>
      <c r="D144" s="233" t="s">
        <v>151</v>
      </c>
      <c r="E144" s="40"/>
      <c r="F144" s="234" t="s">
        <v>1627</v>
      </c>
      <c r="G144" s="40"/>
      <c r="H144" s="40"/>
      <c r="I144" s="235"/>
      <c r="J144" s="40"/>
      <c r="K144" s="40"/>
      <c r="L144" s="44"/>
      <c r="M144" s="282"/>
      <c r="N144" s="283"/>
      <c r="O144" s="284"/>
      <c r="P144" s="284"/>
      <c r="Q144" s="284"/>
      <c r="R144" s="284"/>
      <c r="S144" s="284"/>
      <c r="T144" s="2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151</v>
      </c>
      <c r="AU144" s="17" t="s">
        <v>83</v>
      </c>
    </row>
    <row r="145" s="2" customFormat="1" ht="6.96" customHeight="1">
      <c r="A145" s="38"/>
      <c r="B145" s="66"/>
      <c r="C145" s="67"/>
      <c r="D145" s="67"/>
      <c r="E145" s="67"/>
      <c r="F145" s="67"/>
      <c r="G145" s="67"/>
      <c r="H145" s="67"/>
      <c r="I145" s="67"/>
      <c r="J145" s="67"/>
      <c r="K145" s="67"/>
      <c r="L145" s="44"/>
      <c r="M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</row>
  </sheetData>
  <sheetProtection sheet="1" autoFilter="0" formatColumns="0" formatRows="0" objects="1" scenarios="1" spinCount="100000" saltValue="feyXVknxXJjC4ai/V6swxdfzOqYO/o+WQ+f4eSczbzGLiPBYoPae0JUXcwL9RK+KnNMr3XuqwoOA6PK0FckDkA==" hashValue="TeHy/Z/5DQRbg3CD2ahXoWcXiYTBzDDnYedtCNOCAemU2FU00fhpezPRTBd0K/E0uyBYCk605WPWXLM8iEX4pQ==" algorithmName="SHA-512" password="CC35"/>
  <autoFilter ref="C116:K144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PARALLELSVMW10P\michalkupka</dc:creator>
  <cp:lastModifiedBy>PARALLELSVMW10P\michalkupka</cp:lastModifiedBy>
  <dcterms:created xsi:type="dcterms:W3CDTF">2025-02-06T09:23:51Z</dcterms:created>
  <dcterms:modified xsi:type="dcterms:W3CDTF">2025-02-06T09:24:00Z</dcterms:modified>
</cp:coreProperties>
</file>