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udelaP\Documents\SFC, městský stadion\SFC Opava, fotbalový stadion, vnitřní vybavení 2025, oprava povodňových škod\"/>
    </mc:Choice>
  </mc:AlternateContent>
  <xr:revisionPtr revIDLastSave="0" documentId="13_ncr:1_{27A0C663-C5E8-43F1-9EB6-7F952F09465A}" xr6:coauthVersionLast="47" xr6:coauthVersionMax="47" xr10:uidLastSave="{00000000-0000-0000-0000-000000000000}"/>
  <bookViews>
    <workbookView xWindow="1305" yWindow="345" windowWidth="27315" windowHeight="14775" activeTab="3" xr2:uid="{00000000-000D-0000-FFFF-FFFF00000000}"/>
  </bookViews>
  <sheets>
    <sheet name="Rekapitulace stavby" sheetId="1" r:id="rId1"/>
    <sheet name="01 - Vybavení kabin" sheetId="2" r:id="rId2"/>
    <sheet name="02 - VRN" sheetId="3" r:id="rId3"/>
    <sheet name="Pokyny pro vyplnění" sheetId="5" r:id="rId4"/>
  </sheets>
  <definedNames>
    <definedName name="_xlnm._FilterDatabase" localSheetId="1" hidden="1">'01 - Vybavení kabin'!$C$84:$K$283</definedName>
    <definedName name="_xlnm._FilterDatabase" localSheetId="2" hidden="1">'02 - VRN'!$C$82:$K$92</definedName>
    <definedName name="_xlnm.Print_Titles" localSheetId="1">'01 - Vybavení kabin'!$84:$84</definedName>
    <definedName name="_xlnm.Print_Titles" localSheetId="2">'02 - VRN'!$82:$82</definedName>
    <definedName name="_xlnm.Print_Titles" localSheetId="0">'Rekapitulace stavby'!$52:$52</definedName>
    <definedName name="_xlnm.Print_Area" localSheetId="1">'01 - Vybavení kabin'!$C$4:$J$39,'01 - Vybavení kabin'!$C$45:$J$66,'01 - Vybavení kabin'!$C$72:$K$283</definedName>
    <definedName name="_xlnm.Print_Area" localSheetId="2">'02 - VRN'!$C$4:$J$39,'02 - VRN'!$C$45:$J$64,'02 - VRN'!$C$70:$K$92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8" i="3"/>
  <c r="BH88" i="3"/>
  <c r="BG88" i="3"/>
  <c r="BF88" i="3"/>
  <c r="T88" i="3"/>
  <c r="T87" i="3"/>
  <c r="R88" i="3"/>
  <c r="R87" i="3"/>
  <c r="P88" i="3"/>
  <c r="P87" i="3"/>
  <c r="BI86" i="3"/>
  <c r="BH86" i="3"/>
  <c r="BG86" i="3"/>
  <c r="BF86" i="3"/>
  <c r="T86" i="3"/>
  <c r="T85" i="3"/>
  <c r="R86" i="3"/>
  <c r="R85" i="3"/>
  <c r="P86" i="3"/>
  <c r="P85" i="3"/>
  <c r="F77" i="3"/>
  <c r="E75" i="3"/>
  <c r="F52" i="3"/>
  <c r="E50" i="3"/>
  <c r="J24" i="3"/>
  <c r="E24" i="3"/>
  <c r="J55" i="3" s="1"/>
  <c r="J23" i="3"/>
  <c r="J21" i="3"/>
  <c r="E21" i="3"/>
  <c r="J79" i="3" s="1"/>
  <c r="J20" i="3"/>
  <c r="J18" i="3"/>
  <c r="E18" i="3"/>
  <c r="F55" i="3"/>
  <c r="J17" i="3"/>
  <c r="J15" i="3"/>
  <c r="E15" i="3"/>
  <c r="F79" i="3" s="1"/>
  <c r="J14" i="3"/>
  <c r="J12" i="3"/>
  <c r="J52" i="3"/>
  <c r="E7" i="3"/>
  <c r="E48" i="3"/>
  <c r="BK272" i="2"/>
  <c r="J272" i="2" s="1"/>
  <c r="J64" i="2" s="1"/>
  <c r="J37" i="2"/>
  <c r="J36" i="2"/>
  <c r="AY55" i="1"/>
  <c r="J35" i="2"/>
  <c r="AX55" i="1" s="1"/>
  <c r="BI282" i="2"/>
  <c r="BH282" i="2"/>
  <c r="BG282" i="2"/>
  <c r="BF282" i="2"/>
  <c r="T282" i="2"/>
  <c r="T281" i="2" s="1"/>
  <c r="R282" i="2"/>
  <c r="R281" i="2" s="1"/>
  <c r="P282" i="2"/>
  <c r="P281" i="2"/>
  <c r="BI273" i="2"/>
  <c r="BH273" i="2"/>
  <c r="BG273" i="2"/>
  <c r="BF273" i="2"/>
  <c r="T273" i="2"/>
  <c r="T272" i="2" s="1"/>
  <c r="R273" i="2"/>
  <c r="R272" i="2" s="1"/>
  <c r="P273" i="2"/>
  <c r="P272" i="2" s="1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88" i="2"/>
  <c r="BH88" i="2"/>
  <c r="BG88" i="2"/>
  <c r="BF88" i="2"/>
  <c r="T88" i="2"/>
  <c r="R88" i="2"/>
  <c r="P88" i="2"/>
  <c r="F79" i="2"/>
  <c r="E77" i="2"/>
  <c r="F52" i="2"/>
  <c r="E50" i="2"/>
  <c r="J24" i="2"/>
  <c r="E24" i="2"/>
  <c r="J55" i="2"/>
  <c r="J23" i="2"/>
  <c r="J21" i="2"/>
  <c r="E21" i="2"/>
  <c r="J54" i="2"/>
  <c r="J20" i="2"/>
  <c r="J18" i="2"/>
  <c r="E18" i="2"/>
  <c r="F82" i="2"/>
  <c r="J17" i="2"/>
  <c r="J15" i="2"/>
  <c r="E15" i="2"/>
  <c r="F81" i="2"/>
  <c r="J14" i="2"/>
  <c r="J12" i="2"/>
  <c r="J52" i="2"/>
  <c r="E7" i="2"/>
  <c r="E75" i="2" s="1"/>
  <c r="L50" i="1"/>
  <c r="AM50" i="1"/>
  <c r="AM49" i="1"/>
  <c r="L49" i="1"/>
  <c r="AM47" i="1"/>
  <c r="L47" i="1"/>
  <c r="L45" i="1"/>
  <c r="L44" i="1"/>
  <c r="BK248" i="2"/>
  <c r="BK245" i="2"/>
  <c r="J86" i="3"/>
  <c r="BK110" i="2"/>
  <c r="J99" i="2"/>
  <c r="BK227" i="2"/>
  <c r="BK242" i="2"/>
  <c r="J218" i="2"/>
  <c r="J143" i="2"/>
  <c r="BK253" i="2"/>
  <c r="BK128" i="2"/>
  <c r="BK86" i="3"/>
  <c r="J118" i="2"/>
  <c r="BK199" i="2"/>
  <c r="J90" i="3"/>
  <c r="BK88" i="3"/>
  <c r="BK88" i="2"/>
  <c r="J172" i="2"/>
  <c r="J91" i="3"/>
  <c r="AS54" i="1"/>
  <c r="J269" i="2"/>
  <c r="BK99" i="2"/>
  <c r="BK151" i="2"/>
  <c r="J125" i="2"/>
  <c r="J154" i="2"/>
  <c r="J157" i="2"/>
  <c r="J180" i="2"/>
  <c r="J128" i="2"/>
  <c r="BK114" i="2"/>
  <c r="J178" i="2"/>
  <c r="J260" i="2"/>
  <c r="J248" i="2"/>
  <c r="J221" i="2"/>
  <c r="J197" i="2"/>
  <c r="BK260" i="2"/>
  <c r="J266" i="2"/>
  <c r="BK282" i="2"/>
  <c r="BK140" i="2"/>
  <c r="BK224" i="2"/>
  <c r="J110" i="2"/>
  <c r="BK263" i="2"/>
  <c r="BK92" i="3"/>
  <c r="J148" i="2"/>
  <c r="J133" i="2"/>
  <c r="J92" i="3"/>
  <c r="BK164" i="2"/>
  <c r="J224" i="2"/>
  <c r="J213" i="2"/>
  <c r="BK125" i="2"/>
  <c r="BK143" i="2"/>
  <c r="BK266" i="2"/>
  <c r="BK175" i="2"/>
  <c r="BK218" i="2"/>
  <c r="BK169" i="2"/>
  <c r="BK91" i="3"/>
  <c r="J94" i="2"/>
  <c r="J263" i="2"/>
  <c r="BK94" i="2"/>
  <c r="J88" i="2"/>
  <c r="BK202" i="2"/>
  <c r="BK90" i="3"/>
  <c r="J273" i="2"/>
  <c r="J227" i="2"/>
  <c r="J202" i="2"/>
  <c r="BK213" i="2"/>
  <c r="BK118" i="2"/>
  <c r="BK197" i="2"/>
  <c r="J104" i="2"/>
  <c r="BK256" i="2"/>
  <c r="BK148" i="2"/>
  <c r="BK154" i="2"/>
  <c r="BK122" i="2"/>
  <c r="J88" i="3"/>
  <c r="BK273" i="2"/>
  <c r="J140" i="2"/>
  <c r="J256" i="2"/>
  <c r="BK269" i="2"/>
  <c r="BK172" i="2"/>
  <c r="J114" i="2"/>
  <c r="J242" i="2"/>
  <c r="J253" i="2"/>
  <c r="BK221" i="2"/>
  <c r="BK180" i="2"/>
  <c r="BK238" i="2"/>
  <c r="J235" i="2"/>
  <c r="BK235" i="2"/>
  <c r="J175" i="2"/>
  <c r="BK133" i="2"/>
  <c r="J210" i="2"/>
  <c r="BK178" i="2"/>
  <c r="J238" i="2"/>
  <c r="BK157" i="2"/>
  <c r="J122" i="2"/>
  <c r="J169" i="2"/>
  <c r="J199" i="2"/>
  <c r="J151" i="2"/>
  <c r="J164" i="2"/>
  <c r="J245" i="2"/>
  <c r="BK104" i="2"/>
  <c r="BK210" i="2"/>
  <c r="J282" i="2"/>
  <c r="R259" i="2" l="1"/>
  <c r="R89" i="3"/>
  <c r="R84" i="3"/>
  <c r="R83" i="3" s="1"/>
  <c r="BK139" i="2"/>
  <c r="J139" i="2" s="1"/>
  <c r="J62" i="2" s="1"/>
  <c r="P87" i="2"/>
  <c r="T87" i="2"/>
  <c r="R139" i="2"/>
  <c r="T139" i="2"/>
  <c r="T259" i="2"/>
  <c r="BK87" i="2"/>
  <c r="J87" i="2" s="1"/>
  <c r="J61" i="2" s="1"/>
  <c r="R87" i="2"/>
  <c r="P139" i="2"/>
  <c r="BK259" i="2"/>
  <c r="J259" i="2"/>
  <c r="J63" i="2" s="1"/>
  <c r="P89" i="3"/>
  <c r="P84" i="3"/>
  <c r="P83" i="3" s="1"/>
  <c r="AU56" i="1" s="1"/>
  <c r="T89" i="3"/>
  <c r="T84" i="3" s="1"/>
  <c r="T83" i="3" s="1"/>
  <c r="P259" i="2"/>
  <c r="BK89" i="3"/>
  <c r="J89" i="3" s="1"/>
  <c r="J63" i="3" s="1"/>
  <c r="BK281" i="2"/>
  <c r="J281" i="2"/>
  <c r="J65" i="2"/>
  <c r="BK87" i="3"/>
  <c r="J87" i="3"/>
  <c r="J62" i="3"/>
  <c r="BK85" i="3"/>
  <c r="BK84" i="3" s="1"/>
  <c r="BK83" i="3" s="1"/>
  <c r="J83" i="3" s="1"/>
  <c r="J59" i="3" s="1"/>
  <c r="F54" i="3"/>
  <c r="E73" i="3"/>
  <c r="J80" i="3"/>
  <c r="F80" i="3"/>
  <c r="BE88" i="3"/>
  <c r="BE92" i="3"/>
  <c r="J77" i="3"/>
  <c r="BE86" i="3"/>
  <c r="BE91" i="3"/>
  <c r="J54" i="3"/>
  <c r="BE90" i="3"/>
  <c r="E48" i="2"/>
  <c r="BE143" i="2"/>
  <c r="BE148" i="2"/>
  <c r="BE151" i="2"/>
  <c r="BE197" i="2"/>
  <c r="BE256" i="2"/>
  <c r="BE260" i="2"/>
  <c r="BE282" i="2"/>
  <c r="J79" i="2"/>
  <c r="BE104" i="2"/>
  <c r="BE164" i="2"/>
  <c r="BE175" i="2"/>
  <c r="J82" i="2"/>
  <c r="BE172" i="2"/>
  <c r="BE221" i="2"/>
  <c r="BE224" i="2"/>
  <c r="BE269" i="2"/>
  <c r="BE273" i="2"/>
  <c r="F55" i="2"/>
  <c r="J81" i="2"/>
  <c r="BE99" i="2"/>
  <c r="BE263" i="2"/>
  <c r="F54" i="2"/>
  <c r="BE125" i="2"/>
  <c r="BE133" i="2"/>
  <c r="BE154" i="2"/>
  <c r="BE218" i="2"/>
  <c r="BE178" i="2"/>
  <c r="BE210" i="2"/>
  <c r="BE118" i="2"/>
  <c r="BE169" i="2"/>
  <c r="BE180" i="2"/>
  <c r="BE199" i="2"/>
  <c r="BE202" i="2"/>
  <c r="BE213" i="2"/>
  <c r="BE227" i="2"/>
  <c r="BE235" i="2"/>
  <c r="BE238" i="2"/>
  <c r="BE245" i="2"/>
  <c r="BE248" i="2"/>
  <c r="BE253" i="2"/>
  <c r="BE266" i="2"/>
  <c r="BE94" i="2"/>
  <c r="BE110" i="2"/>
  <c r="BE128" i="2"/>
  <c r="BE140" i="2"/>
  <c r="BE88" i="2"/>
  <c r="BE122" i="2"/>
  <c r="BE114" i="2"/>
  <c r="BE157" i="2"/>
  <c r="BE242" i="2"/>
  <c r="J34" i="3"/>
  <c r="AW56" i="1"/>
  <c r="F36" i="3"/>
  <c r="BC56" i="1" s="1"/>
  <c r="F36" i="2"/>
  <c r="BC55" i="1" s="1"/>
  <c r="F37" i="3"/>
  <c r="BD56" i="1" s="1"/>
  <c r="F34" i="2"/>
  <c r="BA55" i="1" s="1"/>
  <c r="J34" i="2"/>
  <c r="AW55" i="1" s="1"/>
  <c r="F37" i="2"/>
  <c r="BD55" i="1" s="1"/>
  <c r="F34" i="3"/>
  <c r="BA56" i="1" s="1"/>
  <c r="F35" i="2"/>
  <c r="BB55" i="1" s="1"/>
  <c r="F35" i="3"/>
  <c r="BB56" i="1" s="1"/>
  <c r="BK86" i="2" l="1"/>
  <c r="BK85" i="2" s="1"/>
  <c r="J85" i="2" s="1"/>
  <c r="J59" i="2" s="1"/>
  <c r="R86" i="2"/>
  <c r="R85" i="2" s="1"/>
  <c r="T86" i="2"/>
  <c r="T85" i="2"/>
  <c r="P86" i="2"/>
  <c r="P85" i="2"/>
  <c r="AU55" i="1"/>
  <c r="AU54" i="1" s="1"/>
  <c r="J84" i="3"/>
  <c r="J60" i="3" s="1"/>
  <c r="J85" i="3"/>
  <c r="J61" i="3"/>
  <c r="J33" i="3"/>
  <c r="AV56" i="1" s="1"/>
  <c r="AT56" i="1" s="1"/>
  <c r="J33" i="2"/>
  <c r="AV55" i="1" s="1"/>
  <c r="AT55" i="1" s="1"/>
  <c r="BD54" i="1"/>
  <c r="W33" i="1" s="1"/>
  <c r="F33" i="3"/>
  <c r="AZ56" i="1" s="1"/>
  <c r="BC54" i="1"/>
  <c r="AY54" i="1" s="1"/>
  <c r="F33" i="2"/>
  <c r="AZ55" i="1" s="1"/>
  <c r="BA54" i="1"/>
  <c r="AW54" i="1" s="1"/>
  <c r="AK30" i="1" s="1"/>
  <c r="J30" i="3"/>
  <c r="AG56" i="1"/>
  <c r="BB54" i="1"/>
  <c r="W31" i="1" s="1"/>
  <c r="J86" i="2" l="1"/>
  <c r="J60" i="2" s="1"/>
  <c r="J39" i="3"/>
  <c r="AN56" i="1"/>
  <c r="J30" i="2"/>
  <c r="AG55" i="1" s="1"/>
  <c r="W30" i="1"/>
  <c r="W32" i="1"/>
  <c r="AX54" i="1"/>
  <c r="AZ54" i="1"/>
  <c r="W29" i="1" s="1"/>
  <c r="J39" i="2" l="1"/>
  <c r="AN55" i="1"/>
  <c r="AG54" i="1"/>
  <c r="AV54" i="1"/>
  <c r="AK29" i="1" s="1"/>
  <c r="AK26" i="1" l="1"/>
  <c r="AT54" i="1"/>
  <c r="AN54" i="1" l="1"/>
  <c r="AK35" i="1"/>
</calcChain>
</file>

<file path=xl/sharedStrings.xml><?xml version="1.0" encoding="utf-8"?>
<sst xmlns="http://schemas.openxmlformats.org/spreadsheetml/2006/main" count="2953" uniqueCount="567">
  <si>
    <t>Export Komplet</t>
  </si>
  <si>
    <t>VZ</t>
  </si>
  <si>
    <t>2.0</t>
  </si>
  <si>
    <t>ZAMOK</t>
  </si>
  <si>
    <t>False</t>
  </si>
  <si>
    <t>{87653790-119d-4426-838a-b967aac571b2}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</si>
  <si>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</si>
  <si>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</si>
  <si>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</si>
  <si>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</si>
  <si>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</si>
  <si>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</si>
  <si>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</si>
  <si>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</si>
  <si>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20250101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</si>
  <si>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</si>
  <si>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</si>
  <si>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SFC Opava, fotbalový stadion, vnitřní vybavení, oprava povodňových škod</t>
  </si>
  <si>
    <t>KSO:</t>
  </si>
  <si>
    <t/>
  </si>
  <si>
    <t>CC-CZ:</t>
  </si>
  <si>
    <t>Místo:</t>
  </si>
  <si>
    <t>Lípová 105/2, 746 01 Opava</t>
  </si>
  <si>
    <t>Datum:</t>
  </si>
  <si>
    <t>10. 3. 2025</t>
  </si>
  <si>
    <t>Zadavatel:</t>
  </si>
  <si>
    <t>IČ:</t>
  </si>
  <si>
    <t>Statutární město Opava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</si>
  <si>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</si>
  <si>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</si>
  <si>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</si>
  <si>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</si>
  <si>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</si>
  <si>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</si>
  <si>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</si>
  <si>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</si>
  <si>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</si>
  <si>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</si>
  <si>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</si>
  <si>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</si>
  <si>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</si>
  <si>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</si>
  <si>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</si>
  <si>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</si>
  <si>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</si>
  <si>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</si>
  <si>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</si>
  <si>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</si>
  <si>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</si>
  <si>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</si>
  <si>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</si>
  <si>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</si>
  <si>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</si>
  <si>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</si>
  <si>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</si>
  <si>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</si>
  <si>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</si>
  <si>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</si>
  <si>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</si>
  <si>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</si>
  <si>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</si>
  <si>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</si>
  <si>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</si>
  <si>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</si>
  <si>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</si>
  <si>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</si>
  <si>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</si>
  <si>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</si>
  <si>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</si>
  <si>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</si>
  <si>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</si>
  <si>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</si>
  <si>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</si>
  <si>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</si>
  <si>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</si>
  <si>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</si>
  <si>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</si>
  <si>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Vybavení kabin</t>
  </si>
  <si>
    <t>STA</t>
  </si>
  <si>
    <t>1</t>
  </si>
  <si>
    <t>{55791634-c214-47c6-a270-f1b25e7ce478}</t>
  </si>
  <si>
    <t>2</t>
  </si>
  <si>
    <t>02</t>
  </si>
  <si>
    <t>VRN</t>
  </si>
  <si>
    <t>{03548ba2-c99c-4c46-9259-dd73d9b6c627}</t>
  </si>
  <si>
    <t>VV0003</t>
  </si>
  <si>
    <t>PracDesky</t>
  </si>
  <si>
    <t>6,2</t>
  </si>
  <si>
    <t>3</t>
  </si>
  <si>
    <t>KRYCÍ LIST SOUPISU PRACÍ</t>
  </si>
  <si>
    <t>Objekt:</t>
  </si>
  <si>
    <t>01 - Vybavení kabin</t>
  </si>
  <si>
    <t>REKAPITULACE ČLENĚNÍ SOUPISU PRACÍ</t>
  </si>
  <si>
    <t>Kód dílu - Popis</t>
  </si>
  <si>
    <t>Cena celkem [CZK]</t>
  </si>
  <si>
    <t>-1</t>
  </si>
  <si>
    <t>37M - Dodávky a montáže ostatní</t>
  </si>
  <si>
    <t xml:space="preserve">    371 - Vybavení kuchyně</t>
  </si>
  <si>
    <t xml:space="preserve">    372 - Vybavení nábytek</t>
  </si>
  <si>
    <t xml:space="preserve">    373 - Vybavení prádelny a sušárny</t>
  </si>
  <si>
    <t xml:space="preserve">    376 - Domácí elektrospotřebiče</t>
  </si>
  <si>
    <t>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</si>
  <si>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</si>
  <si>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</si>
  <si>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</si>
  <si>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</si>
  <si>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</si>
  <si>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</si>
  <si>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</si>
  <si>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</si>
  <si>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</si>
  <si>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</si>
  <si>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</si>
  <si>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</si>
  <si>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</si>
  <si>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37M</t>
  </si>
  <si>
    <t>Dodávky a montáže ostatní</t>
  </si>
  <si>
    <t>ROZPOCET</t>
  </si>
  <si>
    <t>371</t>
  </si>
  <si>
    <t>Vybavení kuchyně</t>
  </si>
  <si>
    <t>K</t>
  </si>
  <si>
    <t>3710003</t>
  </si>
  <si>
    <t>Pracovní deska pro kuchyňské linky a plochy pro přípravu jídel; D+M; š=max. 650 mm, tl.=min. 35 mm; nosič: DTD, povrchová úprava: HPL nebo CPL, přední podélná hrana opatřena ABS hranou, zaoblená, s postformingovou úpravou; zadní hrana s ochrannou vrstvou</t>
  </si>
  <si>
    <t>m</t>
  </si>
  <si>
    <t>16</t>
  </si>
  <si>
    <t>VV</t>
  </si>
  <si>
    <t xml:space="preserve">"mč178"2,200 </t>
  </si>
  <si>
    <t>"mč161"1,600</t>
  </si>
  <si>
    <t>"mč159"0,800</t>
  </si>
  <si>
    <t>"mč133"1,600</t>
  </si>
  <si>
    <t>3710140</t>
  </si>
  <si>
    <t>Opracování pracovní desky; 1x výřez pro dřez, 2x olepení boční hrany desky hranou ABS tl.=min.0,7 mm</t>
  </si>
  <si>
    <t>kus</t>
  </si>
  <si>
    <t>4</t>
  </si>
  <si>
    <t>"mč178"1</t>
  </si>
  <si>
    <t>"mč161"1</t>
  </si>
  <si>
    <t>"mč133"1</t>
  </si>
  <si>
    <t>Součet</t>
  </si>
  <si>
    <t>3710158</t>
  </si>
  <si>
    <t>Dřez nerezový s odkapávačem; D+M; min.rozměry (d/š/v) 750/430/150, s montáží na pracovní desku, s odpadním ventilem, zápachovou uzávěrkou a stojánkovou baterií s 2x připojovacími tlakovými hadičkami s nerezovým opletem</t>
  </si>
  <si>
    <t>6</t>
  </si>
  <si>
    <t>3710164</t>
  </si>
  <si>
    <t>Spodní skříňka kuchyňské linky, dřezová; D+M; 1x police, d=800 mm, š=min.600 mm, v=min.800 mm, dělená; 2x dvířka: materiál LDTD nebo PET tl.=min.18 mm, olepeno hranami ABS tl.=2 mm, barva dle výběru; korpus: materiál boky+police LDTD tl. min. 18 mm olepeno hranami ABS tl.=min. 0,7 mm, záda HDF tl. min. 3 mm, barva dle výběru; 2x kovová úchytka, 4x výškově stavitelné nožky</t>
  </si>
  <si>
    <t>8</t>
  </si>
  <si>
    <t>"mč159"1</t>
  </si>
  <si>
    <t>5</t>
  </si>
  <si>
    <t>3710168</t>
  </si>
  <si>
    <t>Spodní skříňka kuchyňské linky, policová; D+M; 3x police d=400 mm, š=min.600 mm, v=min.800 mm, dělená; 2x dvířka: materiál: LDTD nebo PET tl.=min.18 mm, olepeno hranami ABS tl.=2 mm, barva dle výběru; korpus: materiál boky+police LDTD tl. min. 18 mm olepeno hranami ABS tl.=min. 0,7 mm, záda HDF tl. min. 3 mm, barva dle výběru; 2x kovová úchytka, 4x výškově stavitelné nožky</t>
  </si>
  <si>
    <t>10</t>
  </si>
  <si>
    <t>3710176</t>
  </si>
  <si>
    <t>Spodní skříňka kuchyňské linky, policová; D+M; 3x police d=800 mm, š=min.600 mm, v=min.800 mm, dělená; 2x dvířka: materiál: LDTD nebo PET tl.=min.18 mm, olepeno hranami ABS tl.=2 mm, barva dle výběru ; korpus: materiál boky+police LDTD tl. min. 18 mm olepeno hranami ABS tl.=min. 0,7 mm, záda HDF tl. min. 3 mm, barva dle výběru; 2x kovová úchytka, 4x výškově stavitelné nožky</t>
  </si>
  <si>
    <t>7</t>
  </si>
  <si>
    <t>3710184</t>
  </si>
  <si>
    <t>Spodní skříňka kuchyňské linky, zásuvková; D+M; d=400 mm, š=min.600 mm, v=min.800 mm, se 4 zásuvkami, mechanismus s kovovými bočnicemi, s přesným plnovýsuvem d=min.500 mm s nosností min. 30 kg, s tlumeným dorazem, stavitelná čela; materiál čela: LDTD nebo PET tl. min. 18 mm, olepeno hranami ABS tl. 2 mm, barva dle výběru ; korpus: materiál LDTD tl. min. 18 mm olepeno hranami ABS tl. min. 0,7 mm, záda HDF tl. min. 3 mm, barva dle výběru; 3x úchytky, 4x nožky výškově stavitelné</t>
  </si>
  <si>
    <t>14</t>
  </si>
  <si>
    <t>3710188</t>
  </si>
  <si>
    <t>Spodní skříňka kuchyňské linky, zásuvková; D+M; d=600 mm, š=min.600 mm, v=min.800 mm, se 4 zásuvkami, mechanismus s kovovými bočnicemi, s přesným plnovýsuvem d=min.500 mm s nosností min. 30 kg, s tlumeným dorazem, stavitelná čela, materiál čela: LDTD nebo PET tl. min. 18 mm, olepeno hranami ABS tl. 2 mm, barva dle výběru ; korpus: materiál boky LDTD tl. min. 18 mm olepeno hranami ABS tl. min. 0,7 mm, záda HDF tl. min. 3 mm, barva dle výběru; 3x úchytky, 4x nožky výškově stavitelné</t>
  </si>
  <si>
    <t>9</t>
  </si>
  <si>
    <t>3710197</t>
  </si>
  <si>
    <t>Horní skříňka kuchyňské linky, policová; D+M; d=600 mm, š=min.350 mm, v=min.600 mm, dělená; 2x dvířka se závěsy s tlumením, s naklapnutím, seříditelné, materiál: LDTD nebo PET tl.=min.18 mm, olepeno hranami ABS tl.=2 mm, barva dle výběru ; 2x police; korpus: materiál boky+police LDTD tl. min. 18 mm olepeno hranami ABS tl.=min. 0,7 mm, materiál: záda HDF tl. min. 3 mm, barva dle výběru; 2x kovová úchytka; závěsná lišta + závěsné kování + stavitelné kování</t>
  </si>
  <si>
    <t>18</t>
  </si>
  <si>
    <t>3710208</t>
  </si>
  <si>
    <t>Horní skříňka kuchyňské linky, policová; D+M; d=800 mm, š=min.350 mm, v=min.600 mm, dělená; 2x dvířka se závěsy s tlumením, s naklapnutím, seříditelné, materiál: LDTD nebo PET tl.=min.18 mm, olepeno hranami ABS tl.=2 mm, barva dle výběru ; 2x police; korpus: materiál boky+police LDTD tl. min. 18 mm olepeno hranami ABS tl.=min. 0,7 mm, materiál: záda HDF tl. min. 3 mm, barva dle výběru; 2x kovová úchytka; závěsná lišta + závěsné kování + stavitelné kování</t>
  </si>
  <si>
    <t>20</t>
  </si>
  <si>
    <t>"mč178"2</t>
  </si>
  <si>
    <t>"mč133"2</t>
  </si>
  <si>
    <t>11</t>
  </si>
  <si>
    <t>3710221</t>
  </si>
  <si>
    <t>Soklová deska kuchyňské linky; D+M; v=80 mm, na úchyty a s těsnící lištou; materiál: LDTD tl.= min. 18 mm; barva dle výběru</t>
  </si>
  <si>
    <t>22</t>
  </si>
  <si>
    <t>"mč178"2,2+0,6</t>
  </si>
  <si>
    <t>"mč161"1,6+2*0,6</t>
  </si>
  <si>
    <t>"mč159"0,8+2*0,6</t>
  </si>
  <si>
    <t>"mč133"1,6+0,6</t>
  </si>
  <si>
    <t>372</t>
  </si>
  <si>
    <t>Vybavení nábytek</t>
  </si>
  <si>
    <t>3720101</t>
  </si>
  <si>
    <t>úložný systém; D+M; 5 policový regál s kovovou nosnou konstrukcí (d/š/v) 900/500/1800; s povrchovou úpravou Zn nebo lakované; materiál police: DTD nebo kovové, nosnost min.150 kg/polici</t>
  </si>
  <si>
    <t>24</t>
  </si>
  <si>
    <t>"mč174"2</t>
  </si>
  <si>
    <t>13</t>
  </si>
  <si>
    <t>3720101.1</t>
  </si>
  <si>
    <t>úložný systém; D+M; 5 policový regál s kovovou nosnou konstrukcí (d/š/v) 1000/500/1800; s povrchovou úpravou Zn nebo lakované; materiál police: DTD nebo kovové, nosnost min.150 kg/polici</t>
  </si>
  <si>
    <t>26</t>
  </si>
  <si>
    <t>"mč178"3</t>
  </si>
  <si>
    <t>"mč174"8</t>
  </si>
  <si>
    <t>"mč155"3</t>
  </si>
  <si>
    <t>3720101.2</t>
  </si>
  <si>
    <t>úložný systém; D+M; 5 policový regál s kovovou nosnou konstrukcí (d/š/v) 1200/300/1800; s povrchovou úpravou Zn nebo lakované; materiál police: DTD nebo kovové, nosnost min.150 kg/polici</t>
  </si>
  <si>
    <t>28</t>
  </si>
  <si>
    <t>15</t>
  </si>
  <si>
    <t>3720124</t>
  </si>
  <si>
    <t>úložný systém; D+M; 5 policový regál s kovovou nosnou konstrukcí (d/š/v) 1200/500/1800; s povrchovou úpravou Zn nebo lakované; materiál police: DTD nebo kovové, nosnost min.150 kg/polici</t>
  </si>
  <si>
    <t>30</t>
  </si>
  <si>
    <t>3720206</t>
  </si>
  <si>
    <t>skříň kancelářská policová; D+M; horní část 3/5 s nikou, 2 police, spodní část 2/5 dveře plné, 1 police, bez zámku, (d/š/v) 800/400/1900 mm; 3x nastavitelná police s nosností do 20 kg; 2x dveře: materiál: dveře LDTD tl.=min.18 mm, olepeno hranami ABS tl.=2 mm; korpus: materiál boky+police LDTD tl. min. 18 mm olepeno hranami ABS tl.=min. 0,7 mm, záda HDF tl. min. 3 mm; 2x kovová úchytka, barva dle výběru, výškově stavitelné kování</t>
  </si>
  <si>
    <t>32</t>
  </si>
  <si>
    <t>"mč105"1</t>
  </si>
  <si>
    <t>17</t>
  </si>
  <si>
    <t>3720214</t>
  </si>
  <si>
    <t>skříň šatní; D+M; dveře plné, bez zámku, (d/š/v) 800/600/1900 mm; 1x police s nosností do 20 kg, 1x šatní tyč; 2x dveře: materiál: dveře LDTD tl.=min.18 mm, olepeno hranami ABS tl.=2 mm; korpus: materiál boky+police LDTD tl. min. 18 mm olepeno hranami ABS tl.=min. 0,7 mm, záda HDF tl. min. 3 mm; 2x kovová úchytka, barva dle výběru, výškově stavitelné kování</t>
  </si>
  <si>
    <t>34</t>
  </si>
  <si>
    <t>"mč173"2</t>
  </si>
  <si>
    <t>"mč166"1</t>
  </si>
  <si>
    <t>"mč139"1</t>
  </si>
  <si>
    <t>"mč133"4</t>
  </si>
  <si>
    <t>3720220</t>
  </si>
  <si>
    <t>skříň kancelářská policová; D+M; dveře plné, bez zámku, (d/š/v) 800/420/1900 mm; 4x police s nosností do 20 kg; 2x dveře: materiál: dveře LDTD tl.=min.18 mm, olepeno hranami ABS tl.=2 mm; korpus: materiál boky+police LDTD tl. min. 18 mm olepeno hranami ABS tl.=min. 0,7 mm, záda HDF tl. min. 3 mm; 2x kovová úchytka, barva dle výběru, výškově stavitelné kování</t>
  </si>
  <si>
    <t>36</t>
  </si>
  <si>
    <t>19</t>
  </si>
  <si>
    <t>3720238</t>
  </si>
  <si>
    <t>skříň kancelářská policová bez dveří; D+M; (d/š/v) 400/420/1150 mm; 4x police s nosností do 20 kg; korpus: materiál boky+police LDTD tl. min. 18 mm olepeno hranami ABS tl.=min. 0,7 mm, záda HDF tl. min. 3 mm; 2x kovová úchytka, barva dle výběru, výškově stavitelné kování</t>
  </si>
  <si>
    <t>38</t>
  </si>
  <si>
    <t>3720248</t>
  </si>
  <si>
    <t>skříň kancelářská policová bez dveří; D+M; (d/š/v) 800/420/1900 mm; 4x police s nosností do 20 kg; korpus: materiál boky+police LDTD tl. min. 18 mm olepeno hranami ABS tl.=min. 0,7 mm, záda HDF tl. min. 3 mm; 2x kovová úchytka, barva dle výběru, výškově stavitelné kování</t>
  </si>
  <si>
    <t>40</t>
  </si>
  <si>
    <t>3720302</t>
  </si>
  <si>
    <t>šatní modul A; D+M; (d/š/v) 800/350/2200, v horní části: L1/2 uzamykatelná police v=300mm s L1/2 zapuštěnými dvířky; spodní část: úložný prostor v=450 mm, s 10x odvětráním (průduch Ø max.50 mm s krytkou) a výklopnými dvířky se zapuštěnou úchytkou; s výškově nastavitelným kováním; 2x dvojháček, 1x výsuvný věšák na ramínka; materiál DTD 18 mm s oboustranným HPL laminátem, hrany ABS 2 mm, barva dle výběru; systémové spojovací kování s lavicí, jednoduchá montáž</t>
  </si>
  <si>
    <t>42</t>
  </si>
  <si>
    <t>"mč160"30</t>
  </si>
  <si>
    <t>3720203</t>
  </si>
  <si>
    <t>lavice k šatnímu modulu A; D+M; (d/š/v) 800/350/450, s výškově nastaviltelným kováním; materiál LDTD 25 mm s oboustranným HPL laminátem, hrany ABS 2 mm, barva dle výběru; systémové spojovací kování s šatním boxem, jednoduchá montáž</t>
  </si>
  <si>
    <t>44</t>
  </si>
  <si>
    <t>23</t>
  </si>
  <si>
    <t>3720305</t>
  </si>
  <si>
    <t>šatní modul B, dvojmístný; D+M; (d/š/v) 1200/350/1850, s policí v horní části: čtyřdílná police v=300mm; 4x dvojháček ; materiál DTD 18 mm s oboustranným HPL laminátem, hrany ABS 2 mm, barva dle výběru; systémové spojovací kování s lavicí, jednoduchá montáž</t>
  </si>
  <si>
    <t>46</t>
  </si>
  <si>
    <t>"mč170"11</t>
  </si>
  <si>
    <t>"mč165"11</t>
  </si>
  <si>
    <t>"mč159"3</t>
  </si>
  <si>
    <t>"mč148"3</t>
  </si>
  <si>
    <t>"mč137"3</t>
  </si>
  <si>
    <t>"mč131"11</t>
  </si>
  <si>
    <t>"mč126"11</t>
  </si>
  <si>
    <t>"mč125"11</t>
  </si>
  <si>
    <t>"mč120"11</t>
  </si>
  <si>
    <t>"mč119"4</t>
  </si>
  <si>
    <t>"mč115"11</t>
  </si>
  <si>
    <t>"mč111"11</t>
  </si>
  <si>
    <t>"mč110"11</t>
  </si>
  <si>
    <t>"mč106"11</t>
  </si>
  <si>
    <t>"mč101"4</t>
  </si>
  <si>
    <t>3720306</t>
  </si>
  <si>
    <t>lavice k šatnímu modulu B, dvojmístná; D+M; 1200/500/450, s výškově nastavitelným kováním; materiál LDTD 25 mm s oboustranným HPL laminátem, hrany ABS 2 mm, barva dle výběru; systémové spojovací kování s šatním modulem, jednoduchá montáž</t>
  </si>
  <si>
    <t>48</t>
  </si>
  <si>
    <t>25</t>
  </si>
  <si>
    <t>3720520</t>
  </si>
  <si>
    <t>Stůl jednací; D+M; (d/š/v) 800/800/750; vrchní deska tl. min.25 mm, materiál LDTD s oboustranným HPL laminátem, hrany ABS 2 mm, barva dle výběru; kovová rámová podnož, se stavěcími nožkami</t>
  </si>
  <si>
    <t>50</t>
  </si>
  <si>
    <t>"mč152"1</t>
  </si>
  <si>
    <t>3720533</t>
  </si>
  <si>
    <t>Stůl jednací; D+M; (d/š/v) 1200/800/750; vrchní deska tl. min.25 mm, materiál LDTD s oboustranným HPL laminátem, hrany ABS 2 mm, barva dle výběru; kovová rámová podnož, se stavěcími nožkami</t>
  </si>
  <si>
    <t>52</t>
  </si>
  <si>
    <t>"mč161"2</t>
  </si>
  <si>
    <t>"mč159"6</t>
  </si>
  <si>
    <t>"mč105"3</t>
  </si>
  <si>
    <t>27</t>
  </si>
  <si>
    <t>3720542</t>
  </si>
  <si>
    <t>Stůl jednací; D+M; (d/š/v) 1400/800/750; vrchní deska tl. min.25 mm, materiál LDTD s oboustranným HPL laminátem, hrany ABS 2 mm, barva dle výběru; kovová rámová podnož, se stavěcími nožkami</t>
  </si>
  <si>
    <t>54</t>
  </si>
  <si>
    <t>"mč150"1</t>
  </si>
  <si>
    <t>3720542.1</t>
  </si>
  <si>
    <t>Stůl jednací; D+M; (d/š/v) 1600/800/750; vrchní deska tl. min.25 mm, materiál LDTD s oboustranným HPL laminátem, hrany ABS 2 mm, barva dle výběru; kovová rámová podnož, se stavěcími nožkami</t>
  </si>
  <si>
    <t>56</t>
  </si>
  <si>
    <t>"mč165"1</t>
  </si>
  <si>
    <t>"mč148"1</t>
  </si>
  <si>
    <t>"mč105"6</t>
  </si>
  <si>
    <t>29</t>
  </si>
  <si>
    <t>3720576</t>
  </si>
  <si>
    <t>Stůl pracovní s policí; D+M; (d/š/v) 1000/800/750; vrchní deska tl.min 25 mm; police tl.min.18 mm; materiál: LDTD s oboustranným HPL laminátem, hrany ABS 2 mm, barva dle výběru; kovová rámová podnož, se stavěcími nožkami</t>
  </si>
  <si>
    <t>58</t>
  </si>
  <si>
    <t>"mč155"4</t>
  </si>
  <si>
    <t>3720585</t>
  </si>
  <si>
    <t>Stůl konferenční s policí; D+M; (d/š/v) 900/500/500; vrchní deska tl. min.25 mm; police tl.min.18 mm; materiál LDTD s oboustranným HPL laminátem, hrany ABS 2 mm, barva dle výběru; se stavěcími nožkami nebo kolečky</t>
  </si>
  <si>
    <t>60</t>
  </si>
  <si>
    <t>31</t>
  </si>
  <si>
    <t>3720600</t>
  </si>
  <si>
    <t>Stůl kabina A; D+M; (d/š/v) 800/800/750; vrchní deska tl. min.18 mm, 4x policová skříň 800/400/800 + 2 policová skříň s dvířky 400/400/800 + vrchní deska 2050/850/18; materiál LDTD s oboustranným HPL laminátem, hrany ABS 2 mm, barva dle výběru;</t>
  </si>
  <si>
    <t>62</t>
  </si>
  <si>
    <t>"mč160"1</t>
  </si>
  <si>
    <t>3720710</t>
  </si>
  <si>
    <t>židle jednací; D+M; typ ISO, stohovatelná; výška sedu min. 460 mm, hloubka sedu min. 400 mm; nosná konstrukce kovová svařovaná, s nosností = min.100 kg; s plastovými kryty sedáku a opěry, krytkami, koncovkami; sedák a opěra čalouněné ododlnou látkou min.350 g/m2, s odolností v oděru min. 30tis cyklů</t>
  </si>
  <si>
    <t>64</t>
  </si>
  <si>
    <t>"mč166"2</t>
  </si>
  <si>
    <t>"mč152"4</t>
  </si>
  <si>
    <t>"mč150"4</t>
  </si>
  <si>
    <t>"mč137"4</t>
  </si>
  <si>
    <t>"mč105"10</t>
  </si>
  <si>
    <t>33</t>
  </si>
  <si>
    <t>3720730</t>
  </si>
  <si>
    <t>židle jednací s područkami a pultíkem; D+M; typ ISO; výška sedu min. 460 mm, hloubka sedu min. 400 mm; nosná konstrukce kovová svařovaná, s nosností = min.100 kg; s plastovými kryty sedáku a opěry, krytkami, koncovkami, 2x područkami, 1x pultík; sedák a opěra čalouněné ododlnou látkou min.350 g/m2, s odolností v oděru min. 30tis cyklů</t>
  </si>
  <si>
    <t>66</t>
  </si>
  <si>
    <t>"mč179"20</t>
  </si>
  <si>
    <t>3720762</t>
  </si>
  <si>
    <t>židle kancelářská multifunkční otočná "nízká" s regulací výšky sedáku, s pevnými područkami; D+M; nosnost min.100 kg; síťovaný opěrák, výškově stavitelný plynový píst, kovový kříž s kolečky na PVC krytinu; sedák čalouněný ododlnou látkou min.350 g/m2, s odolností v oděru min. 30tis cyklů</t>
  </si>
  <si>
    <t>68</t>
  </si>
  <si>
    <t>"mč137"2</t>
  </si>
  <si>
    <t>35</t>
  </si>
  <si>
    <t>3720772</t>
  </si>
  <si>
    <t>židle kancelářská multifunkční otočná "vysoká" s regulací výšky sedáku, s pevnými područkami; D+M; nosnost min.100 kg; síťovaný opěrák, výškově stavitelný plynový píst, kovový kříž s kolečky na PVC krytinu; sedák čalouněný ododlnou látkou min.350 g/m2, s odolností v oděru min. 30tis cyklů</t>
  </si>
  <si>
    <t>70</t>
  </si>
  <si>
    <t>3720852</t>
  </si>
  <si>
    <t>křeslo konferenční; D+M, celočalouněné s područkami; půdorysného rozměru min. 600/600 mm, výška sedáku max. 400 mm; nosná konstrukce kovová nebo dřevěná; čalounění ododlnou látkou min.350 g/m2, s odolností v oděru min. 30tis cyklů</t>
  </si>
  <si>
    <t>72</t>
  </si>
  <si>
    <t>37</t>
  </si>
  <si>
    <t>3720905</t>
  </si>
  <si>
    <t>Police nástěnná, zavěšená; D+M; (d/š/v) 1000/300/300; materiál: tl.min.18 mm, LDTD s oboustranným HPL laminátem, hrany ABS 2 mm, barva dle výběru</t>
  </si>
  <si>
    <t>74</t>
  </si>
  <si>
    <t>"mč161"3</t>
  </si>
  <si>
    <t>3720908</t>
  </si>
  <si>
    <t>Police nástěnná, zavěšená; D+M; (d/š/v) 1200/300/300; materiál: tl.min.18 mm, LDTD s oboustranným HPL laminátem, hrany ABS 2 mm, barva dle výběru</t>
  </si>
  <si>
    <t>76</t>
  </si>
  <si>
    <t>39</t>
  </si>
  <si>
    <t>3720941</t>
  </si>
  <si>
    <t>Kontejner pojízdný; D+M; 4x zásuvka, uzamykatelný, maximální rozměry (d/š/v) 420/620/620, mechanismus s kovovými výsuvy min.70%; materiál čela+horní deska: LDTD nebo PET tl. min. 18 mm, olepeno hranami ABS tl. 2 mm, barva dle výběru ; korpus: materiál LDTD tl. min. 18 mm olepeno hranami ABS tl. min. 0,7 mm; barva dle výběru; 4x úchytky, 2x klíč</t>
  </si>
  <si>
    <t>78</t>
  </si>
  <si>
    <t>373</t>
  </si>
  <si>
    <t>Vybavení prádelny a sušárny</t>
  </si>
  <si>
    <t>3731020</t>
  </si>
  <si>
    <t>Pračka profesionální provedení, na obsah 7 až 10 kg; D+M; volně stojící, odpružená, nerezový vnější a vnitřní prací buben; 2x zásobník na prací prostředky; připojení na studenou a teplou vodu; programovatelné prací programy s nastavením teplot praní, dávkování množství vody, pracích prostředků, napouštění, otáček motoru a odstředění; systém s tlumením otřesů, vyvažovací sytém; systém pro vážení; ovládání pracích cyklů přes WiFi nebo LAN; lokalizace v CZ; kompletní montáž a připojení na vodu, odpad, elektro; doprava+zapojení+zaškolení</t>
  </si>
  <si>
    <t>80</t>
  </si>
  <si>
    <t>"mč176"2</t>
  </si>
  <si>
    <t>41</t>
  </si>
  <si>
    <t>3731025</t>
  </si>
  <si>
    <t>Pračka profesionální provedení, na obsah 10 až 15 kg; D+M; volně stojící, odpružená, nerezový vnější a vnitřní prací buben; 2x zásobník na prací prostředky; připojení na studenou a teplou vodu; programovatelné prací programy s nastavením teplot praní, dávkování množství vody, pracích prostředků, napouštění, otáček motoru a odstředění; systém s tlumením otřesů, vyvažovací sytém; systém pro vážení; ovládání pracích cyklů přes WiFi nebo LAN; lokalizace v CZ; kompletní montáž a připojení na vodu, odpad, elektro; doprava+zapojení+zaškolení</t>
  </si>
  <si>
    <t>82</t>
  </si>
  <si>
    <t>"mč176"1</t>
  </si>
  <si>
    <t>3731050</t>
  </si>
  <si>
    <t>Sušička profesionální provedení; D+M; volně stojící; provedení elektro, nerezové provedení, na obsah 7 až 10 kg; kompletní montáž a připojení na VZT, odpad, elektro; doprava+zapojení+zaškolení</t>
  </si>
  <si>
    <t>84</t>
  </si>
  <si>
    <t>"mč177"2</t>
  </si>
  <si>
    <t>43</t>
  </si>
  <si>
    <t>3731055</t>
  </si>
  <si>
    <t>Sušička profesionální provedení; D+M; volně stojící; provedení elektro, nerezové provedení, na obsah 10 až 15 kg; kompletní montáž a připojení na VZT, odpad, elektro; doprava+zapojení+zaškolení</t>
  </si>
  <si>
    <t>86</t>
  </si>
  <si>
    <t>"mč177"1</t>
  </si>
  <si>
    <t>376</t>
  </si>
  <si>
    <t>Domácí elektrospotřebiče</t>
  </si>
  <si>
    <t>3764420</t>
  </si>
  <si>
    <t>chladnička s mrazničkou; D+M; kompresorová, elektrická, jednodveřová (P nebo L), volně stojící; d=max.590 mm, š=max.590 mm, v=max.850 mm, chladícího objemu=min. 119 lt; hlučnost=max.40 dB; energetická třída=min."C"; doprava+instalace+zapojení+zaškolení</t>
  </si>
  <si>
    <t>88</t>
  </si>
  <si>
    <t>998</t>
  </si>
  <si>
    <t>Přesun hmot</t>
  </si>
  <si>
    <t>45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</si>
  <si>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</si>
  <si>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</si>
  <si>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t</t>
  </si>
  <si>
    <t>CS ÚRS 2024 02</t>
  </si>
  <si>
    <t>-782939577</t>
  </si>
  <si>
    <t>Online PSC</t>
  </si>
  <si>
    <t>https://podminky.urs.cz/item/CS_URS_2024_02/998011008</t>
  </si>
  <si>
    <t>02 -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</si>
  <si>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</si>
  <si>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</si>
  <si>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</si>
  <si>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</si>
  <si>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</si>
  <si>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VRN3</t>
  </si>
  <si>
    <t>Zařízení staveniště</t>
  </si>
  <si>
    <t>031002100</t>
  </si>
  <si>
    <t>Zařízení staveniště - náklady na vybudování, používání a likvidaci staveniště, včetně napojení na média a spotřebované energie a včetně nákladů na uvedení pronajatých ploch do původního stavu, oplocení a ostraha staveniště, označení v souladu s článkem XI</t>
  </si>
  <si>
    <t>…</t>
  </si>
  <si>
    <t>1024</t>
  </si>
  <si>
    <t>1005728737</t>
  </si>
  <si>
    <t>VRN4</t>
  </si>
  <si>
    <t>Inženýrská činnost</t>
  </si>
  <si>
    <t>049002100</t>
  </si>
  <si>
    <t>Doklady nezbytné pro předání dodávky a uvedení vybavení do provozu (návody k obsluze, provozní a manipulační řády, doklady, atesty, certifikáty, zkoušky atd.) včetně všech dokladů, které jsou nezbytné pro oficiální schválení hřiště Komisí pro stadiony a h</t>
  </si>
  <si>
    <t>176868746</t>
  </si>
  <si>
    <t>VRN9</t>
  </si>
  <si>
    <t>Ostatní náklady</t>
  </si>
  <si>
    <t>094002100</t>
  </si>
  <si>
    <t>Pořizování fotodokumentace stavby včetně pasportizace před zahájením stavby (ze stejných míst)</t>
  </si>
  <si>
    <t>-1652115893</t>
  </si>
  <si>
    <t>094103100</t>
  </si>
  <si>
    <t>Technologicko provozní pokyny pro údržbu</t>
  </si>
  <si>
    <t>758493439</t>
  </si>
  <si>
    <t>094203100</t>
  </si>
  <si>
    <t>Ostatní náklady spojené s požadavky objednatele, obsažené v příslušných článcích SOD a neuvedených v soupisech prací</t>
  </si>
  <si>
    <t>2016707961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</si>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</sst>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4_02/99801100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4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3"/>
      <c r="AQ5" s="23"/>
      <c r="AR5" s="21"/>
      <c r="BE5" s="30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3"/>
      <c r="AQ6" s="23"/>
      <c r="AR6" s="21"/>
      <c r="BE6" s="31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0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0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0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0"/>
      <c r="BS13" s="18" t="s">
        <v>6</v>
      </c>
    </row>
    <row r="14" spans="1:74" ht="12.75">
      <c r="B14" s="22"/>
      <c r="C14" s="23"/>
      <c r="D14" s="23"/>
      <c r="E14" s="315" t="s">
        <v>30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0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1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0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0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0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0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0"/>
    </row>
    <row r="23" spans="1:71" s="1" customFormat="1" ht="47.25" customHeight="1">
      <c r="B23" s="22"/>
      <c r="C23" s="23"/>
      <c r="D23" s="23"/>
      <c r="E23" s="317" t="s">
        <v>36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3"/>
      <c r="AP23" s="23"/>
      <c r="AQ23" s="23"/>
      <c r="AR23" s="21"/>
      <c r="BE23" s="31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0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8">
        <f>ROUND(AG54,2)</f>
        <v>0</v>
      </c>
      <c r="AL26" s="319"/>
      <c r="AM26" s="319"/>
      <c r="AN26" s="319"/>
      <c r="AO26" s="319"/>
      <c r="AP26" s="37"/>
      <c r="AQ26" s="37"/>
      <c r="AR26" s="40"/>
      <c r="BE26" s="31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0" t="s">
        <v>38</v>
      </c>
      <c r="M28" s="320"/>
      <c r="N28" s="320"/>
      <c r="O28" s="320"/>
      <c r="P28" s="320"/>
      <c r="Q28" s="37"/>
      <c r="R28" s="37"/>
      <c r="S28" s="37"/>
      <c r="T28" s="37"/>
      <c r="U28" s="37"/>
      <c r="V28" s="37"/>
      <c r="W28" s="320" t="s">
        <v>39</v>
      </c>
      <c r="X28" s="320"/>
      <c r="Y28" s="320"/>
      <c r="Z28" s="320"/>
      <c r="AA28" s="320"/>
      <c r="AB28" s="320"/>
      <c r="AC28" s="320"/>
      <c r="AD28" s="320"/>
      <c r="AE28" s="320"/>
      <c r="AF28" s="37"/>
      <c r="AG28" s="37"/>
      <c r="AH28" s="37"/>
      <c r="AI28" s="37"/>
      <c r="AJ28" s="37"/>
      <c r="AK28" s="320" t="s">
        <v>40</v>
      </c>
      <c r="AL28" s="320"/>
      <c r="AM28" s="320"/>
      <c r="AN28" s="320"/>
      <c r="AO28" s="320"/>
      <c r="AP28" s="37"/>
      <c r="AQ28" s="37"/>
      <c r="AR28" s="40"/>
      <c r="BE28" s="310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23">
        <v>0.21</v>
      </c>
      <c r="M29" s="322"/>
      <c r="N29" s="322"/>
      <c r="O29" s="322"/>
      <c r="P29" s="322"/>
      <c r="Q29" s="42"/>
      <c r="R29" s="42"/>
      <c r="S29" s="42"/>
      <c r="T29" s="42"/>
      <c r="U29" s="42"/>
      <c r="V29" s="42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F29" s="42"/>
      <c r="AG29" s="42"/>
      <c r="AH29" s="42"/>
      <c r="AI29" s="42"/>
      <c r="AJ29" s="42"/>
      <c r="AK29" s="321">
        <f>ROUND(AV54, 2)</f>
        <v>0</v>
      </c>
      <c r="AL29" s="322"/>
      <c r="AM29" s="322"/>
      <c r="AN29" s="322"/>
      <c r="AO29" s="322"/>
      <c r="AP29" s="42"/>
      <c r="AQ29" s="42"/>
      <c r="AR29" s="43"/>
      <c r="BE29" s="311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23">
        <v>0.12</v>
      </c>
      <c r="M30" s="322"/>
      <c r="N30" s="322"/>
      <c r="O30" s="322"/>
      <c r="P30" s="322"/>
      <c r="Q30" s="42"/>
      <c r="R30" s="42"/>
      <c r="S30" s="42"/>
      <c r="T30" s="42"/>
      <c r="U30" s="42"/>
      <c r="V30" s="42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F30" s="42"/>
      <c r="AG30" s="42"/>
      <c r="AH30" s="42"/>
      <c r="AI30" s="42"/>
      <c r="AJ30" s="42"/>
      <c r="AK30" s="321">
        <f>ROUND(AW54, 2)</f>
        <v>0</v>
      </c>
      <c r="AL30" s="322"/>
      <c r="AM30" s="322"/>
      <c r="AN30" s="322"/>
      <c r="AO30" s="322"/>
      <c r="AP30" s="42"/>
      <c r="AQ30" s="42"/>
      <c r="AR30" s="43"/>
      <c r="BE30" s="311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23">
        <v>0.21</v>
      </c>
      <c r="M31" s="322"/>
      <c r="N31" s="322"/>
      <c r="O31" s="322"/>
      <c r="P31" s="322"/>
      <c r="Q31" s="42"/>
      <c r="R31" s="42"/>
      <c r="S31" s="42"/>
      <c r="T31" s="42"/>
      <c r="U31" s="42"/>
      <c r="V31" s="42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F31" s="42"/>
      <c r="AG31" s="42"/>
      <c r="AH31" s="42"/>
      <c r="AI31" s="42"/>
      <c r="AJ31" s="42"/>
      <c r="AK31" s="321">
        <v>0</v>
      </c>
      <c r="AL31" s="322"/>
      <c r="AM31" s="322"/>
      <c r="AN31" s="322"/>
      <c r="AO31" s="322"/>
      <c r="AP31" s="42"/>
      <c r="AQ31" s="42"/>
      <c r="AR31" s="43"/>
      <c r="BE31" s="311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23">
        <v>0.12</v>
      </c>
      <c r="M32" s="322"/>
      <c r="N32" s="322"/>
      <c r="O32" s="322"/>
      <c r="P32" s="322"/>
      <c r="Q32" s="42"/>
      <c r="R32" s="42"/>
      <c r="S32" s="42"/>
      <c r="T32" s="42"/>
      <c r="U32" s="42"/>
      <c r="V32" s="42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F32" s="42"/>
      <c r="AG32" s="42"/>
      <c r="AH32" s="42"/>
      <c r="AI32" s="42"/>
      <c r="AJ32" s="42"/>
      <c r="AK32" s="321">
        <v>0</v>
      </c>
      <c r="AL32" s="322"/>
      <c r="AM32" s="322"/>
      <c r="AN32" s="322"/>
      <c r="AO32" s="322"/>
      <c r="AP32" s="42"/>
      <c r="AQ32" s="42"/>
      <c r="AR32" s="43"/>
      <c r="BE32" s="311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23">
        <v>0</v>
      </c>
      <c r="M33" s="322"/>
      <c r="N33" s="322"/>
      <c r="O33" s="322"/>
      <c r="P33" s="322"/>
      <c r="Q33" s="42"/>
      <c r="R33" s="42"/>
      <c r="S33" s="42"/>
      <c r="T33" s="42"/>
      <c r="U33" s="42"/>
      <c r="V33" s="42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F33" s="42"/>
      <c r="AG33" s="42"/>
      <c r="AH33" s="42"/>
      <c r="AI33" s="42"/>
      <c r="AJ33" s="42"/>
      <c r="AK33" s="321">
        <v>0</v>
      </c>
      <c r="AL33" s="322"/>
      <c r="AM33" s="322"/>
      <c r="AN33" s="322"/>
      <c r="AO33" s="32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24" t="s">
        <v>49</v>
      </c>
      <c r="Y35" s="325"/>
      <c r="Z35" s="325"/>
      <c r="AA35" s="325"/>
      <c r="AB35" s="325"/>
      <c r="AC35" s="46"/>
      <c r="AD35" s="46"/>
      <c r="AE35" s="46"/>
      <c r="AF35" s="46"/>
      <c r="AG35" s="46"/>
      <c r="AH35" s="46"/>
      <c r="AI35" s="46"/>
      <c r="AJ35" s="46"/>
      <c r="AK35" s="326">
        <f>SUM(AK26:AK33)</f>
        <v>0</v>
      </c>
      <c r="AL35" s="325"/>
      <c r="AM35" s="325"/>
      <c r="AN35" s="325"/>
      <c r="AO35" s="32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20250101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8" t="str">
        <f>K6</f>
        <v>SFC Opava, fotbalový stadion, vnitřní vybavení, oprava povodňových škod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Lípová 105/2, 746 01 Opava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0" t="str">
        <f>IF(AN8= "","",AN8)</f>
        <v>10. 3. 2025</v>
      </c>
      <c r="AN47" s="33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Opava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1" t="str">
        <f>IF(E17="","",E17)</f>
        <v xml:space="preserve"> </v>
      </c>
      <c r="AN49" s="332"/>
      <c r="AO49" s="332"/>
      <c r="AP49" s="332"/>
      <c r="AQ49" s="37"/>
      <c r="AR49" s="40"/>
      <c r="AS49" s="333" t="s">
        <v>51</v>
      </c>
      <c r="AT49" s="33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31" t="str">
        <f>IF(E20="","",E20)</f>
        <v xml:space="preserve"> </v>
      </c>
      <c r="AN50" s="332"/>
      <c r="AO50" s="332"/>
      <c r="AP50" s="332"/>
      <c r="AQ50" s="37"/>
      <c r="AR50" s="40"/>
      <c r="AS50" s="335"/>
      <c r="AT50" s="33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7"/>
      <c r="AT51" s="33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9" t="s">
        <v>52</v>
      </c>
      <c r="D52" s="340"/>
      <c r="E52" s="340"/>
      <c r="F52" s="340"/>
      <c r="G52" s="340"/>
      <c r="H52" s="67"/>
      <c r="I52" s="341" t="s">
        <v>53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2" t="s">
        <v>54</v>
      </c>
      <c r="AH52" s="340"/>
      <c r="AI52" s="340"/>
      <c r="AJ52" s="340"/>
      <c r="AK52" s="340"/>
      <c r="AL52" s="340"/>
      <c r="AM52" s="340"/>
      <c r="AN52" s="341" t="s">
        <v>55</v>
      </c>
      <c r="AO52" s="340"/>
      <c r="AP52" s="340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6">
        <f>ROUND(SUM(AG55:AG56),2)</f>
        <v>0</v>
      </c>
      <c r="AH54" s="346"/>
      <c r="AI54" s="346"/>
      <c r="AJ54" s="346"/>
      <c r="AK54" s="346"/>
      <c r="AL54" s="346"/>
      <c r="AM54" s="346"/>
      <c r="AN54" s="347">
        <f>SUM(AG54,AT54)</f>
        <v>0</v>
      </c>
      <c r="AO54" s="347"/>
      <c r="AP54" s="347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1" s="7" customFormat="1" ht="16.5" customHeight="1">
      <c r="A55" s="87" t="s">
        <v>75</v>
      </c>
      <c r="B55" s="88"/>
      <c r="C55" s="89"/>
      <c r="D55" s="345" t="s">
        <v>76</v>
      </c>
      <c r="E55" s="345"/>
      <c r="F55" s="345"/>
      <c r="G55" s="345"/>
      <c r="H55" s="345"/>
      <c r="I55" s="90"/>
      <c r="J55" s="345" t="s">
        <v>77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3">
        <f>'01 - Vybavení kabin'!J30</f>
        <v>0</v>
      </c>
      <c r="AH55" s="344"/>
      <c r="AI55" s="344"/>
      <c r="AJ55" s="344"/>
      <c r="AK55" s="344"/>
      <c r="AL55" s="344"/>
      <c r="AM55" s="344"/>
      <c r="AN55" s="343">
        <f>SUM(AG55,AT55)</f>
        <v>0</v>
      </c>
      <c r="AO55" s="344"/>
      <c r="AP55" s="344"/>
      <c r="AQ55" s="91" t="s">
        <v>78</v>
      </c>
      <c r="AR55" s="92"/>
      <c r="AS55" s="93">
        <v>0</v>
      </c>
      <c r="AT55" s="94">
        <f>ROUND(SUM(AV55:AW55),2)</f>
        <v>0</v>
      </c>
      <c r="AU55" s="95">
        <f>'01 - Vybavení kabin'!P85</f>
        <v>0</v>
      </c>
      <c r="AV55" s="94">
        <f>'01 - Vybavení kabin'!J33</f>
        <v>0</v>
      </c>
      <c r="AW55" s="94">
        <f>'01 - Vybavení kabin'!J34</f>
        <v>0</v>
      </c>
      <c r="AX55" s="94">
        <f>'01 - Vybavení kabin'!J35</f>
        <v>0</v>
      </c>
      <c r="AY55" s="94">
        <f>'01 - Vybavení kabin'!J36</f>
        <v>0</v>
      </c>
      <c r="AZ55" s="94">
        <f>'01 - Vybavení kabin'!F33</f>
        <v>0</v>
      </c>
      <c r="BA55" s="94">
        <f>'01 - Vybavení kabin'!F34</f>
        <v>0</v>
      </c>
      <c r="BB55" s="94">
        <f>'01 - Vybavení kabin'!F35</f>
        <v>0</v>
      </c>
      <c r="BC55" s="94">
        <f>'01 - Vybavení kabin'!F36</f>
        <v>0</v>
      </c>
      <c r="BD55" s="96">
        <f>'01 - Vybavení kabin'!F37</f>
        <v>0</v>
      </c>
      <c r="BT55" s="97" t="s">
        <v>79</v>
      </c>
      <c r="BV55" s="97" t="s">
        <v>73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7" customFormat="1" ht="16.5" customHeight="1">
      <c r="A56" s="87" t="s">
        <v>75</v>
      </c>
      <c r="B56" s="88"/>
      <c r="C56" s="89"/>
      <c r="D56" s="345" t="s">
        <v>82</v>
      </c>
      <c r="E56" s="345"/>
      <c r="F56" s="345"/>
      <c r="G56" s="345"/>
      <c r="H56" s="345"/>
      <c r="I56" s="90"/>
      <c r="J56" s="345" t="s">
        <v>83</v>
      </c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3">
        <f>'02 - VRN'!J30</f>
        <v>0</v>
      </c>
      <c r="AH56" s="344"/>
      <c r="AI56" s="344"/>
      <c r="AJ56" s="344"/>
      <c r="AK56" s="344"/>
      <c r="AL56" s="344"/>
      <c r="AM56" s="344"/>
      <c r="AN56" s="343">
        <f>SUM(AG56,AT56)</f>
        <v>0</v>
      </c>
      <c r="AO56" s="344"/>
      <c r="AP56" s="344"/>
      <c r="AQ56" s="91" t="s">
        <v>78</v>
      </c>
      <c r="AR56" s="92"/>
      <c r="AS56" s="98">
        <v>0</v>
      </c>
      <c r="AT56" s="99">
        <f>ROUND(SUM(AV56:AW56),2)</f>
        <v>0</v>
      </c>
      <c r="AU56" s="100">
        <f>'02 - VRN'!P83</f>
        <v>0</v>
      </c>
      <c r="AV56" s="99">
        <f>'02 - VRN'!J33</f>
        <v>0</v>
      </c>
      <c r="AW56" s="99">
        <f>'02 - VRN'!J34</f>
        <v>0</v>
      </c>
      <c r="AX56" s="99">
        <f>'02 - VRN'!J35</f>
        <v>0</v>
      </c>
      <c r="AY56" s="99">
        <f>'02 - VRN'!J36</f>
        <v>0</v>
      </c>
      <c r="AZ56" s="99">
        <f>'02 - VRN'!F33</f>
        <v>0</v>
      </c>
      <c r="BA56" s="99">
        <f>'02 - VRN'!F34</f>
        <v>0</v>
      </c>
      <c r="BB56" s="99">
        <f>'02 - VRN'!F35</f>
        <v>0</v>
      </c>
      <c r="BC56" s="99">
        <f>'02 - VRN'!F36</f>
        <v>0</v>
      </c>
      <c r="BD56" s="101">
        <f>'02 - VRN'!F37</f>
        <v>0</v>
      </c>
      <c r="BT56" s="97" t="s">
        <v>79</v>
      </c>
      <c r="BV56" s="97" t="s">
        <v>73</v>
      </c>
      <c r="BW56" s="97" t="s">
        <v>84</v>
      </c>
      <c r="BX56" s="97" t="s">
        <v>5</v>
      </c>
      <c r="CL56" s="97" t="s">
        <v>19</v>
      </c>
      <c r="CM56" s="97" t="s">
        <v>81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hkHpmKjyuofMje0OuuR7QifJPUHfAb3nc1PM2MWXE81cL0Cst2vDj176NQ4oO7MGfkXVePRvzNeXeoRe9SO2ag==" saltValue="GK4gPUNBbQ2XJ452ycmPr//zibaxZwhZ3xMMqqAwBBQtO5gQfXKRHg+6zgUHeCsoWXKncXFBpGk108NGIj20O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Vybavení kabin'!C2" display="/" xr:uid="{00000000-0004-0000-0000-000000000000}"/>
    <hyperlink ref="A56" location="'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4"/>
  <sheetViews>
    <sheetView showGridLines="0" topLeftCell="A113" workbookViewId="0">
      <selection activeCell="I88" sqref="I8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8" t="s">
        <v>80</v>
      </c>
      <c r="AZ2" s="102" t="s">
        <v>85</v>
      </c>
      <c r="BA2" s="102" t="s">
        <v>86</v>
      </c>
      <c r="BB2" s="102" t="s">
        <v>19</v>
      </c>
      <c r="BC2" s="102" t="s">
        <v>87</v>
      </c>
      <c r="BD2" s="102" t="s">
        <v>88</v>
      </c>
    </row>
    <row r="3" spans="1:5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81</v>
      </c>
    </row>
    <row r="4" spans="1:56" s="1" customFormat="1" ht="24.95" customHeight="1">
      <c r="B4" s="21"/>
      <c r="D4" s="105" t="s">
        <v>89</v>
      </c>
      <c r="L4" s="21"/>
      <c r="M4" s="106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07" t="s">
        <v>16</v>
      </c>
      <c r="L6" s="21"/>
    </row>
    <row r="7" spans="1:56" s="1" customFormat="1" ht="16.5" customHeight="1">
      <c r="B7" s="21"/>
      <c r="E7" s="349" t="str">
        <f>'Rekapitulace stavby'!K6</f>
        <v>SFC Opava, fotbalový stadion, vnitřní vybavení, oprava povodňových škod</v>
      </c>
      <c r="F7" s="350"/>
      <c r="G7" s="350"/>
      <c r="H7" s="350"/>
      <c r="L7" s="21"/>
    </row>
    <row r="8" spans="1:56" s="2" customFormat="1" ht="12" customHeight="1">
      <c r="A8" s="35"/>
      <c r="B8" s="40"/>
      <c r="C8" s="35"/>
      <c r="D8" s="107" t="s">
        <v>90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51" t="s">
        <v>91</v>
      </c>
      <c r="F9" s="352"/>
      <c r="G9" s="352"/>
      <c r="H9" s="352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7" t="s">
        <v>21</v>
      </c>
      <c r="E12" s="35"/>
      <c r="F12" s="109" t="s">
        <v>32</v>
      </c>
      <c r="G12" s="35"/>
      <c r="H12" s="35"/>
      <c r="I12" s="107" t="s">
        <v>23</v>
      </c>
      <c r="J12" s="110" t="str">
        <f>'Rekapitulace stavby'!AN8</f>
        <v>10. 3. 2025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9" t="str">
        <f>IF('Rekapitulace stavby'!E11="","",'Rekapitulace stavby'!E11)</f>
        <v>Statutární město Opava</v>
      </c>
      <c r="F15" s="35"/>
      <c r="G15" s="35"/>
      <c r="H15" s="35"/>
      <c r="I15" s="107" t="s">
        <v>28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28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35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55" t="s">
        <v>19</v>
      </c>
      <c r="F27" s="355"/>
      <c r="G27" s="355"/>
      <c r="H27" s="35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37</v>
      </c>
      <c r="E30" s="35"/>
      <c r="F30" s="35"/>
      <c r="G30" s="35"/>
      <c r="H30" s="35"/>
      <c r="I30" s="35"/>
      <c r="J30" s="116">
        <f>ROUND(J85,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39</v>
      </c>
      <c r="G32" s="35"/>
      <c r="H32" s="35"/>
      <c r="I32" s="117" t="s">
        <v>38</v>
      </c>
      <c r="J32" s="117" t="s">
        <v>40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41</v>
      </c>
      <c r="E33" s="107" t="s">
        <v>42</v>
      </c>
      <c r="F33" s="119">
        <f>ROUND((SUM(BE85:BE283)),  2)</f>
        <v>0</v>
      </c>
      <c r="G33" s="35"/>
      <c r="H33" s="35"/>
      <c r="I33" s="120">
        <v>0.21</v>
      </c>
      <c r="J33" s="119">
        <f>ROUND(((SUM(BE85:BE283))*I33),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43</v>
      </c>
      <c r="F34" s="119">
        <f>ROUND((SUM(BF85:BF283)),  2)</f>
        <v>0</v>
      </c>
      <c r="G34" s="35"/>
      <c r="H34" s="35"/>
      <c r="I34" s="120">
        <v>0.12</v>
      </c>
      <c r="J34" s="119">
        <f>ROUND(((SUM(BF85:BF283))*I34),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44</v>
      </c>
      <c r="F35" s="119">
        <f>ROUND((SUM(BG85:BG283)),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45</v>
      </c>
      <c r="F36" s="119">
        <f>ROUND((SUM(BH85:BH283)),  2)</f>
        <v>0</v>
      </c>
      <c r="G36" s="35"/>
      <c r="H36" s="35"/>
      <c r="I36" s="120">
        <v>0.12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9">
        <f>ROUND((SUM(BI85:BI283)),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56" t="str">
        <f>E7</f>
        <v>SFC Opava, fotbalový stadion, vnitřní vybavení, oprava povodňových škod</v>
      </c>
      <c r="F48" s="357"/>
      <c r="G48" s="357"/>
      <c r="H48" s="357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01 - Vybavení kabin</v>
      </c>
      <c r="F50" s="358"/>
      <c r="G50" s="358"/>
      <c r="H50" s="358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10. 3. 2025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Opava</v>
      </c>
      <c r="G54" s="37"/>
      <c r="H54" s="37"/>
      <c r="I54" s="30" t="s">
        <v>31</v>
      </c>
      <c r="J54" s="33" t="str">
        <f>E21</f>
        <v xml:space="preserve">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69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J139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J259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100</v>
      </c>
      <c r="E64" s="145"/>
      <c r="F64" s="145"/>
      <c r="G64" s="145"/>
      <c r="H64" s="145"/>
      <c r="I64" s="145"/>
      <c r="J64" s="146">
        <f>J272</f>
        <v>0</v>
      </c>
      <c r="K64" s="143"/>
      <c r="L64" s="147"/>
    </row>
    <row r="65" spans="1:31" s="9" customFormat="1" ht="24.95" customHeight="1">
      <c r="B65" s="136"/>
      <c r="C65" s="137"/>
      <c r="D65" s="138" t="s">
        <v>101</v>
      </c>
      <c r="E65" s="139"/>
      <c r="F65" s="139"/>
      <c r="G65" s="139"/>
      <c r="H65" s="139"/>
      <c r="I65" s="139"/>
      <c r="J65" s="140">
        <f>J281</f>
        <v>0</v>
      </c>
      <c r="K65" s="137"/>
      <c r="L65" s="141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102</v>
      </c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56" t="str">
        <f>E7</f>
        <v>SFC Opava, fotbalový stadion, vnitřní vybavení, oprava povodňových škod</v>
      </c>
      <c r="F75" s="357"/>
      <c r="G75" s="357"/>
      <c r="H75" s="35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90</v>
      </c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28" t="str">
        <f>E9</f>
        <v>01 - Vybavení kabin</v>
      </c>
      <c r="F77" s="358"/>
      <c r="G77" s="358"/>
      <c r="H77" s="358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 xml:space="preserve"> </v>
      </c>
      <c r="G79" s="37"/>
      <c r="H79" s="37"/>
      <c r="I79" s="30" t="s">
        <v>23</v>
      </c>
      <c r="J79" s="60" t="str">
        <f>IF(J12="","",J12)</f>
        <v>10. 3. 2025</v>
      </c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25</v>
      </c>
      <c r="D81" s="37"/>
      <c r="E81" s="37"/>
      <c r="F81" s="28" t="str">
        <f>E15</f>
        <v>Statutární město Opava</v>
      </c>
      <c r="G81" s="37"/>
      <c r="H81" s="37"/>
      <c r="I81" s="30" t="s">
        <v>31</v>
      </c>
      <c r="J81" s="33" t="str">
        <f>E21</f>
        <v xml:space="preserve"> 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29</v>
      </c>
      <c r="D82" s="37"/>
      <c r="E82" s="37"/>
      <c r="F82" s="28" t="str">
        <f>IF(E18="","",E18)</f>
        <v>Vyplň údaj</v>
      </c>
      <c r="G82" s="37"/>
      <c r="H82" s="37"/>
      <c r="I82" s="30" t="s">
        <v>34</v>
      </c>
      <c r="J82" s="33" t="str">
        <f>E24</f>
        <v xml:space="preserve"> </v>
      </c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8"/>
      <c r="B84" s="149"/>
      <c r="C84" s="150" t="s">
        <v>103</v>
      </c>
      <c r="D84" s="151" t="s">
        <v>56</v>
      </c>
      <c r="E84" s="151" t="s">
        <v>52</v>
      </c>
      <c r="F84" s="151" t="s">
        <v>53</v>
      </c>
      <c r="G84" s="151" t="s">
        <v>104</v>
      </c>
      <c r="H84" s="151" t="s">
        <v>105</v>
      </c>
      <c r="I84" s="151" t="s">
        <v>106</v>
      </c>
      <c r="J84" s="151" t="s">
        <v>94</v>
      </c>
      <c r="K84" s="152" t="s">
        <v>107</v>
      </c>
      <c r="L84" s="153"/>
      <c r="M84" s="69" t="s">
        <v>19</v>
      </c>
      <c r="N84" s="70" t="s">
        <v>41</v>
      </c>
      <c r="O84" s="70" t="s">
        <v>108</v>
      </c>
      <c r="P84" s="70" t="s">
        <v>109</v>
      </c>
      <c r="Q84" s="70" t="s">
        <v>110</v>
      </c>
      <c r="R84" s="70" t="s">
        <v>111</v>
      </c>
      <c r="S84" s="70" t="s">
        <v>112</v>
      </c>
      <c r="T84" s="71" t="s">
        <v>113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5"/>
      <c r="B85" s="36"/>
      <c r="C85" s="76" t="s">
        <v>114</v>
      </c>
      <c r="D85" s="37"/>
      <c r="E85" s="37"/>
      <c r="F85" s="37"/>
      <c r="G85" s="37"/>
      <c r="H85" s="37"/>
      <c r="I85" s="37"/>
      <c r="J85" s="154">
        <f>BK85</f>
        <v>0</v>
      </c>
      <c r="K85" s="37"/>
      <c r="L85" s="40"/>
      <c r="M85" s="72"/>
      <c r="N85" s="155"/>
      <c r="O85" s="73"/>
      <c r="P85" s="156">
        <f>P86+P281</f>
        <v>0</v>
      </c>
      <c r="Q85" s="73"/>
      <c r="R85" s="156">
        <f>R86+R281</f>
        <v>5.5312360000000007</v>
      </c>
      <c r="S85" s="73"/>
      <c r="T85" s="157">
        <f>T86+T281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70</v>
      </c>
      <c r="AU85" s="18" t="s">
        <v>95</v>
      </c>
      <c r="BK85" s="158">
        <f>BK86+BK281</f>
        <v>0</v>
      </c>
    </row>
    <row r="86" spans="1:65" s="12" customFormat="1" ht="25.9" customHeight="1">
      <c r="B86" s="159"/>
      <c r="C86" s="160"/>
      <c r="D86" s="161" t="s">
        <v>70</v>
      </c>
      <c r="E86" s="162" t="s">
        <v>115</v>
      </c>
      <c r="F86" s="162" t="s">
        <v>116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P87+P139+P259+P272</f>
        <v>0</v>
      </c>
      <c r="Q86" s="167"/>
      <c r="R86" s="168">
        <f>R87+R139+R259+R272</f>
        <v>5.5312360000000007</v>
      </c>
      <c r="S86" s="167"/>
      <c r="T86" s="169">
        <f>T87+T139+T259+T272</f>
        <v>0</v>
      </c>
      <c r="AR86" s="170" t="s">
        <v>81</v>
      </c>
      <c r="AT86" s="171" t="s">
        <v>70</v>
      </c>
      <c r="AU86" s="171" t="s">
        <v>71</v>
      </c>
      <c r="AY86" s="170" t="s">
        <v>117</v>
      </c>
      <c r="BK86" s="172">
        <f>BK87+BK139+BK259+BK272</f>
        <v>0</v>
      </c>
    </row>
    <row r="87" spans="1:65" s="12" customFormat="1" ht="22.9" customHeight="1">
      <c r="B87" s="159"/>
      <c r="C87" s="160"/>
      <c r="D87" s="161" t="s">
        <v>70</v>
      </c>
      <c r="E87" s="173" t="s">
        <v>118</v>
      </c>
      <c r="F87" s="173" t="s">
        <v>119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SUM(P88:P138)</f>
        <v>0</v>
      </c>
      <c r="Q87" s="167"/>
      <c r="R87" s="168">
        <f>SUM(R88:R138)</f>
        <v>0.81623600000000007</v>
      </c>
      <c r="S87" s="167"/>
      <c r="T87" s="169">
        <f>SUM(T88:T138)</f>
        <v>0</v>
      </c>
      <c r="AR87" s="170" t="s">
        <v>81</v>
      </c>
      <c r="AT87" s="171" t="s">
        <v>70</v>
      </c>
      <c r="AU87" s="171" t="s">
        <v>79</v>
      </c>
      <c r="AY87" s="170" t="s">
        <v>117</v>
      </c>
      <c r="BK87" s="172">
        <f>SUM(BK88:BK138)</f>
        <v>0</v>
      </c>
    </row>
    <row r="88" spans="1:65" s="2" customFormat="1" ht="37.9" customHeight="1">
      <c r="A88" s="35"/>
      <c r="B88" s="36"/>
      <c r="C88" s="175" t="s">
        <v>79</v>
      </c>
      <c r="D88" s="175" t="s">
        <v>120</v>
      </c>
      <c r="E88" s="176" t="s">
        <v>121</v>
      </c>
      <c r="F88" s="177" t="s">
        <v>122</v>
      </c>
      <c r="G88" s="178" t="s">
        <v>123</v>
      </c>
      <c r="H88" s="179">
        <v>6.2</v>
      </c>
      <c r="I88" s="180"/>
      <c r="J88" s="181">
        <f>ROUND(I88*H88,2)</f>
        <v>0</v>
      </c>
      <c r="K88" s="177" t="s">
        <v>19</v>
      </c>
      <c r="L88" s="40"/>
      <c r="M88" s="182" t="s">
        <v>19</v>
      </c>
      <c r="N88" s="183" t="s">
        <v>42</v>
      </c>
      <c r="O88" s="65"/>
      <c r="P88" s="184">
        <f>O88*H88</f>
        <v>0</v>
      </c>
      <c r="Q88" s="184">
        <v>1.2E-2</v>
      </c>
      <c r="R88" s="184">
        <f>Q88*H88</f>
        <v>7.4400000000000008E-2</v>
      </c>
      <c r="S88" s="184">
        <v>0</v>
      </c>
      <c r="T88" s="185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6" t="s">
        <v>124</v>
      </c>
      <c r="AT88" s="186" t="s">
        <v>120</v>
      </c>
      <c r="AU88" s="186" t="s">
        <v>81</v>
      </c>
      <c r="AY88" s="18" t="s">
        <v>117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8" t="s">
        <v>79</v>
      </c>
      <c r="BK88" s="187">
        <f>ROUND(I88*H88,2)</f>
        <v>0</v>
      </c>
      <c r="BL88" s="18" t="s">
        <v>124</v>
      </c>
      <c r="BM88" s="186" t="s">
        <v>81</v>
      </c>
    </row>
    <row r="89" spans="1:65" s="13" customFormat="1" ht="11.25">
      <c r="B89" s="188"/>
      <c r="C89" s="189"/>
      <c r="D89" s="190" t="s">
        <v>125</v>
      </c>
      <c r="E89" s="191" t="s">
        <v>19</v>
      </c>
      <c r="F89" s="192" t="s">
        <v>126</v>
      </c>
      <c r="G89" s="189"/>
      <c r="H89" s="193">
        <v>2.2000000000000002</v>
      </c>
      <c r="I89" s="194"/>
      <c r="J89" s="189"/>
      <c r="K89" s="189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125</v>
      </c>
      <c r="AU89" s="199" t="s">
        <v>81</v>
      </c>
      <c r="AV89" s="13" t="s">
        <v>81</v>
      </c>
      <c r="AW89" s="13" t="s">
        <v>33</v>
      </c>
      <c r="AX89" s="13" t="s">
        <v>71</v>
      </c>
      <c r="AY89" s="199" t="s">
        <v>117</v>
      </c>
    </row>
    <row r="90" spans="1:65" s="13" customFormat="1" ht="11.25">
      <c r="B90" s="188"/>
      <c r="C90" s="189"/>
      <c r="D90" s="190" t="s">
        <v>125</v>
      </c>
      <c r="E90" s="191" t="s">
        <v>19</v>
      </c>
      <c r="F90" s="192" t="s">
        <v>127</v>
      </c>
      <c r="G90" s="189"/>
      <c r="H90" s="193">
        <v>1.6</v>
      </c>
      <c r="I90" s="194"/>
      <c r="J90" s="189"/>
      <c r="K90" s="189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125</v>
      </c>
      <c r="AU90" s="199" t="s">
        <v>81</v>
      </c>
      <c r="AV90" s="13" t="s">
        <v>81</v>
      </c>
      <c r="AW90" s="13" t="s">
        <v>33</v>
      </c>
      <c r="AX90" s="13" t="s">
        <v>71</v>
      </c>
      <c r="AY90" s="199" t="s">
        <v>117</v>
      </c>
    </row>
    <row r="91" spans="1:65" s="13" customFormat="1" ht="11.25">
      <c r="B91" s="188"/>
      <c r="C91" s="189"/>
      <c r="D91" s="190" t="s">
        <v>125</v>
      </c>
      <c r="E91" s="191" t="s">
        <v>19</v>
      </c>
      <c r="F91" s="192" t="s">
        <v>128</v>
      </c>
      <c r="G91" s="189"/>
      <c r="H91" s="193">
        <v>0.8</v>
      </c>
      <c r="I91" s="194"/>
      <c r="J91" s="189"/>
      <c r="K91" s="189"/>
      <c r="L91" s="195"/>
      <c r="M91" s="196"/>
      <c r="N91" s="197"/>
      <c r="O91" s="197"/>
      <c r="P91" s="197"/>
      <c r="Q91" s="197"/>
      <c r="R91" s="197"/>
      <c r="S91" s="197"/>
      <c r="T91" s="198"/>
      <c r="AT91" s="199" t="s">
        <v>125</v>
      </c>
      <c r="AU91" s="199" t="s">
        <v>81</v>
      </c>
      <c r="AV91" s="13" t="s">
        <v>81</v>
      </c>
      <c r="AW91" s="13" t="s">
        <v>33</v>
      </c>
      <c r="AX91" s="13" t="s">
        <v>71</v>
      </c>
      <c r="AY91" s="199" t="s">
        <v>117</v>
      </c>
    </row>
    <row r="92" spans="1:65" s="13" customFormat="1" ht="11.25">
      <c r="B92" s="188"/>
      <c r="C92" s="189"/>
      <c r="D92" s="190" t="s">
        <v>125</v>
      </c>
      <c r="E92" s="191" t="s">
        <v>19</v>
      </c>
      <c r="F92" s="192" t="s">
        <v>129</v>
      </c>
      <c r="G92" s="189"/>
      <c r="H92" s="193">
        <v>1.6</v>
      </c>
      <c r="I92" s="194"/>
      <c r="J92" s="189"/>
      <c r="K92" s="189"/>
      <c r="L92" s="195"/>
      <c r="M92" s="196"/>
      <c r="N92" s="197"/>
      <c r="O92" s="197"/>
      <c r="P92" s="197"/>
      <c r="Q92" s="197"/>
      <c r="R92" s="197"/>
      <c r="S92" s="197"/>
      <c r="T92" s="198"/>
      <c r="AT92" s="199" t="s">
        <v>125</v>
      </c>
      <c r="AU92" s="199" t="s">
        <v>81</v>
      </c>
      <c r="AV92" s="13" t="s">
        <v>81</v>
      </c>
      <c r="AW92" s="13" t="s">
        <v>33</v>
      </c>
      <c r="AX92" s="13" t="s">
        <v>71</v>
      </c>
      <c r="AY92" s="199" t="s">
        <v>117</v>
      </c>
    </row>
    <row r="93" spans="1:65" s="13" customFormat="1" ht="11.25">
      <c r="B93" s="188"/>
      <c r="C93" s="189"/>
      <c r="D93" s="190" t="s">
        <v>125</v>
      </c>
      <c r="E93" s="191" t="s">
        <v>19</v>
      </c>
      <c r="F93" s="192" t="s">
        <v>85</v>
      </c>
      <c r="G93" s="189"/>
      <c r="H93" s="193">
        <v>6.2</v>
      </c>
      <c r="I93" s="194"/>
      <c r="J93" s="189"/>
      <c r="K93" s="189"/>
      <c r="L93" s="195"/>
      <c r="M93" s="196"/>
      <c r="N93" s="197"/>
      <c r="O93" s="197"/>
      <c r="P93" s="197"/>
      <c r="Q93" s="197"/>
      <c r="R93" s="197"/>
      <c r="S93" s="197"/>
      <c r="T93" s="198"/>
      <c r="AT93" s="199" t="s">
        <v>125</v>
      </c>
      <c r="AU93" s="199" t="s">
        <v>81</v>
      </c>
      <c r="AV93" s="13" t="s">
        <v>81</v>
      </c>
      <c r="AW93" s="13" t="s">
        <v>33</v>
      </c>
      <c r="AX93" s="13" t="s">
        <v>79</v>
      </c>
      <c r="AY93" s="199" t="s">
        <v>117</v>
      </c>
    </row>
    <row r="94" spans="1:65" s="2" customFormat="1" ht="21.75" customHeight="1">
      <c r="A94" s="35"/>
      <c r="B94" s="36"/>
      <c r="C94" s="175" t="s">
        <v>81</v>
      </c>
      <c r="D94" s="175" t="s">
        <v>120</v>
      </c>
      <c r="E94" s="176" t="s">
        <v>130</v>
      </c>
      <c r="F94" s="177" t="s">
        <v>131</v>
      </c>
      <c r="G94" s="178" t="s">
        <v>132</v>
      </c>
      <c r="H94" s="179">
        <v>3</v>
      </c>
      <c r="I94" s="180"/>
      <c r="J94" s="181">
        <f>ROUND(I94*H94,2)</f>
        <v>0</v>
      </c>
      <c r="K94" s="177" t="s">
        <v>19</v>
      </c>
      <c r="L94" s="40"/>
      <c r="M94" s="182" t="s">
        <v>19</v>
      </c>
      <c r="N94" s="183" t="s">
        <v>42</v>
      </c>
      <c r="O94" s="65"/>
      <c r="P94" s="184">
        <f>O94*H94</f>
        <v>0</v>
      </c>
      <c r="Q94" s="184">
        <v>1.1000000000000001E-3</v>
      </c>
      <c r="R94" s="184">
        <f>Q94*H94</f>
        <v>3.3E-3</v>
      </c>
      <c r="S94" s="184">
        <v>0</v>
      </c>
      <c r="T94" s="185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6" t="s">
        <v>124</v>
      </c>
      <c r="AT94" s="186" t="s">
        <v>120</v>
      </c>
      <c r="AU94" s="186" t="s">
        <v>81</v>
      </c>
      <c r="AY94" s="18" t="s">
        <v>117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8" t="s">
        <v>79</v>
      </c>
      <c r="BK94" s="187">
        <f>ROUND(I94*H94,2)</f>
        <v>0</v>
      </c>
      <c r="BL94" s="18" t="s">
        <v>124</v>
      </c>
      <c r="BM94" s="186" t="s">
        <v>133</v>
      </c>
    </row>
    <row r="95" spans="1:65" s="13" customFormat="1" ht="11.25">
      <c r="B95" s="188"/>
      <c r="C95" s="189"/>
      <c r="D95" s="190" t="s">
        <v>125</v>
      </c>
      <c r="E95" s="191" t="s">
        <v>19</v>
      </c>
      <c r="F95" s="192" t="s">
        <v>134</v>
      </c>
      <c r="G95" s="189"/>
      <c r="H95" s="193">
        <v>1</v>
      </c>
      <c r="I95" s="194"/>
      <c r="J95" s="189"/>
      <c r="K95" s="189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125</v>
      </c>
      <c r="AU95" s="199" t="s">
        <v>81</v>
      </c>
      <c r="AV95" s="13" t="s">
        <v>81</v>
      </c>
      <c r="AW95" s="13" t="s">
        <v>33</v>
      </c>
      <c r="AX95" s="13" t="s">
        <v>71</v>
      </c>
      <c r="AY95" s="199" t="s">
        <v>117</v>
      </c>
    </row>
    <row r="96" spans="1:65" s="13" customFormat="1" ht="11.25">
      <c r="B96" s="188"/>
      <c r="C96" s="189"/>
      <c r="D96" s="190" t="s">
        <v>125</v>
      </c>
      <c r="E96" s="191" t="s">
        <v>19</v>
      </c>
      <c r="F96" s="192" t="s">
        <v>135</v>
      </c>
      <c r="G96" s="189"/>
      <c r="H96" s="193">
        <v>1</v>
      </c>
      <c r="I96" s="194"/>
      <c r="J96" s="189"/>
      <c r="K96" s="189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125</v>
      </c>
      <c r="AU96" s="199" t="s">
        <v>81</v>
      </c>
      <c r="AV96" s="13" t="s">
        <v>81</v>
      </c>
      <c r="AW96" s="13" t="s">
        <v>33</v>
      </c>
      <c r="AX96" s="13" t="s">
        <v>71</v>
      </c>
      <c r="AY96" s="199" t="s">
        <v>117</v>
      </c>
    </row>
    <row r="97" spans="1:65" s="13" customFormat="1" ht="11.25">
      <c r="B97" s="188"/>
      <c r="C97" s="189"/>
      <c r="D97" s="190" t="s">
        <v>125</v>
      </c>
      <c r="E97" s="191" t="s">
        <v>19</v>
      </c>
      <c r="F97" s="192" t="s">
        <v>136</v>
      </c>
      <c r="G97" s="189"/>
      <c r="H97" s="193">
        <v>1</v>
      </c>
      <c r="I97" s="194"/>
      <c r="J97" s="189"/>
      <c r="K97" s="189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125</v>
      </c>
      <c r="AU97" s="199" t="s">
        <v>81</v>
      </c>
      <c r="AV97" s="13" t="s">
        <v>81</v>
      </c>
      <c r="AW97" s="13" t="s">
        <v>33</v>
      </c>
      <c r="AX97" s="13" t="s">
        <v>71</v>
      </c>
      <c r="AY97" s="199" t="s">
        <v>117</v>
      </c>
    </row>
    <row r="98" spans="1:65" s="14" customFormat="1" ht="11.25">
      <c r="B98" s="200"/>
      <c r="C98" s="201"/>
      <c r="D98" s="190" t="s">
        <v>125</v>
      </c>
      <c r="E98" s="202" t="s">
        <v>19</v>
      </c>
      <c r="F98" s="203" t="s">
        <v>137</v>
      </c>
      <c r="G98" s="201"/>
      <c r="H98" s="204">
        <v>3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125</v>
      </c>
      <c r="AU98" s="210" t="s">
        <v>81</v>
      </c>
      <c r="AV98" s="14" t="s">
        <v>133</v>
      </c>
      <c r="AW98" s="14" t="s">
        <v>33</v>
      </c>
      <c r="AX98" s="14" t="s">
        <v>79</v>
      </c>
      <c r="AY98" s="210" t="s">
        <v>117</v>
      </c>
    </row>
    <row r="99" spans="1:65" s="2" customFormat="1" ht="37.9" customHeight="1">
      <c r="A99" s="35"/>
      <c r="B99" s="36"/>
      <c r="C99" s="175" t="s">
        <v>88</v>
      </c>
      <c r="D99" s="175" t="s">
        <v>120</v>
      </c>
      <c r="E99" s="176" t="s">
        <v>138</v>
      </c>
      <c r="F99" s="177" t="s">
        <v>139</v>
      </c>
      <c r="G99" s="178" t="s">
        <v>132</v>
      </c>
      <c r="H99" s="179">
        <v>3</v>
      </c>
      <c r="I99" s="180"/>
      <c r="J99" s="181">
        <f>ROUND(I99*H99,2)</f>
        <v>0</v>
      </c>
      <c r="K99" s="177" t="s">
        <v>19</v>
      </c>
      <c r="L99" s="40"/>
      <c r="M99" s="182" t="s">
        <v>19</v>
      </c>
      <c r="N99" s="183" t="s">
        <v>42</v>
      </c>
      <c r="O99" s="65"/>
      <c r="P99" s="184">
        <f>O99*H99</f>
        <v>0</v>
      </c>
      <c r="Q99" s="184">
        <v>3.65E-3</v>
      </c>
      <c r="R99" s="184">
        <f>Q99*H99</f>
        <v>1.095E-2</v>
      </c>
      <c r="S99" s="184">
        <v>0</v>
      </c>
      <c r="T99" s="185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6" t="s">
        <v>124</v>
      </c>
      <c r="AT99" s="186" t="s">
        <v>120</v>
      </c>
      <c r="AU99" s="186" t="s">
        <v>81</v>
      </c>
      <c r="AY99" s="18" t="s">
        <v>117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79</v>
      </c>
      <c r="BK99" s="187">
        <f>ROUND(I99*H99,2)</f>
        <v>0</v>
      </c>
      <c r="BL99" s="18" t="s">
        <v>124</v>
      </c>
      <c r="BM99" s="186" t="s">
        <v>140</v>
      </c>
    </row>
    <row r="100" spans="1:65" s="13" customFormat="1" ht="11.25">
      <c r="B100" s="188"/>
      <c r="C100" s="189"/>
      <c r="D100" s="190" t="s">
        <v>125</v>
      </c>
      <c r="E100" s="191" t="s">
        <v>19</v>
      </c>
      <c r="F100" s="192" t="s">
        <v>134</v>
      </c>
      <c r="G100" s="189"/>
      <c r="H100" s="193">
        <v>1</v>
      </c>
      <c r="I100" s="194"/>
      <c r="J100" s="189"/>
      <c r="K100" s="189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125</v>
      </c>
      <c r="AU100" s="199" t="s">
        <v>81</v>
      </c>
      <c r="AV100" s="13" t="s">
        <v>81</v>
      </c>
      <c r="AW100" s="13" t="s">
        <v>33</v>
      </c>
      <c r="AX100" s="13" t="s">
        <v>71</v>
      </c>
      <c r="AY100" s="199" t="s">
        <v>117</v>
      </c>
    </row>
    <row r="101" spans="1:65" s="13" customFormat="1" ht="11.25">
      <c r="B101" s="188"/>
      <c r="C101" s="189"/>
      <c r="D101" s="190" t="s">
        <v>125</v>
      </c>
      <c r="E101" s="191" t="s">
        <v>19</v>
      </c>
      <c r="F101" s="192" t="s">
        <v>135</v>
      </c>
      <c r="G101" s="189"/>
      <c r="H101" s="193">
        <v>1</v>
      </c>
      <c r="I101" s="194"/>
      <c r="J101" s="189"/>
      <c r="K101" s="189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125</v>
      </c>
      <c r="AU101" s="199" t="s">
        <v>81</v>
      </c>
      <c r="AV101" s="13" t="s">
        <v>81</v>
      </c>
      <c r="AW101" s="13" t="s">
        <v>33</v>
      </c>
      <c r="AX101" s="13" t="s">
        <v>71</v>
      </c>
      <c r="AY101" s="199" t="s">
        <v>117</v>
      </c>
    </row>
    <row r="102" spans="1:65" s="13" customFormat="1" ht="11.25">
      <c r="B102" s="188"/>
      <c r="C102" s="189"/>
      <c r="D102" s="190" t="s">
        <v>125</v>
      </c>
      <c r="E102" s="191" t="s">
        <v>19</v>
      </c>
      <c r="F102" s="192" t="s">
        <v>136</v>
      </c>
      <c r="G102" s="189"/>
      <c r="H102" s="193">
        <v>1</v>
      </c>
      <c r="I102" s="194"/>
      <c r="J102" s="189"/>
      <c r="K102" s="189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125</v>
      </c>
      <c r="AU102" s="199" t="s">
        <v>81</v>
      </c>
      <c r="AV102" s="13" t="s">
        <v>81</v>
      </c>
      <c r="AW102" s="13" t="s">
        <v>33</v>
      </c>
      <c r="AX102" s="13" t="s">
        <v>71</v>
      </c>
      <c r="AY102" s="199" t="s">
        <v>117</v>
      </c>
    </row>
    <row r="103" spans="1:65" s="14" customFormat="1" ht="11.25">
      <c r="B103" s="200"/>
      <c r="C103" s="201"/>
      <c r="D103" s="190" t="s">
        <v>125</v>
      </c>
      <c r="E103" s="202" t="s">
        <v>19</v>
      </c>
      <c r="F103" s="203" t="s">
        <v>137</v>
      </c>
      <c r="G103" s="201"/>
      <c r="H103" s="204">
        <v>3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125</v>
      </c>
      <c r="AU103" s="210" t="s">
        <v>81</v>
      </c>
      <c r="AV103" s="14" t="s">
        <v>133</v>
      </c>
      <c r="AW103" s="14" t="s">
        <v>33</v>
      </c>
      <c r="AX103" s="14" t="s">
        <v>79</v>
      </c>
      <c r="AY103" s="210" t="s">
        <v>117</v>
      </c>
    </row>
    <row r="104" spans="1:65" s="2" customFormat="1" ht="55.5" customHeight="1">
      <c r="A104" s="35"/>
      <c r="B104" s="36"/>
      <c r="C104" s="175" t="s">
        <v>133</v>
      </c>
      <c r="D104" s="175" t="s">
        <v>120</v>
      </c>
      <c r="E104" s="176" t="s">
        <v>141</v>
      </c>
      <c r="F104" s="177" t="s">
        <v>142</v>
      </c>
      <c r="G104" s="178" t="s">
        <v>132</v>
      </c>
      <c r="H104" s="179">
        <v>4</v>
      </c>
      <c r="I104" s="180"/>
      <c r="J104" s="181">
        <f>ROUND(I104*H104,2)</f>
        <v>0</v>
      </c>
      <c r="K104" s="177" t="s">
        <v>19</v>
      </c>
      <c r="L104" s="40"/>
      <c r="M104" s="182" t="s">
        <v>19</v>
      </c>
      <c r="N104" s="183" t="s">
        <v>42</v>
      </c>
      <c r="O104" s="65"/>
      <c r="P104" s="184">
        <f>O104*H104</f>
        <v>0</v>
      </c>
      <c r="Q104" s="184">
        <v>3.5000000000000003E-2</v>
      </c>
      <c r="R104" s="184">
        <f>Q104*H104</f>
        <v>0.14000000000000001</v>
      </c>
      <c r="S104" s="184">
        <v>0</v>
      </c>
      <c r="T104" s="185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6" t="s">
        <v>124</v>
      </c>
      <c r="AT104" s="186" t="s">
        <v>120</v>
      </c>
      <c r="AU104" s="186" t="s">
        <v>81</v>
      </c>
      <c r="AY104" s="18" t="s">
        <v>117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" t="s">
        <v>79</v>
      </c>
      <c r="BK104" s="187">
        <f>ROUND(I104*H104,2)</f>
        <v>0</v>
      </c>
      <c r="BL104" s="18" t="s">
        <v>124</v>
      </c>
      <c r="BM104" s="186" t="s">
        <v>143</v>
      </c>
    </row>
    <row r="105" spans="1:65" s="13" customFormat="1" ht="11.25">
      <c r="B105" s="188"/>
      <c r="C105" s="189"/>
      <c r="D105" s="190" t="s">
        <v>125</v>
      </c>
      <c r="E105" s="191" t="s">
        <v>19</v>
      </c>
      <c r="F105" s="192" t="s">
        <v>134</v>
      </c>
      <c r="G105" s="189"/>
      <c r="H105" s="193">
        <v>1</v>
      </c>
      <c r="I105" s="194"/>
      <c r="J105" s="189"/>
      <c r="K105" s="189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125</v>
      </c>
      <c r="AU105" s="199" t="s">
        <v>81</v>
      </c>
      <c r="AV105" s="13" t="s">
        <v>81</v>
      </c>
      <c r="AW105" s="13" t="s">
        <v>33</v>
      </c>
      <c r="AX105" s="13" t="s">
        <v>71</v>
      </c>
      <c r="AY105" s="199" t="s">
        <v>117</v>
      </c>
    </row>
    <row r="106" spans="1:65" s="13" customFormat="1" ht="11.25">
      <c r="B106" s="188"/>
      <c r="C106" s="189"/>
      <c r="D106" s="190" t="s">
        <v>125</v>
      </c>
      <c r="E106" s="191" t="s">
        <v>19</v>
      </c>
      <c r="F106" s="192" t="s">
        <v>135</v>
      </c>
      <c r="G106" s="189"/>
      <c r="H106" s="193">
        <v>1</v>
      </c>
      <c r="I106" s="194"/>
      <c r="J106" s="189"/>
      <c r="K106" s="189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125</v>
      </c>
      <c r="AU106" s="199" t="s">
        <v>81</v>
      </c>
      <c r="AV106" s="13" t="s">
        <v>81</v>
      </c>
      <c r="AW106" s="13" t="s">
        <v>33</v>
      </c>
      <c r="AX106" s="13" t="s">
        <v>71</v>
      </c>
      <c r="AY106" s="199" t="s">
        <v>117</v>
      </c>
    </row>
    <row r="107" spans="1:65" s="13" customFormat="1" ht="11.25">
      <c r="B107" s="188"/>
      <c r="C107" s="189"/>
      <c r="D107" s="190" t="s">
        <v>125</v>
      </c>
      <c r="E107" s="191" t="s">
        <v>19</v>
      </c>
      <c r="F107" s="192" t="s">
        <v>144</v>
      </c>
      <c r="G107" s="189"/>
      <c r="H107" s="193">
        <v>1</v>
      </c>
      <c r="I107" s="194"/>
      <c r="J107" s="189"/>
      <c r="K107" s="189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125</v>
      </c>
      <c r="AU107" s="199" t="s">
        <v>81</v>
      </c>
      <c r="AV107" s="13" t="s">
        <v>81</v>
      </c>
      <c r="AW107" s="13" t="s">
        <v>33</v>
      </c>
      <c r="AX107" s="13" t="s">
        <v>71</v>
      </c>
      <c r="AY107" s="199" t="s">
        <v>117</v>
      </c>
    </row>
    <row r="108" spans="1:65" s="13" customFormat="1" ht="11.25">
      <c r="B108" s="188"/>
      <c r="C108" s="189"/>
      <c r="D108" s="190" t="s">
        <v>125</v>
      </c>
      <c r="E108" s="191" t="s">
        <v>19</v>
      </c>
      <c r="F108" s="192" t="s">
        <v>136</v>
      </c>
      <c r="G108" s="189"/>
      <c r="H108" s="193">
        <v>1</v>
      </c>
      <c r="I108" s="194"/>
      <c r="J108" s="189"/>
      <c r="K108" s="189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125</v>
      </c>
      <c r="AU108" s="199" t="s">
        <v>81</v>
      </c>
      <c r="AV108" s="13" t="s">
        <v>81</v>
      </c>
      <c r="AW108" s="13" t="s">
        <v>33</v>
      </c>
      <c r="AX108" s="13" t="s">
        <v>71</v>
      </c>
      <c r="AY108" s="199" t="s">
        <v>117</v>
      </c>
    </row>
    <row r="109" spans="1:65" s="14" customFormat="1" ht="11.25">
      <c r="B109" s="200"/>
      <c r="C109" s="201"/>
      <c r="D109" s="190" t="s">
        <v>125</v>
      </c>
      <c r="E109" s="202" t="s">
        <v>19</v>
      </c>
      <c r="F109" s="203" t="s">
        <v>137</v>
      </c>
      <c r="G109" s="201"/>
      <c r="H109" s="204">
        <v>4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125</v>
      </c>
      <c r="AU109" s="210" t="s">
        <v>81</v>
      </c>
      <c r="AV109" s="14" t="s">
        <v>133</v>
      </c>
      <c r="AW109" s="14" t="s">
        <v>33</v>
      </c>
      <c r="AX109" s="14" t="s">
        <v>79</v>
      </c>
      <c r="AY109" s="210" t="s">
        <v>117</v>
      </c>
    </row>
    <row r="110" spans="1:65" s="2" customFormat="1" ht="55.5" customHeight="1">
      <c r="A110" s="35"/>
      <c r="B110" s="36"/>
      <c r="C110" s="175" t="s">
        <v>145</v>
      </c>
      <c r="D110" s="175" t="s">
        <v>120</v>
      </c>
      <c r="E110" s="176" t="s">
        <v>146</v>
      </c>
      <c r="F110" s="177" t="s">
        <v>147</v>
      </c>
      <c r="G110" s="178" t="s">
        <v>132</v>
      </c>
      <c r="H110" s="179">
        <v>2</v>
      </c>
      <c r="I110" s="180"/>
      <c r="J110" s="181">
        <f>ROUND(I110*H110,2)</f>
        <v>0</v>
      </c>
      <c r="K110" s="177" t="s">
        <v>19</v>
      </c>
      <c r="L110" s="40"/>
      <c r="M110" s="182" t="s">
        <v>19</v>
      </c>
      <c r="N110" s="183" t="s">
        <v>42</v>
      </c>
      <c r="O110" s="65"/>
      <c r="P110" s="184">
        <f>O110*H110</f>
        <v>0</v>
      </c>
      <c r="Q110" s="184">
        <v>5.5E-2</v>
      </c>
      <c r="R110" s="184">
        <f>Q110*H110</f>
        <v>0.11</v>
      </c>
      <c r="S110" s="184">
        <v>0</v>
      </c>
      <c r="T110" s="185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124</v>
      </c>
      <c r="AT110" s="186" t="s">
        <v>120</v>
      </c>
      <c r="AU110" s="186" t="s">
        <v>81</v>
      </c>
      <c r="AY110" s="18" t="s">
        <v>117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79</v>
      </c>
      <c r="BK110" s="187">
        <f>ROUND(I110*H110,2)</f>
        <v>0</v>
      </c>
      <c r="BL110" s="18" t="s">
        <v>124</v>
      </c>
      <c r="BM110" s="186" t="s">
        <v>148</v>
      </c>
    </row>
    <row r="111" spans="1:65" s="13" customFormat="1" ht="11.25">
      <c r="B111" s="188"/>
      <c r="C111" s="189"/>
      <c r="D111" s="190" t="s">
        <v>125</v>
      </c>
      <c r="E111" s="191" t="s">
        <v>19</v>
      </c>
      <c r="F111" s="192" t="s">
        <v>135</v>
      </c>
      <c r="G111" s="189"/>
      <c r="H111" s="193">
        <v>1</v>
      </c>
      <c r="I111" s="194"/>
      <c r="J111" s="189"/>
      <c r="K111" s="189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125</v>
      </c>
      <c r="AU111" s="199" t="s">
        <v>81</v>
      </c>
      <c r="AV111" s="13" t="s">
        <v>81</v>
      </c>
      <c r="AW111" s="13" t="s">
        <v>33</v>
      </c>
      <c r="AX111" s="13" t="s">
        <v>71</v>
      </c>
      <c r="AY111" s="199" t="s">
        <v>117</v>
      </c>
    </row>
    <row r="112" spans="1:65" s="13" customFormat="1" ht="11.25">
      <c r="B112" s="188"/>
      <c r="C112" s="189"/>
      <c r="D112" s="190" t="s">
        <v>125</v>
      </c>
      <c r="E112" s="191" t="s">
        <v>19</v>
      </c>
      <c r="F112" s="192" t="s">
        <v>136</v>
      </c>
      <c r="G112" s="189"/>
      <c r="H112" s="193">
        <v>1</v>
      </c>
      <c r="I112" s="194"/>
      <c r="J112" s="189"/>
      <c r="K112" s="189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125</v>
      </c>
      <c r="AU112" s="199" t="s">
        <v>81</v>
      </c>
      <c r="AV112" s="13" t="s">
        <v>81</v>
      </c>
      <c r="AW112" s="13" t="s">
        <v>33</v>
      </c>
      <c r="AX112" s="13" t="s">
        <v>71</v>
      </c>
      <c r="AY112" s="199" t="s">
        <v>117</v>
      </c>
    </row>
    <row r="113" spans="1:65" s="14" customFormat="1" ht="11.25">
      <c r="B113" s="200"/>
      <c r="C113" s="201"/>
      <c r="D113" s="190" t="s">
        <v>125</v>
      </c>
      <c r="E113" s="202" t="s">
        <v>19</v>
      </c>
      <c r="F113" s="203" t="s">
        <v>137</v>
      </c>
      <c r="G113" s="201"/>
      <c r="H113" s="204">
        <v>2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125</v>
      </c>
      <c r="AU113" s="210" t="s">
        <v>81</v>
      </c>
      <c r="AV113" s="14" t="s">
        <v>133</v>
      </c>
      <c r="AW113" s="14" t="s">
        <v>33</v>
      </c>
      <c r="AX113" s="14" t="s">
        <v>79</v>
      </c>
      <c r="AY113" s="210" t="s">
        <v>117</v>
      </c>
    </row>
    <row r="114" spans="1:65" s="2" customFormat="1" ht="55.5" customHeight="1">
      <c r="A114" s="35"/>
      <c r="B114" s="36"/>
      <c r="C114" s="175" t="s">
        <v>140</v>
      </c>
      <c r="D114" s="175" t="s">
        <v>120</v>
      </c>
      <c r="E114" s="176" t="s">
        <v>149</v>
      </c>
      <c r="F114" s="177" t="s">
        <v>150</v>
      </c>
      <c r="G114" s="178" t="s">
        <v>132</v>
      </c>
      <c r="H114" s="179">
        <v>2</v>
      </c>
      <c r="I114" s="180"/>
      <c r="J114" s="181">
        <f>ROUND(I114*H114,2)</f>
        <v>0</v>
      </c>
      <c r="K114" s="177" t="s">
        <v>19</v>
      </c>
      <c r="L114" s="40"/>
      <c r="M114" s="182" t="s">
        <v>19</v>
      </c>
      <c r="N114" s="183" t="s">
        <v>42</v>
      </c>
      <c r="O114" s="65"/>
      <c r="P114" s="184">
        <f>O114*H114</f>
        <v>0</v>
      </c>
      <c r="Q114" s="184">
        <v>0.05</v>
      </c>
      <c r="R114" s="184">
        <f>Q114*H114</f>
        <v>0.1</v>
      </c>
      <c r="S114" s="184">
        <v>0</v>
      </c>
      <c r="T114" s="185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6" t="s">
        <v>124</v>
      </c>
      <c r="AT114" s="186" t="s">
        <v>120</v>
      </c>
      <c r="AU114" s="186" t="s">
        <v>81</v>
      </c>
      <c r="AY114" s="18" t="s">
        <v>117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8" t="s">
        <v>79</v>
      </c>
      <c r="BK114" s="187">
        <f>ROUND(I114*H114,2)</f>
        <v>0</v>
      </c>
      <c r="BL114" s="18" t="s">
        <v>124</v>
      </c>
      <c r="BM114" s="186" t="s">
        <v>8</v>
      </c>
    </row>
    <row r="115" spans="1:65" s="13" customFormat="1" ht="11.25">
      <c r="B115" s="188"/>
      <c r="C115" s="189"/>
      <c r="D115" s="190" t="s">
        <v>125</v>
      </c>
      <c r="E115" s="191" t="s">
        <v>19</v>
      </c>
      <c r="F115" s="192" t="s">
        <v>134</v>
      </c>
      <c r="G115" s="189"/>
      <c r="H115" s="193">
        <v>1</v>
      </c>
      <c r="I115" s="194"/>
      <c r="J115" s="189"/>
      <c r="K115" s="189"/>
      <c r="L115" s="195"/>
      <c r="M115" s="196"/>
      <c r="N115" s="197"/>
      <c r="O115" s="197"/>
      <c r="P115" s="197"/>
      <c r="Q115" s="197"/>
      <c r="R115" s="197"/>
      <c r="S115" s="197"/>
      <c r="T115" s="198"/>
      <c r="AT115" s="199" t="s">
        <v>125</v>
      </c>
      <c r="AU115" s="199" t="s">
        <v>81</v>
      </c>
      <c r="AV115" s="13" t="s">
        <v>81</v>
      </c>
      <c r="AW115" s="13" t="s">
        <v>33</v>
      </c>
      <c r="AX115" s="13" t="s">
        <v>71</v>
      </c>
      <c r="AY115" s="199" t="s">
        <v>117</v>
      </c>
    </row>
    <row r="116" spans="1:65" s="13" customFormat="1" ht="11.25">
      <c r="B116" s="188"/>
      <c r="C116" s="189"/>
      <c r="D116" s="190" t="s">
        <v>125</v>
      </c>
      <c r="E116" s="191" t="s">
        <v>19</v>
      </c>
      <c r="F116" s="192" t="s">
        <v>144</v>
      </c>
      <c r="G116" s="189"/>
      <c r="H116" s="193">
        <v>1</v>
      </c>
      <c r="I116" s="194"/>
      <c r="J116" s="189"/>
      <c r="K116" s="189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125</v>
      </c>
      <c r="AU116" s="199" t="s">
        <v>81</v>
      </c>
      <c r="AV116" s="13" t="s">
        <v>81</v>
      </c>
      <c r="AW116" s="13" t="s">
        <v>33</v>
      </c>
      <c r="AX116" s="13" t="s">
        <v>71</v>
      </c>
      <c r="AY116" s="199" t="s">
        <v>117</v>
      </c>
    </row>
    <row r="117" spans="1:65" s="14" customFormat="1" ht="11.25">
      <c r="B117" s="200"/>
      <c r="C117" s="201"/>
      <c r="D117" s="190" t="s">
        <v>125</v>
      </c>
      <c r="E117" s="202" t="s">
        <v>19</v>
      </c>
      <c r="F117" s="203" t="s">
        <v>137</v>
      </c>
      <c r="G117" s="201"/>
      <c r="H117" s="204">
        <v>2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125</v>
      </c>
      <c r="AU117" s="210" t="s">
        <v>81</v>
      </c>
      <c r="AV117" s="14" t="s">
        <v>133</v>
      </c>
      <c r="AW117" s="14" t="s">
        <v>33</v>
      </c>
      <c r="AX117" s="14" t="s">
        <v>79</v>
      </c>
      <c r="AY117" s="210" t="s">
        <v>117</v>
      </c>
    </row>
    <row r="118" spans="1:65" s="2" customFormat="1" ht="66.75" customHeight="1">
      <c r="A118" s="35"/>
      <c r="B118" s="36"/>
      <c r="C118" s="175" t="s">
        <v>151</v>
      </c>
      <c r="D118" s="175" t="s">
        <v>120</v>
      </c>
      <c r="E118" s="176" t="s">
        <v>152</v>
      </c>
      <c r="F118" s="177" t="s">
        <v>153</v>
      </c>
      <c r="G118" s="178" t="s">
        <v>132</v>
      </c>
      <c r="H118" s="179">
        <v>2</v>
      </c>
      <c r="I118" s="180"/>
      <c r="J118" s="181">
        <f>ROUND(I118*H118,2)</f>
        <v>0</v>
      </c>
      <c r="K118" s="177" t="s">
        <v>19</v>
      </c>
      <c r="L118" s="40"/>
      <c r="M118" s="182" t="s">
        <v>19</v>
      </c>
      <c r="N118" s="183" t="s">
        <v>42</v>
      </c>
      <c r="O118" s="65"/>
      <c r="P118" s="184">
        <f>O118*H118</f>
        <v>0</v>
      </c>
      <c r="Q118" s="184">
        <v>3.5000000000000003E-2</v>
      </c>
      <c r="R118" s="184">
        <f>Q118*H118</f>
        <v>7.0000000000000007E-2</v>
      </c>
      <c r="S118" s="184">
        <v>0</v>
      </c>
      <c r="T118" s="18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6" t="s">
        <v>124</v>
      </c>
      <c r="AT118" s="186" t="s">
        <v>120</v>
      </c>
      <c r="AU118" s="186" t="s">
        <v>81</v>
      </c>
      <c r="AY118" s="18" t="s">
        <v>117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8" t="s">
        <v>79</v>
      </c>
      <c r="BK118" s="187">
        <f>ROUND(I118*H118,2)</f>
        <v>0</v>
      </c>
      <c r="BL118" s="18" t="s">
        <v>124</v>
      </c>
      <c r="BM118" s="186" t="s">
        <v>154</v>
      </c>
    </row>
    <row r="119" spans="1:65" s="13" customFormat="1" ht="11.25">
      <c r="B119" s="188"/>
      <c r="C119" s="189"/>
      <c r="D119" s="190" t="s">
        <v>125</v>
      </c>
      <c r="E119" s="191" t="s">
        <v>19</v>
      </c>
      <c r="F119" s="192" t="s">
        <v>135</v>
      </c>
      <c r="G119" s="189"/>
      <c r="H119" s="193">
        <v>1</v>
      </c>
      <c r="I119" s="194"/>
      <c r="J119" s="189"/>
      <c r="K119" s="189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125</v>
      </c>
      <c r="AU119" s="199" t="s">
        <v>81</v>
      </c>
      <c r="AV119" s="13" t="s">
        <v>81</v>
      </c>
      <c r="AW119" s="13" t="s">
        <v>33</v>
      </c>
      <c r="AX119" s="13" t="s">
        <v>71</v>
      </c>
      <c r="AY119" s="199" t="s">
        <v>117</v>
      </c>
    </row>
    <row r="120" spans="1:65" s="13" customFormat="1" ht="11.25">
      <c r="B120" s="188"/>
      <c r="C120" s="189"/>
      <c r="D120" s="190" t="s">
        <v>125</v>
      </c>
      <c r="E120" s="191" t="s">
        <v>19</v>
      </c>
      <c r="F120" s="192" t="s">
        <v>136</v>
      </c>
      <c r="G120" s="189"/>
      <c r="H120" s="193">
        <v>1</v>
      </c>
      <c r="I120" s="194"/>
      <c r="J120" s="189"/>
      <c r="K120" s="189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125</v>
      </c>
      <c r="AU120" s="199" t="s">
        <v>81</v>
      </c>
      <c r="AV120" s="13" t="s">
        <v>81</v>
      </c>
      <c r="AW120" s="13" t="s">
        <v>33</v>
      </c>
      <c r="AX120" s="13" t="s">
        <v>71</v>
      </c>
      <c r="AY120" s="199" t="s">
        <v>117</v>
      </c>
    </row>
    <row r="121" spans="1:65" s="14" customFormat="1" ht="11.25">
      <c r="B121" s="200"/>
      <c r="C121" s="201"/>
      <c r="D121" s="190" t="s">
        <v>125</v>
      </c>
      <c r="E121" s="202" t="s">
        <v>19</v>
      </c>
      <c r="F121" s="203" t="s">
        <v>137</v>
      </c>
      <c r="G121" s="201"/>
      <c r="H121" s="204">
        <v>2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125</v>
      </c>
      <c r="AU121" s="210" t="s">
        <v>81</v>
      </c>
      <c r="AV121" s="14" t="s">
        <v>133</v>
      </c>
      <c r="AW121" s="14" t="s">
        <v>33</v>
      </c>
      <c r="AX121" s="14" t="s">
        <v>79</v>
      </c>
      <c r="AY121" s="210" t="s">
        <v>117</v>
      </c>
    </row>
    <row r="122" spans="1:65" s="2" customFormat="1" ht="66.75" customHeight="1">
      <c r="A122" s="35"/>
      <c r="B122" s="36"/>
      <c r="C122" s="175" t="s">
        <v>143</v>
      </c>
      <c r="D122" s="175" t="s">
        <v>120</v>
      </c>
      <c r="E122" s="176" t="s">
        <v>155</v>
      </c>
      <c r="F122" s="177" t="s">
        <v>156</v>
      </c>
      <c r="G122" s="178" t="s">
        <v>132</v>
      </c>
      <c r="H122" s="179">
        <v>1</v>
      </c>
      <c r="I122" s="180"/>
      <c r="J122" s="181">
        <f>ROUND(I122*H122,2)</f>
        <v>0</v>
      </c>
      <c r="K122" s="177" t="s">
        <v>19</v>
      </c>
      <c r="L122" s="40"/>
      <c r="M122" s="182" t="s">
        <v>19</v>
      </c>
      <c r="N122" s="183" t="s">
        <v>42</v>
      </c>
      <c r="O122" s="65"/>
      <c r="P122" s="184">
        <f>O122*H122</f>
        <v>0</v>
      </c>
      <c r="Q122" s="184">
        <v>0.05</v>
      </c>
      <c r="R122" s="184">
        <f>Q122*H122</f>
        <v>0.05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124</v>
      </c>
      <c r="AT122" s="186" t="s">
        <v>120</v>
      </c>
      <c r="AU122" s="186" t="s">
        <v>81</v>
      </c>
      <c r="AY122" s="18" t="s">
        <v>117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79</v>
      </c>
      <c r="BK122" s="187">
        <f>ROUND(I122*H122,2)</f>
        <v>0</v>
      </c>
      <c r="BL122" s="18" t="s">
        <v>124</v>
      </c>
      <c r="BM122" s="186" t="s">
        <v>124</v>
      </c>
    </row>
    <row r="123" spans="1:65" s="13" customFormat="1" ht="11.25">
      <c r="B123" s="188"/>
      <c r="C123" s="189"/>
      <c r="D123" s="190" t="s">
        <v>125</v>
      </c>
      <c r="E123" s="191" t="s">
        <v>19</v>
      </c>
      <c r="F123" s="192" t="s">
        <v>134</v>
      </c>
      <c r="G123" s="189"/>
      <c r="H123" s="193">
        <v>1</v>
      </c>
      <c r="I123" s="194"/>
      <c r="J123" s="189"/>
      <c r="K123" s="189"/>
      <c r="L123" s="195"/>
      <c r="M123" s="196"/>
      <c r="N123" s="197"/>
      <c r="O123" s="197"/>
      <c r="P123" s="197"/>
      <c r="Q123" s="197"/>
      <c r="R123" s="197"/>
      <c r="S123" s="197"/>
      <c r="T123" s="198"/>
      <c r="AT123" s="199" t="s">
        <v>125</v>
      </c>
      <c r="AU123" s="199" t="s">
        <v>81</v>
      </c>
      <c r="AV123" s="13" t="s">
        <v>81</v>
      </c>
      <c r="AW123" s="13" t="s">
        <v>33</v>
      </c>
      <c r="AX123" s="13" t="s">
        <v>71</v>
      </c>
      <c r="AY123" s="199" t="s">
        <v>117</v>
      </c>
    </row>
    <row r="124" spans="1:65" s="14" customFormat="1" ht="11.25">
      <c r="B124" s="200"/>
      <c r="C124" s="201"/>
      <c r="D124" s="190" t="s">
        <v>125</v>
      </c>
      <c r="E124" s="202" t="s">
        <v>19</v>
      </c>
      <c r="F124" s="203" t="s">
        <v>137</v>
      </c>
      <c r="G124" s="201"/>
      <c r="H124" s="204">
        <v>1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125</v>
      </c>
      <c r="AU124" s="210" t="s">
        <v>81</v>
      </c>
      <c r="AV124" s="14" t="s">
        <v>133</v>
      </c>
      <c r="AW124" s="14" t="s">
        <v>33</v>
      </c>
      <c r="AX124" s="14" t="s">
        <v>79</v>
      </c>
      <c r="AY124" s="210" t="s">
        <v>117</v>
      </c>
    </row>
    <row r="125" spans="1:65" s="2" customFormat="1" ht="66.75" customHeight="1">
      <c r="A125" s="35"/>
      <c r="B125" s="36"/>
      <c r="C125" s="175" t="s">
        <v>157</v>
      </c>
      <c r="D125" s="175" t="s">
        <v>120</v>
      </c>
      <c r="E125" s="176" t="s">
        <v>158</v>
      </c>
      <c r="F125" s="177" t="s">
        <v>159</v>
      </c>
      <c r="G125" s="178" t="s">
        <v>132</v>
      </c>
      <c r="H125" s="179">
        <v>1</v>
      </c>
      <c r="I125" s="180"/>
      <c r="J125" s="181">
        <f>ROUND(I125*H125,2)</f>
        <v>0</v>
      </c>
      <c r="K125" s="177" t="s">
        <v>19</v>
      </c>
      <c r="L125" s="40"/>
      <c r="M125" s="182" t="s">
        <v>19</v>
      </c>
      <c r="N125" s="183" t="s">
        <v>42</v>
      </c>
      <c r="O125" s="65"/>
      <c r="P125" s="184">
        <f>O125*H125</f>
        <v>0</v>
      </c>
      <c r="Q125" s="184">
        <v>4.7E-2</v>
      </c>
      <c r="R125" s="184">
        <f>Q125*H125</f>
        <v>4.7E-2</v>
      </c>
      <c r="S125" s="184">
        <v>0</v>
      </c>
      <c r="T125" s="18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6" t="s">
        <v>124</v>
      </c>
      <c r="AT125" s="186" t="s">
        <v>120</v>
      </c>
      <c r="AU125" s="186" t="s">
        <v>81</v>
      </c>
      <c r="AY125" s="18" t="s">
        <v>117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8" t="s">
        <v>79</v>
      </c>
      <c r="BK125" s="187">
        <f>ROUND(I125*H125,2)</f>
        <v>0</v>
      </c>
      <c r="BL125" s="18" t="s">
        <v>124</v>
      </c>
      <c r="BM125" s="186" t="s">
        <v>160</v>
      </c>
    </row>
    <row r="126" spans="1:65" s="13" customFormat="1" ht="11.25">
      <c r="B126" s="188"/>
      <c r="C126" s="189"/>
      <c r="D126" s="190" t="s">
        <v>125</v>
      </c>
      <c r="E126" s="191" t="s">
        <v>19</v>
      </c>
      <c r="F126" s="192" t="s">
        <v>134</v>
      </c>
      <c r="G126" s="189"/>
      <c r="H126" s="193">
        <v>1</v>
      </c>
      <c r="I126" s="194"/>
      <c r="J126" s="189"/>
      <c r="K126" s="189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125</v>
      </c>
      <c r="AU126" s="199" t="s">
        <v>81</v>
      </c>
      <c r="AV126" s="13" t="s">
        <v>81</v>
      </c>
      <c r="AW126" s="13" t="s">
        <v>33</v>
      </c>
      <c r="AX126" s="13" t="s">
        <v>71</v>
      </c>
      <c r="AY126" s="199" t="s">
        <v>117</v>
      </c>
    </row>
    <row r="127" spans="1:65" s="14" customFormat="1" ht="11.25">
      <c r="B127" s="200"/>
      <c r="C127" s="201"/>
      <c r="D127" s="190" t="s">
        <v>125</v>
      </c>
      <c r="E127" s="202" t="s">
        <v>19</v>
      </c>
      <c r="F127" s="203" t="s">
        <v>137</v>
      </c>
      <c r="G127" s="201"/>
      <c r="H127" s="204">
        <v>1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125</v>
      </c>
      <c r="AU127" s="210" t="s">
        <v>81</v>
      </c>
      <c r="AV127" s="14" t="s">
        <v>133</v>
      </c>
      <c r="AW127" s="14" t="s">
        <v>33</v>
      </c>
      <c r="AX127" s="14" t="s">
        <v>79</v>
      </c>
      <c r="AY127" s="210" t="s">
        <v>117</v>
      </c>
    </row>
    <row r="128" spans="1:65" s="2" customFormat="1" ht="66.75" customHeight="1">
      <c r="A128" s="35"/>
      <c r="B128" s="36"/>
      <c r="C128" s="175" t="s">
        <v>148</v>
      </c>
      <c r="D128" s="175" t="s">
        <v>120</v>
      </c>
      <c r="E128" s="176" t="s">
        <v>161</v>
      </c>
      <c r="F128" s="177" t="s">
        <v>162</v>
      </c>
      <c r="G128" s="178" t="s">
        <v>132</v>
      </c>
      <c r="H128" s="179">
        <v>5</v>
      </c>
      <c r="I128" s="180"/>
      <c r="J128" s="181">
        <f>ROUND(I128*H128,2)</f>
        <v>0</v>
      </c>
      <c r="K128" s="177" t="s">
        <v>19</v>
      </c>
      <c r="L128" s="40"/>
      <c r="M128" s="182" t="s">
        <v>19</v>
      </c>
      <c r="N128" s="183" t="s">
        <v>42</v>
      </c>
      <c r="O128" s="65"/>
      <c r="P128" s="184">
        <f>O128*H128</f>
        <v>0</v>
      </c>
      <c r="Q128" s="184">
        <v>4.1000000000000002E-2</v>
      </c>
      <c r="R128" s="184">
        <f>Q128*H128</f>
        <v>0.20500000000000002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124</v>
      </c>
      <c r="AT128" s="186" t="s">
        <v>120</v>
      </c>
      <c r="AU128" s="186" t="s">
        <v>81</v>
      </c>
      <c r="AY128" s="18" t="s">
        <v>117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79</v>
      </c>
      <c r="BK128" s="187">
        <f>ROUND(I128*H128,2)</f>
        <v>0</v>
      </c>
      <c r="BL128" s="18" t="s">
        <v>124</v>
      </c>
      <c r="BM128" s="186" t="s">
        <v>163</v>
      </c>
    </row>
    <row r="129" spans="1:65" s="13" customFormat="1" ht="11.25">
      <c r="B129" s="188"/>
      <c r="C129" s="189"/>
      <c r="D129" s="190" t="s">
        <v>125</v>
      </c>
      <c r="E129" s="191" t="s">
        <v>19</v>
      </c>
      <c r="F129" s="192" t="s">
        <v>164</v>
      </c>
      <c r="G129" s="189"/>
      <c r="H129" s="193">
        <v>2</v>
      </c>
      <c r="I129" s="194"/>
      <c r="J129" s="189"/>
      <c r="K129" s="189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125</v>
      </c>
      <c r="AU129" s="199" t="s">
        <v>81</v>
      </c>
      <c r="AV129" s="13" t="s">
        <v>81</v>
      </c>
      <c r="AW129" s="13" t="s">
        <v>33</v>
      </c>
      <c r="AX129" s="13" t="s">
        <v>71</v>
      </c>
      <c r="AY129" s="199" t="s">
        <v>117</v>
      </c>
    </row>
    <row r="130" spans="1:65" s="13" customFormat="1" ht="11.25">
      <c r="B130" s="188"/>
      <c r="C130" s="189"/>
      <c r="D130" s="190" t="s">
        <v>125</v>
      </c>
      <c r="E130" s="191" t="s">
        <v>19</v>
      </c>
      <c r="F130" s="192" t="s">
        <v>144</v>
      </c>
      <c r="G130" s="189"/>
      <c r="H130" s="193">
        <v>1</v>
      </c>
      <c r="I130" s="194"/>
      <c r="J130" s="189"/>
      <c r="K130" s="189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125</v>
      </c>
      <c r="AU130" s="199" t="s">
        <v>81</v>
      </c>
      <c r="AV130" s="13" t="s">
        <v>81</v>
      </c>
      <c r="AW130" s="13" t="s">
        <v>33</v>
      </c>
      <c r="AX130" s="13" t="s">
        <v>71</v>
      </c>
      <c r="AY130" s="199" t="s">
        <v>117</v>
      </c>
    </row>
    <row r="131" spans="1:65" s="13" customFormat="1" ht="11.25">
      <c r="B131" s="188"/>
      <c r="C131" s="189"/>
      <c r="D131" s="190" t="s">
        <v>125</v>
      </c>
      <c r="E131" s="191" t="s">
        <v>19</v>
      </c>
      <c r="F131" s="192" t="s">
        <v>165</v>
      </c>
      <c r="G131" s="189"/>
      <c r="H131" s="193">
        <v>2</v>
      </c>
      <c r="I131" s="194"/>
      <c r="J131" s="189"/>
      <c r="K131" s="189"/>
      <c r="L131" s="195"/>
      <c r="M131" s="196"/>
      <c r="N131" s="197"/>
      <c r="O131" s="197"/>
      <c r="P131" s="197"/>
      <c r="Q131" s="197"/>
      <c r="R131" s="197"/>
      <c r="S131" s="197"/>
      <c r="T131" s="198"/>
      <c r="AT131" s="199" t="s">
        <v>125</v>
      </c>
      <c r="AU131" s="199" t="s">
        <v>81</v>
      </c>
      <c r="AV131" s="13" t="s">
        <v>81</v>
      </c>
      <c r="AW131" s="13" t="s">
        <v>33</v>
      </c>
      <c r="AX131" s="13" t="s">
        <v>71</v>
      </c>
      <c r="AY131" s="199" t="s">
        <v>117</v>
      </c>
    </row>
    <row r="132" spans="1:65" s="14" customFormat="1" ht="11.25">
      <c r="B132" s="200"/>
      <c r="C132" s="201"/>
      <c r="D132" s="190" t="s">
        <v>125</v>
      </c>
      <c r="E132" s="202" t="s">
        <v>19</v>
      </c>
      <c r="F132" s="203" t="s">
        <v>137</v>
      </c>
      <c r="G132" s="201"/>
      <c r="H132" s="204">
        <v>5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125</v>
      </c>
      <c r="AU132" s="210" t="s">
        <v>81</v>
      </c>
      <c r="AV132" s="14" t="s">
        <v>133</v>
      </c>
      <c r="AW132" s="14" t="s">
        <v>33</v>
      </c>
      <c r="AX132" s="14" t="s">
        <v>79</v>
      </c>
      <c r="AY132" s="210" t="s">
        <v>117</v>
      </c>
    </row>
    <row r="133" spans="1:65" s="2" customFormat="1" ht="24.2" customHeight="1">
      <c r="A133" s="35"/>
      <c r="B133" s="36"/>
      <c r="C133" s="175" t="s">
        <v>166</v>
      </c>
      <c r="D133" s="175" t="s">
        <v>120</v>
      </c>
      <c r="E133" s="176" t="s">
        <v>167</v>
      </c>
      <c r="F133" s="177" t="s">
        <v>168</v>
      </c>
      <c r="G133" s="178" t="s">
        <v>123</v>
      </c>
      <c r="H133" s="179">
        <v>9.8000000000000007</v>
      </c>
      <c r="I133" s="180"/>
      <c r="J133" s="181">
        <f>ROUND(I133*H133,2)</f>
        <v>0</v>
      </c>
      <c r="K133" s="177" t="s">
        <v>19</v>
      </c>
      <c r="L133" s="40"/>
      <c r="M133" s="182" t="s">
        <v>19</v>
      </c>
      <c r="N133" s="183" t="s">
        <v>42</v>
      </c>
      <c r="O133" s="65"/>
      <c r="P133" s="184">
        <f>O133*H133</f>
        <v>0</v>
      </c>
      <c r="Q133" s="184">
        <v>5.6999999999999998E-4</v>
      </c>
      <c r="R133" s="184">
        <f>Q133*H133</f>
        <v>5.5859999999999998E-3</v>
      </c>
      <c r="S133" s="184">
        <v>0</v>
      </c>
      <c r="T133" s="18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6" t="s">
        <v>124</v>
      </c>
      <c r="AT133" s="186" t="s">
        <v>120</v>
      </c>
      <c r="AU133" s="186" t="s">
        <v>81</v>
      </c>
      <c r="AY133" s="18" t="s">
        <v>117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8" t="s">
        <v>79</v>
      </c>
      <c r="BK133" s="187">
        <f>ROUND(I133*H133,2)</f>
        <v>0</v>
      </c>
      <c r="BL133" s="18" t="s">
        <v>124</v>
      </c>
      <c r="BM133" s="186" t="s">
        <v>169</v>
      </c>
    </row>
    <row r="134" spans="1:65" s="13" customFormat="1" ht="11.25">
      <c r="B134" s="188"/>
      <c r="C134" s="189"/>
      <c r="D134" s="190" t="s">
        <v>125</v>
      </c>
      <c r="E134" s="191" t="s">
        <v>19</v>
      </c>
      <c r="F134" s="192" t="s">
        <v>170</v>
      </c>
      <c r="G134" s="189"/>
      <c r="H134" s="193">
        <v>2.8</v>
      </c>
      <c r="I134" s="194"/>
      <c r="J134" s="189"/>
      <c r="K134" s="189"/>
      <c r="L134" s="195"/>
      <c r="M134" s="196"/>
      <c r="N134" s="197"/>
      <c r="O134" s="197"/>
      <c r="P134" s="197"/>
      <c r="Q134" s="197"/>
      <c r="R134" s="197"/>
      <c r="S134" s="197"/>
      <c r="T134" s="198"/>
      <c r="AT134" s="199" t="s">
        <v>125</v>
      </c>
      <c r="AU134" s="199" t="s">
        <v>81</v>
      </c>
      <c r="AV134" s="13" t="s">
        <v>81</v>
      </c>
      <c r="AW134" s="13" t="s">
        <v>33</v>
      </c>
      <c r="AX134" s="13" t="s">
        <v>71</v>
      </c>
      <c r="AY134" s="199" t="s">
        <v>117</v>
      </c>
    </row>
    <row r="135" spans="1:65" s="13" customFormat="1" ht="11.25">
      <c r="B135" s="188"/>
      <c r="C135" s="189"/>
      <c r="D135" s="190" t="s">
        <v>125</v>
      </c>
      <c r="E135" s="191" t="s">
        <v>19</v>
      </c>
      <c r="F135" s="192" t="s">
        <v>171</v>
      </c>
      <c r="G135" s="189"/>
      <c r="H135" s="193">
        <v>2.8</v>
      </c>
      <c r="I135" s="194"/>
      <c r="J135" s="189"/>
      <c r="K135" s="189"/>
      <c r="L135" s="195"/>
      <c r="M135" s="196"/>
      <c r="N135" s="197"/>
      <c r="O135" s="197"/>
      <c r="P135" s="197"/>
      <c r="Q135" s="197"/>
      <c r="R135" s="197"/>
      <c r="S135" s="197"/>
      <c r="T135" s="198"/>
      <c r="AT135" s="199" t="s">
        <v>125</v>
      </c>
      <c r="AU135" s="199" t="s">
        <v>81</v>
      </c>
      <c r="AV135" s="13" t="s">
        <v>81</v>
      </c>
      <c r="AW135" s="13" t="s">
        <v>33</v>
      </c>
      <c r="AX135" s="13" t="s">
        <v>71</v>
      </c>
      <c r="AY135" s="199" t="s">
        <v>117</v>
      </c>
    </row>
    <row r="136" spans="1:65" s="13" customFormat="1" ht="11.25">
      <c r="B136" s="188"/>
      <c r="C136" s="189"/>
      <c r="D136" s="190" t="s">
        <v>125</v>
      </c>
      <c r="E136" s="191" t="s">
        <v>19</v>
      </c>
      <c r="F136" s="192" t="s">
        <v>172</v>
      </c>
      <c r="G136" s="189"/>
      <c r="H136" s="193">
        <v>2</v>
      </c>
      <c r="I136" s="194"/>
      <c r="J136" s="189"/>
      <c r="K136" s="189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125</v>
      </c>
      <c r="AU136" s="199" t="s">
        <v>81</v>
      </c>
      <c r="AV136" s="13" t="s">
        <v>81</v>
      </c>
      <c r="AW136" s="13" t="s">
        <v>33</v>
      </c>
      <c r="AX136" s="13" t="s">
        <v>71</v>
      </c>
      <c r="AY136" s="199" t="s">
        <v>117</v>
      </c>
    </row>
    <row r="137" spans="1:65" s="13" customFormat="1" ht="11.25">
      <c r="B137" s="188"/>
      <c r="C137" s="189"/>
      <c r="D137" s="190" t="s">
        <v>125</v>
      </c>
      <c r="E137" s="191" t="s">
        <v>19</v>
      </c>
      <c r="F137" s="192" t="s">
        <v>173</v>
      </c>
      <c r="G137" s="189"/>
      <c r="H137" s="193">
        <v>2.2000000000000002</v>
      </c>
      <c r="I137" s="194"/>
      <c r="J137" s="189"/>
      <c r="K137" s="189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125</v>
      </c>
      <c r="AU137" s="199" t="s">
        <v>81</v>
      </c>
      <c r="AV137" s="13" t="s">
        <v>81</v>
      </c>
      <c r="AW137" s="13" t="s">
        <v>33</v>
      </c>
      <c r="AX137" s="13" t="s">
        <v>71</v>
      </c>
      <c r="AY137" s="199" t="s">
        <v>117</v>
      </c>
    </row>
    <row r="138" spans="1:65" s="14" customFormat="1" ht="11.25">
      <c r="B138" s="200"/>
      <c r="C138" s="201"/>
      <c r="D138" s="190" t="s">
        <v>125</v>
      </c>
      <c r="E138" s="202" t="s">
        <v>19</v>
      </c>
      <c r="F138" s="203" t="s">
        <v>137</v>
      </c>
      <c r="G138" s="201"/>
      <c r="H138" s="204">
        <v>9.8000000000000007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125</v>
      </c>
      <c r="AU138" s="210" t="s">
        <v>81</v>
      </c>
      <c r="AV138" s="14" t="s">
        <v>133</v>
      </c>
      <c r="AW138" s="14" t="s">
        <v>33</v>
      </c>
      <c r="AX138" s="14" t="s">
        <v>79</v>
      </c>
      <c r="AY138" s="210" t="s">
        <v>117</v>
      </c>
    </row>
    <row r="139" spans="1:65" s="12" customFormat="1" ht="22.9" customHeight="1">
      <c r="B139" s="159"/>
      <c r="C139" s="160"/>
      <c r="D139" s="161" t="s">
        <v>70</v>
      </c>
      <c r="E139" s="173" t="s">
        <v>174</v>
      </c>
      <c r="F139" s="173" t="s">
        <v>175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SUM(P140:P258)</f>
        <v>0</v>
      </c>
      <c r="Q139" s="167"/>
      <c r="R139" s="168">
        <f>SUM(R140:R258)</f>
        <v>4.0608000000000004</v>
      </c>
      <c r="S139" s="167"/>
      <c r="T139" s="169">
        <f>SUM(T140:T258)</f>
        <v>0</v>
      </c>
      <c r="AR139" s="170" t="s">
        <v>81</v>
      </c>
      <c r="AT139" s="171" t="s">
        <v>70</v>
      </c>
      <c r="AU139" s="171" t="s">
        <v>79</v>
      </c>
      <c r="AY139" s="170" t="s">
        <v>117</v>
      </c>
      <c r="BK139" s="172">
        <f>SUM(BK140:BK258)</f>
        <v>0</v>
      </c>
    </row>
    <row r="140" spans="1:65" s="2" customFormat="1" ht="33" customHeight="1">
      <c r="A140" s="35"/>
      <c r="B140" s="36"/>
      <c r="C140" s="175" t="s">
        <v>8</v>
      </c>
      <c r="D140" s="175" t="s">
        <v>120</v>
      </c>
      <c r="E140" s="176" t="s">
        <v>176</v>
      </c>
      <c r="F140" s="177" t="s">
        <v>177</v>
      </c>
      <c r="G140" s="178" t="s">
        <v>132</v>
      </c>
      <c r="H140" s="179">
        <v>2</v>
      </c>
      <c r="I140" s="180"/>
      <c r="J140" s="181">
        <f>ROUND(I140*H140,2)</f>
        <v>0</v>
      </c>
      <c r="K140" s="177" t="s">
        <v>19</v>
      </c>
      <c r="L140" s="40"/>
      <c r="M140" s="182" t="s">
        <v>19</v>
      </c>
      <c r="N140" s="183" t="s">
        <v>42</v>
      </c>
      <c r="O140" s="65"/>
      <c r="P140" s="184">
        <f>O140*H140</f>
        <v>0</v>
      </c>
      <c r="Q140" s="184">
        <v>0.02</v>
      </c>
      <c r="R140" s="184">
        <f>Q140*H140</f>
        <v>0.04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124</v>
      </c>
      <c r="AT140" s="186" t="s">
        <v>120</v>
      </c>
      <c r="AU140" s="186" t="s">
        <v>81</v>
      </c>
      <c r="AY140" s="18" t="s">
        <v>117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79</v>
      </c>
      <c r="BK140" s="187">
        <f>ROUND(I140*H140,2)</f>
        <v>0</v>
      </c>
      <c r="BL140" s="18" t="s">
        <v>124</v>
      </c>
      <c r="BM140" s="186" t="s">
        <v>178</v>
      </c>
    </row>
    <row r="141" spans="1:65" s="13" customFormat="1" ht="11.25">
      <c r="B141" s="188"/>
      <c r="C141" s="189"/>
      <c r="D141" s="190" t="s">
        <v>125</v>
      </c>
      <c r="E141" s="191" t="s">
        <v>19</v>
      </c>
      <c r="F141" s="192" t="s">
        <v>179</v>
      </c>
      <c r="G141" s="189"/>
      <c r="H141" s="193">
        <v>2</v>
      </c>
      <c r="I141" s="194"/>
      <c r="J141" s="189"/>
      <c r="K141" s="189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125</v>
      </c>
      <c r="AU141" s="199" t="s">
        <v>81</v>
      </c>
      <c r="AV141" s="13" t="s">
        <v>81</v>
      </c>
      <c r="AW141" s="13" t="s">
        <v>33</v>
      </c>
      <c r="AX141" s="13" t="s">
        <v>71</v>
      </c>
      <c r="AY141" s="199" t="s">
        <v>117</v>
      </c>
    </row>
    <row r="142" spans="1:65" s="14" customFormat="1" ht="11.25">
      <c r="B142" s="200"/>
      <c r="C142" s="201"/>
      <c r="D142" s="190" t="s">
        <v>125</v>
      </c>
      <c r="E142" s="202" t="s">
        <v>19</v>
      </c>
      <c r="F142" s="203" t="s">
        <v>137</v>
      </c>
      <c r="G142" s="201"/>
      <c r="H142" s="204">
        <v>2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125</v>
      </c>
      <c r="AU142" s="210" t="s">
        <v>81</v>
      </c>
      <c r="AV142" s="14" t="s">
        <v>133</v>
      </c>
      <c r="AW142" s="14" t="s">
        <v>33</v>
      </c>
      <c r="AX142" s="14" t="s">
        <v>79</v>
      </c>
      <c r="AY142" s="210" t="s">
        <v>117</v>
      </c>
    </row>
    <row r="143" spans="1:65" s="2" customFormat="1" ht="33" customHeight="1">
      <c r="A143" s="35"/>
      <c r="B143" s="36"/>
      <c r="C143" s="175" t="s">
        <v>180</v>
      </c>
      <c r="D143" s="175" t="s">
        <v>120</v>
      </c>
      <c r="E143" s="176" t="s">
        <v>181</v>
      </c>
      <c r="F143" s="177" t="s">
        <v>182</v>
      </c>
      <c r="G143" s="178" t="s">
        <v>132</v>
      </c>
      <c r="H143" s="179">
        <v>14</v>
      </c>
      <c r="I143" s="180"/>
      <c r="J143" s="181">
        <f>ROUND(I143*H143,2)</f>
        <v>0</v>
      </c>
      <c r="K143" s="177" t="s">
        <v>19</v>
      </c>
      <c r="L143" s="40"/>
      <c r="M143" s="182" t="s">
        <v>19</v>
      </c>
      <c r="N143" s="183" t="s">
        <v>42</v>
      </c>
      <c r="O143" s="65"/>
      <c r="P143" s="184">
        <f>O143*H143</f>
        <v>0</v>
      </c>
      <c r="Q143" s="184">
        <v>2.1999999999999999E-2</v>
      </c>
      <c r="R143" s="184">
        <f>Q143*H143</f>
        <v>0.308</v>
      </c>
      <c r="S143" s="184">
        <v>0</v>
      </c>
      <c r="T143" s="18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6" t="s">
        <v>124</v>
      </c>
      <c r="AT143" s="186" t="s">
        <v>120</v>
      </c>
      <c r="AU143" s="186" t="s">
        <v>81</v>
      </c>
      <c r="AY143" s="18" t="s">
        <v>117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8" t="s">
        <v>79</v>
      </c>
      <c r="BK143" s="187">
        <f>ROUND(I143*H143,2)</f>
        <v>0</v>
      </c>
      <c r="BL143" s="18" t="s">
        <v>124</v>
      </c>
      <c r="BM143" s="186" t="s">
        <v>183</v>
      </c>
    </row>
    <row r="144" spans="1:65" s="13" customFormat="1" ht="11.25">
      <c r="B144" s="188"/>
      <c r="C144" s="189"/>
      <c r="D144" s="190" t="s">
        <v>125</v>
      </c>
      <c r="E144" s="191" t="s">
        <v>19</v>
      </c>
      <c r="F144" s="192" t="s">
        <v>184</v>
      </c>
      <c r="G144" s="189"/>
      <c r="H144" s="193">
        <v>3</v>
      </c>
      <c r="I144" s="194"/>
      <c r="J144" s="189"/>
      <c r="K144" s="189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125</v>
      </c>
      <c r="AU144" s="199" t="s">
        <v>81</v>
      </c>
      <c r="AV144" s="13" t="s">
        <v>81</v>
      </c>
      <c r="AW144" s="13" t="s">
        <v>33</v>
      </c>
      <c r="AX144" s="13" t="s">
        <v>71</v>
      </c>
      <c r="AY144" s="199" t="s">
        <v>117</v>
      </c>
    </row>
    <row r="145" spans="1:65" s="13" customFormat="1" ht="11.25">
      <c r="B145" s="188"/>
      <c r="C145" s="189"/>
      <c r="D145" s="190" t="s">
        <v>125</v>
      </c>
      <c r="E145" s="191" t="s">
        <v>19</v>
      </c>
      <c r="F145" s="192" t="s">
        <v>185</v>
      </c>
      <c r="G145" s="189"/>
      <c r="H145" s="193">
        <v>8</v>
      </c>
      <c r="I145" s="194"/>
      <c r="J145" s="189"/>
      <c r="K145" s="189"/>
      <c r="L145" s="195"/>
      <c r="M145" s="196"/>
      <c r="N145" s="197"/>
      <c r="O145" s="197"/>
      <c r="P145" s="197"/>
      <c r="Q145" s="197"/>
      <c r="R145" s="197"/>
      <c r="S145" s="197"/>
      <c r="T145" s="198"/>
      <c r="AT145" s="199" t="s">
        <v>125</v>
      </c>
      <c r="AU145" s="199" t="s">
        <v>81</v>
      </c>
      <c r="AV145" s="13" t="s">
        <v>81</v>
      </c>
      <c r="AW145" s="13" t="s">
        <v>33</v>
      </c>
      <c r="AX145" s="13" t="s">
        <v>71</v>
      </c>
      <c r="AY145" s="199" t="s">
        <v>117</v>
      </c>
    </row>
    <row r="146" spans="1:65" s="13" customFormat="1" ht="11.25">
      <c r="B146" s="188"/>
      <c r="C146" s="189"/>
      <c r="D146" s="190" t="s">
        <v>125</v>
      </c>
      <c r="E146" s="191" t="s">
        <v>19</v>
      </c>
      <c r="F146" s="192" t="s">
        <v>186</v>
      </c>
      <c r="G146" s="189"/>
      <c r="H146" s="193">
        <v>3</v>
      </c>
      <c r="I146" s="194"/>
      <c r="J146" s="189"/>
      <c r="K146" s="189"/>
      <c r="L146" s="195"/>
      <c r="M146" s="196"/>
      <c r="N146" s="197"/>
      <c r="O146" s="197"/>
      <c r="P146" s="197"/>
      <c r="Q146" s="197"/>
      <c r="R146" s="197"/>
      <c r="S146" s="197"/>
      <c r="T146" s="198"/>
      <c r="AT146" s="199" t="s">
        <v>125</v>
      </c>
      <c r="AU146" s="199" t="s">
        <v>81</v>
      </c>
      <c r="AV146" s="13" t="s">
        <v>81</v>
      </c>
      <c r="AW146" s="13" t="s">
        <v>33</v>
      </c>
      <c r="AX146" s="13" t="s">
        <v>71</v>
      </c>
      <c r="AY146" s="199" t="s">
        <v>117</v>
      </c>
    </row>
    <row r="147" spans="1:65" s="14" customFormat="1" ht="11.25">
      <c r="B147" s="200"/>
      <c r="C147" s="201"/>
      <c r="D147" s="190" t="s">
        <v>125</v>
      </c>
      <c r="E147" s="202" t="s">
        <v>19</v>
      </c>
      <c r="F147" s="203" t="s">
        <v>137</v>
      </c>
      <c r="G147" s="201"/>
      <c r="H147" s="204">
        <v>14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125</v>
      </c>
      <c r="AU147" s="210" t="s">
        <v>81</v>
      </c>
      <c r="AV147" s="14" t="s">
        <v>133</v>
      </c>
      <c r="AW147" s="14" t="s">
        <v>33</v>
      </c>
      <c r="AX147" s="14" t="s">
        <v>79</v>
      </c>
      <c r="AY147" s="210" t="s">
        <v>117</v>
      </c>
    </row>
    <row r="148" spans="1:65" s="2" customFormat="1" ht="33" customHeight="1">
      <c r="A148" s="35"/>
      <c r="B148" s="36"/>
      <c r="C148" s="175" t="s">
        <v>154</v>
      </c>
      <c r="D148" s="175" t="s">
        <v>120</v>
      </c>
      <c r="E148" s="176" t="s">
        <v>187</v>
      </c>
      <c r="F148" s="177" t="s">
        <v>188</v>
      </c>
      <c r="G148" s="178" t="s">
        <v>132</v>
      </c>
      <c r="H148" s="179">
        <v>1</v>
      </c>
      <c r="I148" s="180"/>
      <c r="J148" s="181">
        <f>ROUND(I148*H148,2)</f>
        <v>0</v>
      </c>
      <c r="K148" s="177" t="s">
        <v>19</v>
      </c>
      <c r="L148" s="40"/>
      <c r="M148" s="182" t="s">
        <v>19</v>
      </c>
      <c r="N148" s="183" t="s">
        <v>42</v>
      </c>
      <c r="O148" s="65"/>
      <c r="P148" s="184">
        <f>O148*H148</f>
        <v>0</v>
      </c>
      <c r="Q148" s="184">
        <v>3.1E-2</v>
      </c>
      <c r="R148" s="184">
        <f>Q148*H148</f>
        <v>3.1E-2</v>
      </c>
      <c r="S148" s="184">
        <v>0</v>
      </c>
      <c r="T148" s="18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6" t="s">
        <v>124</v>
      </c>
      <c r="AT148" s="186" t="s">
        <v>120</v>
      </c>
      <c r="AU148" s="186" t="s">
        <v>81</v>
      </c>
      <c r="AY148" s="18" t="s">
        <v>117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8" t="s">
        <v>79</v>
      </c>
      <c r="BK148" s="187">
        <f>ROUND(I148*H148,2)</f>
        <v>0</v>
      </c>
      <c r="BL148" s="18" t="s">
        <v>124</v>
      </c>
      <c r="BM148" s="186" t="s">
        <v>189</v>
      </c>
    </row>
    <row r="149" spans="1:65" s="13" customFormat="1" ht="11.25">
      <c r="B149" s="188"/>
      <c r="C149" s="189"/>
      <c r="D149" s="190" t="s">
        <v>125</v>
      </c>
      <c r="E149" s="191" t="s">
        <v>19</v>
      </c>
      <c r="F149" s="192" t="s">
        <v>134</v>
      </c>
      <c r="G149" s="189"/>
      <c r="H149" s="193">
        <v>1</v>
      </c>
      <c r="I149" s="194"/>
      <c r="J149" s="189"/>
      <c r="K149" s="189"/>
      <c r="L149" s="195"/>
      <c r="M149" s="196"/>
      <c r="N149" s="197"/>
      <c r="O149" s="197"/>
      <c r="P149" s="197"/>
      <c r="Q149" s="197"/>
      <c r="R149" s="197"/>
      <c r="S149" s="197"/>
      <c r="T149" s="198"/>
      <c r="AT149" s="199" t="s">
        <v>125</v>
      </c>
      <c r="AU149" s="199" t="s">
        <v>81</v>
      </c>
      <c r="AV149" s="13" t="s">
        <v>81</v>
      </c>
      <c r="AW149" s="13" t="s">
        <v>33</v>
      </c>
      <c r="AX149" s="13" t="s">
        <v>71</v>
      </c>
      <c r="AY149" s="199" t="s">
        <v>117</v>
      </c>
    </row>
    <row r="150" spans="1:65" s="14" customFormat="1" ht="11.25">
      <c r="B150" s="200"/>
      <c r="C150" s="201"/>
      <c r="D150" s="190" t="s">
        <v>125</v>
      </c>
      <c r="E150" s="202" t="s">
        <v>19</v>
      </c>
      <c r="F150" s="203" t="s">
        <v>137</v>
      </c>
      <c r="G150" s="201"/>
      <c r="H150" s="204">
        <v>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125</v>
      </c>
      <c r="AU150" s="210" t="s">
        <v>81</v>
      </c>
      <c r="AV150" s="14" t="s">
        <v>133</v>
      </c>
      <c r="AW150" s="14" t="s">
        <v>33</v>
      </c>
      <c r="AX150" s="14" t="s">
        <v>79</v>
      </c>
      <c r="AY150" s="210" t="s">
        <v>117</v>
      </c>
    </row>
    <row r="151" spans="1:65" s="2" customFormat="1" ht="33" customHeight="1">
      <c r="A151" s="35"/>
      <c r="B151" s="36"/>
      <c r="C151" s="175" t="s">
        <v>190</v>
      </c>
      <c r="D151" s="175" t="s">
        <v>120</v>
      </c>
      <c r="E151" s="176" t="s">
        <v>191</v>
      </c>
      <c r="F151" s="177" t="s">
        <v>192</v>
      </c>
      <c r="G151" s="178" t="s">
        <v>132</v>
      </c>
      <c r="H151" s="179">
        <v>3</v>
      </c>
      <c r="I151" s="180"/>
      <c r="J151" s="181">
        <f>ROUND(I151*H151,2)</f>
        <v>0</v>
      </c>
      <c r="K151" s="177" t="s">
        <v>19</v>
      </c>
      <c r="L151" s="40"/>
      <c r="M151" s="182" t="s">
        <v>19</v>
      </c>
      <c r="N151" s="183" t="s">
        <v>42</v>
      </c>
      <c r="O151" s="65"/>
      <c r="P151" s="184">
        <f>O151*H151</f>
        <v>0</v>
      </c>
      <c r="Q151" s="184">
        <v>4.1000000000000002E-2</v>
      </c>
      <c r="R151" s="184">
        <f>Q151*H151</f>
        <v>0.123</v>
      </c>
      <c r="S151" s="184">
        <v>0</v>
      </c>
      <c r="T151" s="18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6" t="s">
        <v>124</v>
      </c>
      <c r="AT151" s="186" t="s">
        <v>120</v>
      </c>
      <c r="AU151" s="186" t="s">
        <v>81</v>
      </c>
      <c r="AY151" s="18" t="s">
        <v>117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8" t="s">
        <v>79</v>
      </c>
      <c r="BK151" s="187">
        <f>ROUND(I151*H151,2)</f>
        <v>0</v>
      </c>
      <c r="BL151" s="18" t="s">
        <v>124</v>
      </c>
      <c r="BM151" s="186" t="s">
        <v>193</v>
      </c>
    </row>
    <row r="152" spans="1:65" s="13" customFormat="1" ht="11.25">
      <c r="B152" s="188"/>
      <c r="C152" s="189"/>
      <c r="D152" s="190" t="s">
        <v>125</v>
      </c>
      <c r="E152" s="191" t="s">
        <v>19</v>
      </c>
      <c r="F152" s="192" t="s">
        <v>184</v>
      </c>
      <c r="G152" s="189"/>
      <c r="H152" s="193">
        <v>3</v>
      </c>
      <c r="I152" s="194"/>
      <c r="J152" s="189"/>
      <c r="K152" s="189"/>
      <c r="L152" s="195"/>
      <c r="M152" s="196"/>
      <c r="N152" s="197"/>
      <c r="O152" s="197"/>
      <c r="P152" s="197"/>
      <c r="Q152" s="197"/>
      <c r="R152" s="197"/>
      <c r="S152" s="197"/>
      <c r="T152" s="198"/>
      <c r="AT152" s="199" t="s">
        <v>125</v>
      </c>
      <c r="AU152" s="199" t="s">
        <v>81</v>
      </c>
      <c r="AV152" s="13" t="s">
        <v>81</v>
      </c>
      <c r="AW152" s="13" t="s">
        <v>33</v>
      </c>
      <c r="AX152" s="13" t="s">
        <v>71</v>
      </c>
      <c r="AY152" s="199" t="s">
        <v>117</v>
      </c>
    </row>
    <row r="153" spans="1:65" s="14" customFormat="1" ht="11.25">
      <c r="B153" s="200"/>
      <c r="C153" s="201"/>
      <c r="D153" s="190" t="s">
        <v>125</v>
      </c>
      <c r="E153" s="202" t="s">
        <v>19</v>
      </c>
      <c r="F153" s="203" t="s">
        <v>137</v>
      </c>
      <c r="G153" s="201"/>
      <c r="H153" s="204">
        <v>3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125</v>
      </c>
      <c r="AU153" s="210" t="s">
        <v>81</v>
      </c>
      <c r="AV153" s="14" t="s">
        <v>133</v>
      </c>
      <c r="AW153" s="14" t="s">
        <v>33</v>
      </c>
      <c r="AX153" s="14" t="s">
        <v>79</v>
      </c>
      <c r="AY153" s="210" t="s">
        <v>117</v>
      </c>
    </row>
    <row r="154" spans="1:65" s="2" customFormat="1" ht="62.65" customHeight="1">
      <c r="A154" s="35"/>
      <c r="B154" s="36"/>
      <c r="C154" s="175" t="s">
        <v>124</v>
      </c>
      <c r="D154" s="175" t="s">
        <v>120</v>
      </c>
      <c r="E154" s="176" t="s">
        <v>194</v>
      </c>
      <c r="F154" s="177" t="s">
        <v>195</v>
      </c>
      <c r="G154" s="178" t="s">
        <v>132</v>
      </c>
      <c r="H154" s="179">
        <v>1</v>
      </c>
      <c r="I154" s="180"/>
      <c r="J154" s="181">
        <f>ROUND(I154*H154,2)</f>
        <v>0</v>
      </c>
      <c r="K154" s="177" t="s">
        <v>19</v>
      </c>
      <c r="L154" s="40"/>
      <c r="M154" s="182" t="s">
        <v>19</v>
      </c>
      <c r="N154" s="183" t="s">
        <v>42</v>
      </c>
      <c r="O154" s="65"/>
      <c r="P154" s="184">
        <f>O154*H154</f>
        <v>0</v>
      </c>
      <c r="Q154" s="184">
        <v>6.7000000000000004E-2</v>
      </c>
      <c r="R154" s="184">
        <f>Q154*H154</f>
        <v>6.7000000000000004E-2</v>
      </c>
      <c r="S154" s="184">
        <v>0</v>
      </c>
      <c r="T154" s="18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6" t="s">
        <v>124</v>
      </c>
      <c r="AT154" s="186" t="s">
        <v>120</v>
      </c>
      <c r="AU154" s="186" t="s">
        <v>81</v>
      </c>
      <c r="AY154" s="18" t="s">
        <v>117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8" t="s">
        <v>79</v>
      </c>
      <c r="BK154" s="187">
        <f>ROUND(I154*H154,2)</f>
        <v>0</v>
      </c>
      <c r="BL154" s="18" t="s">
        <v>124</v>
      </c>
      <c r="BM154" s="186" t="s">
        <v>196</v>
      </c>
    </row>
    <row r="155" spans="1:65" s="13" customFormat="1" ht="11.25">
      <c r="B155" s="188"/>
      <c r="C155" s="189"/>
      <c r="D155" s="190" t="s">
        <v>125</v>
      </c>
      <c r="E155" s="191" t="s">
        <v>19</v>
      </c>
      <c r="F155" s="192" t="s">
        <v>197</v>
      </c>
      <c r="G155" s="189"/>
      <c r="H155" s="193">
        <v>1</v>
      </c>
      <c r="I155" s="194"/>
      <c r="J155" s="189"/>
      <c r="K155" s="189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125</v>
      </c>
      <c r="AU155" s="199" t="s">
        <v>81</v>
      </c>
      <c r="AV155" s="13" t="s">
        <v>81</v>
      </c>
      <c r="AW155" s="13" t="s">
        <v>33</v>
      </c>
      <c r="AX155" s="13" t="s">
        <v>71</v>
      </c>
      <c r="AY155" s="199" t="s">
        <v>117</v>
      </c>
    </row>
    <row r="156" spans="1:65" s="14" customFormat="1" ht="11.25">
      <c r="B156" s="200"/>
      <c r="C156" s="201"/>
      <c r="D156" s="190" t="s">
        <v>125</v>
      </c>
      <c r="E156" s="202" t="s">
        <v>19</v>
      </c>
      <c r="F156" s="203" t="s">
        <v>137</v>
      </c>
      <c r="G156" s="201"/>
      <c r="H156" s="204">
        <v>1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125</v>
      </c>
      <c r="AU156" s="210" t="s">
        <v>81</v>
      </c>
      <c r="AV156" s="14" t="s">
        <v>133</v>
      </c>
      <c r="AW156" s="14" t="s">
        <v>33</v>
      </c>
      <c r="AX156" s="14" t="s">
        <v>79</v>
      </c>
      <c r="AY156" s="210" t="s">
        <v>117</v>
      </c>
    </row>
    <row r="157" spans="1:65" s="2" customFormat="1" ht="49.15" customHeight="1">
      <c r="A157" s="35"/>
      <c r="B157" s="36"/>
      <c r="C157" s="175" t="s">
        <v>198</v>
      </c>
      <c r="D157" s="175" t="s">
        <v>120</v>
      </c>
      <c r="E157" s="176" t="s">
        <v>199</v>
      </c>
      <c r="F157" s="177" t="s">
        <v>200</v>
      </c>
      <c r="G157" s="178" t="s">
        <v>132</v>
      </c>
      <c r="H157" s="179">
        <v>9</v>
      </c>
      <c r="I157" s="180"/>
      <c r="J157" s="181">
        <f>ROUND(I157*H157,2)</f>
        <v>0</v>
      </c>
      <c r="K157" s="177" t="s">
        <v>19</v>
      </c>
      <c r="L157" s="40"/>
      <c r="M157" s="182" t="s">
        <v>19</v>
      </c>
      <c r="N157" s="183" t="s">
        <v>42</v>
      </c>
      <c r="O157" s="65"/>
      <c r="P157" s="184">
        <f>O157*H157</f>
        <v>0</v>
      </c>
      <c r="Q157" s="184">
        <v>7.6999999999999999E-2</v>
      </c>
      <c r="R157" s="184">
        <f>Q157*H157</f>
        <v>0.69299999999999995</v>
      </c>
      <c r="S157" s="184">
        <v>0</v>
      </c>
      <c r="T157" s="18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6" t="s">
        <v>124</v>
      </c>
      <c r="AT157" s="186" t="s">
        <v>120</v>
      </c>
      <c r="AU157" s="186" t="s">
        <v>81</v>
      </c>
      <c r="AY157" s="18" t="s">
        <v>117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8" t="s">
        <v>79</v>
      </c>
      <c r="BK157" s="187">
        <f>ROUND(I157*H157,2)</f>
        <v>0</v>
      </c>
      <c r="BL157" s="18" t="s">
        <v>124</v>
      </c>
      <c r="BM157" s="186" t="s">
        <v>201</v>
      </c>
    </row>
    <row r="158" spans="1:65" s="13" customFormat="1" ht="11.25">
      <c r="B158" s="188"/>
      <c r="C158" s="189"/>
      <c r="D158" s="190" t="s">
        <v>125</v>
      </c>
      <c r="E158" s="191" t="s">
        <v>19</v>
      </c>
      <c r="F158" s="192" t="s">
        <v>202</v>
      </c>
      <c r="G158" s="189"/>
      <c r="H158" s="193">
        <v>2</v>
      </c>
      <c r="I158" s="194"/>
      <c r="J158" s="189"/>
      <c r="K158" s="189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125</v>
      </c>
      <c r="AU158" s="199" t="s">
        <v>81</v>
      </c>
      <c r="AV158" s="13" t="s">
        <v>81</v>
      </c>
      <c r="AW158" s="13" t="s">
        <v>33</v>
      </c>
      <c r="AX158" s="13" t="s">
        <v>71</v>
      </c>
      <c r="AY158" s="199" t="s">
        <v>117</v>
      </c>
    </row>
    <row r="159" spans="1:65" s="13" customFormat="1" ht="11.25">
      <c r="B159" s="188"/>
      <c r="C159" s="189"/>
      <c r="D159" s="190" t="s">
        <v>125</v>
      </c>
      <c r="E159" s="191" t="s">
        <v>19</v>
      </c>
      <c r="F159" s="192" t="s">
        <v>203</v>
      </c>
      <c r="G159" s="189"/>
      <c r="H159" s="193">
        <v>1</v>
      </c>
      <c r="I159" s="194"/>
      <c r="J159" s="189"/>
      <c r="K159" s="189"/>
      <c r="L159" s="195"/>
      <c r="M159" s="196"/>
      <c r="N159" s="197"/>
      <c r="O159" s="197"/>
      <c r="P159" s="197"/>
      <c r="Q159" s="197"/>
      <c r="R159" s="197"/>
      <c r="S159" s="197"/>
      <c r="T159" s="198"/>
      <c r="AT159" s="199" t="s">
        <v>125</v>
      </c>
      <c r="AU159" s="199" t="s">
        <v>81</v>
      </c>
      <c r="AV159" s="13" t="s">
        <v>81</v>
      </c>
      <c r="AW159" s="13" t="s">
        <v>33</v>
      </c>
      <c r="AX159" s="13" t="s">
        <v>71</v>
      </c>
      <c r="AY159" s="199" t="s">
        <v>117</v>
      </c>
    </row>
    <row r="160" spans="1:65" s="13" customFormat="1" ht="11.25">
      <c r="B160" s="188"/>
      <c r="C160" s="189"/>
      <c r="D160" s="190" t="s">
        <v>125</v>
      </c>
      <c r="E160" s="191" t="s">
        <v>19</v>
      </c>
      <c r="F160" s="192" t="s">
        <v>135</v>
      </c>
      <c r="G160" s="189"/>
      <c r="H160" s="193">
        <v>1</v>
      </c>
      <c r="I160" s="194"/>
      <c r="J160" s="189"/>
      <c r="K160" s="189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125</v>
      </c>
      <c r="AU160" s="199" t="s">
        <v>81</v>
      </c>
      <c r="AV160" s="13" t="s">
        <v>81</v>
      </c>
      <c r="AW160" s="13" t="s">
        <v>33</v>
      </c>
      <c r="AX160" s="13" t="s">
        <v>71</v>
      </c>
      <c r="AY160" s="199" t="s">
        <v>117</v>
      </c>
    </row>
    <row r="161" spans="1:65" s="13" customFormat="1" ht="11.25">
      <c r="B161" s="188"/>
      <c r="C161" s="189"/>
      <c r="D161" s="190" t="s">
        <v>125</v>
      </c>
      <c r="E161" s="191" t="s">
        <v>19</v>
      </c>
      <c r="F161" s="192" t="s">
        <v>204</v>
      </c>
      <c r="G161" s="189"/>
      <c r="H161" s="193">
        <v>1</v>
      </c>
      <c r="I161" s="194"/>
      <c r="J161" s="189"/>
      <c r="K161" s="189"/>
      <c r="L161" s="195"/>
      <c r="M161" s="196"/>
      <c r="N161" s="197"/>
      <c r="O161" s="197"/>
      <c r="P161" s="197"/>
      <c r="Q161" s="197"/>
      <c r="R161" s="197"/>
      <c r="S161" s="197"/>
      <c r="T161" s="198"/>
      <c r="AT161" s="199" t="s">
        <v>125</v>
      </c>
      <c r="AU161" s="199" t="s">
        <v>81</v>
      </c>
      <c r="AV161" s="13" t="s">
        <v>81</v>
      </c>
      <c r="AW161" s="13" t="s">
        <v>33</v>
      </c>
      <c r="AX161" s="13" t="s">
        <v>71</v>
      </c>
      <c r="AY161" s="199" t="s">
        <v>117</v>
      </c>
    </row>
    <row r="162" spans="1:65" s="13" customFormat="1" ht="11.25">
      <c r="B162" s="188"/>
      <c r="C162" s="189"/>
      <c r="D162" s="190" t="s">
        <v>125</v>
      </c>
      <c r="E162" s="191" t="s">
        <v>19</v>
      </c>
      <c r="F162" s="192" t="s">
        <v>205</v>
      </c>
      <c r="G162" s="189"/>
      <c r="H162" s="193">
        <v>4</v>
      </c>
      <c r="I162" s="194"/>
      <c r="J162" s="189"/>
      <c r="K162" s="189"/>
      <c r="L162" s="195"/>
      <c r="M162" s="196"/>
      <c r="N162" s="197"/>
      <c r="O162" s="197"/>
      <c r="P162" s="197"/>
      <c r="Q162" s="197"/>
      <c r="R162" s="197"/>
      <c r="S162" s="197"/>
      <c r="T162" s="198"/>
      <c r="AT162" s="199" t="s">
        <v>125</v>
      </c>
      <c r="AU162" s="199" t="s">
        <v>81</v>
      </c>
      <c r="AV162" s="13" t="s">
        <v>81</v>
      </c>
      <c r="AW162" s="13" t="s">
        <v>33</v>
      </c>
      <c r="AX162" s="13" t="s">
        <v>71</v>
      </c>
      <c r="AY162" s="199" t="s">
        <v>117</v>
      </c>
    </row>
    <row r="163" spans="1:65" s="14" customFormat="1" ht="11.25">
      <c r="B163" s="200"/>
      <c r="C163" s="201"/>
      <c r="D163" s="190" t="s">
        <v>125</v>
      </c>
      <c r="E163" s="202" t="s">
        <v>19</v>
      </c>
      <c r="F163" s="203" t="s">
        <v>137</v>
      </c>
      <c r="G163" s="201"/>
      <c r="H163" s="204">
        <v>9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125</v>
      </c>
      <c r="AU163" s="210" t="s">
        <v>81</v>
      </c>
      <c r="AV163" s="14" t="s">
        <v>133</v>
      </c>
      <c r="AW163" s="14" t="s">
        <v>33</v>
      </c>
      <c r="AX163" s="14" t="s">
        <v>79</v>
      </c>
      <c r="AY163" s="210" t="s">
        <v>117</v>
      </c>
    </row>
    <row r="164" spans="1:65" s="2" customFormat="1" ht="49.15" customHeight="1">
      <c r="A164" s="35"/>
      <c r="B164" s="36"/>
      <c r="C164" s="175" t="s">
        <v>160</v>
      </c>
      <c r="D164" s="175" t="s">
        <v>120</v>
      </c>
      <c r="E164" s="176" t="s">
        <v>206</v>
      </c>
      <c r="F164" s="177" t="s">
        <v>207</v>
      </c>
      <c r="G164" s="178" t="s">
        <v>132</v>
      </c>
      <c r="H164" s="179">
        <v>3</v>
      </c>
      <c r="I164" s="180"/>
      <c r="J164" s="181">
        <f>ROUND(I164*H164,2)</f>
        <v>0</v>
      </c>
      <c r="K164" s="177" t="s">
        <v>19</v>
      </c>
      <c r="L164" s="40"/>
      <c r="M164" s="182" t="s">
        <v>19</v>
      </c>
      <c r="N164" s="183" t="s">
        <v>42</v>
      </c>
      <c r="O164" s="65"/>
      <c r="P164" s="184">
        <f>O164*H164</f>
        <v>0</v>
      </c>
      <c r="Q164" s="184">
        <v>6.5000000000000002E-2</v>
      </c>
      <c r="R164" s="184">
        <f>Q164*H164</f>
        <v>0.19500000000000001</v>
      </c>
      <c r="S164" s="184">
        <v>0</v>
      </c>
      <c r="T164" s="18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6" t="s">
        <v>124</v>
      </c>
      <c r="AT164" s="186" t="s">
        <v>120</v>
      </c>
      <c r="AU164" s="186" t="s">
        <v>81</v>
      </c>
      <c r="AY164" s="18" t="s">
        <v>117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8" t="s">
        <v>79</v>
      </c>
      <c r="BK164" s="187">
        <f>ROUND(I164*H164,2)</f>
        <v>0</v>
      </c>
      <c r="BL164" s="18" t="s">
        <v>124</v>
      </c>
      <c r="BM164" s="186" t="s">
        <v>208</v>
      </c>
    </row>
    <row r="165" spans="1:65" s="13" customFormat="1" ht="11.25">
      <c r="B165" s="188"/>
      <c r="C165" s="189"/>
      <c r="D165" s="190" t="s">
        <v>125</v>
      </c>
      <c r="E165" s="191" t="s">
        <v>19</v>
      </c>
      <c r="F165" s="192" t="s">
        <v>203</v>
      </c>
      <c r="G165" s="189"/>
      <c r="H165" s="193">
        <v>1</v>
      </c>
      <c r="I165" s="194"/>
      <c r="J165" s="189"/>
      <c r="K165" s="189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125</v>
      </c>
      <c r="AU165" s="199" t="s">
        <v>81</v>
      </c>
      <c r="AV165" s="13" t="s">
        <v>81</v>
      </c>
      <c r="AW165" s="13" t="s">
        <v>33</v>
      </c>
      <c r="AX165" s="13" t="s">
        <v>71</v>
      </c>
      <c r="AY165" s="199" t="s">
        <v>117</v>
      </c>
    </row>
    <row r="166" spans="1:65" s="13" customFormat="1" ht="11.25">
      <c r="B166" s="188"/>
      <c r="C166" s="189"/>
      <c r="D166" s="190" t="s">
        <v>125</v>
      </c>
      <c r="E166" s="191" t="s">
        <v>19</v>
      </c>
      <c r="F166" s="192" t="s">
        <v>135</v>
      </c>
      <c r="G166" s="189"/>
      <c r="H166" s="193">
        <v>1</v>
      </c>
      <c r="I166" s="194"/>
      <c r="J166" s="189"/>
      <c r="K166" s="189"/>
      <c r="L166" s="195"/>
      <c r="M166" s="196"/>
      <c r="N166" s="197"/>
      <c r="O166" s="197"/>
      <c r="P166" s="197"/>
      <c r="Q166" s="197"/>
      <c r="R166" s="197"/>
      <c r="S166" s="197"/>
      <c r="T166" s="198"/>
      <c r="AT166" s="199" t="s">
        <v>125</v>
      </c>
      <c r="AU166" s="199" t="s">
        <v>81</v>
      </c>
      <c r="AV166" s="13" t="s">
        <v>81</v>
      </c>
      <c r="AW166" s="13" t="s">
        <v>33</v>
      </c>
      <c r="AX166" s="13" t="s">
        <v>71</v>
      </c>
      <c r="AY166" s="199" t="s">
        <v>117</v>
      </c>
    </row>
    <row r="167" spans="1:65" s="13" customFormat="1" ht="11.25">
      <c r="B167" s="188"/>
      <c r="C167" s="189"/>
      <c r="D167" s="190" t="s">
        <v>125</v>
      </c>
      <c r="E167" s="191" t="s">
        <v>19</v>
      </c>
      <c r="F167" s="192" t="s">
        <v>204</v>
      </c>
      <c r="G167" s="189"/>
      <c r="H167" s="193">
        <v>1</v>
      </c>
      <c r="I167" s="194"/>
      <c r="J167" s="189"/>
      <c r="K167" s="189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125</v>
      </c>
      <c r="AU167" s="199" t="s">
        <v>81</v>
      </c>
      <c r="AV167" s="13" t="s">
        <v>81</v>
      </c>
      <c r="AW167" s="13" t="s">
        <v>33</v>
      </c>
      <c r="AX167" s="13" t="s">
        <v>71</v>
      </c>
      <c r="AY167" s="199" t="s">
        <v>117</v>
      </c>
    </row>
    <row r="168" spans="1:65" s="14" customFormat="1" ht="11.25">
      <c r="B168" s="200"/>
      <c r="C168" s="201"/>
      <c r="D168" s="190" t="s">
        <v>125</v>
      </c>
      <c r="E168" s="202" t="s">
        <v>19</v>
      </c>
      <c r="F168" s="203" t="s">
        <v>137</v>
      </c>
      <c r="G168" s="201"/>
      <c r="H168" s="204">
        <v>3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125</v>
      </c>
      <c r="AU168" s="210" t="s">
        <v>81</v>
      </c>
      <c r="AV168" s="14" t="s">
        <v>133</v>
      </c>
      <c r="AW168" s="14" t="s">
        <v>33</v>
      </c>
      <c r="AX168" s="14" t="s">
        <v>79</v>
      </c>
      <c r="AY168" s="210" t="s">
        <v>117</v>
      </c>
    </row>
    <row r="169" spans="1:65" s="2" customFormat="1" ht="37.9" customHeight="1">
      <c r="A169" s="35"/>
      <c r="B169" s="36"/>
      <c r="C169" s="175" t="s">
        <v>209</v>
      </c>
      <c r="D169" s="175" t="s">
        <v>120</v>
      </c>
      <c r="E169" s="176" t="s">
        <v>210</v>
      </c>
      <c r="F169" s="177" t="s">
        <v>211</v>
      </c>
      <c r="G169" s="178" t="s">
        <v>132</v>
      </c>
      <c r="H169" s="179">
        <v>1</v>
      </c>
      <c r="I169" s="180"/>
      <c r="J169" s="181">
        <f>ROUND(I169*H169,2)</f>
        <v>0</v>
      </c>
      <c r="K169" s="177" t="s">
        <v>19</v>
      </c>
      <c r="L169" s="40"/>
      <c r="M169" s="182" t="s">
        <v>19</v>
      </c>
      <c r="N169" s="183" t="s">
        <v>42</v>
      </c>
      <c r="O169" s="65"/>
      <c r="P169" s="184">
        <f>O169*H169</f>
        <v>0</v>
      </c>
      <c r="Q169" s="184">
        <v>5.0999999999999997E-2</v>
      </c>
      <c r="R169" s="184">
        <f>Q169*H169</f>
        <v>5.0999999999999997E-2</v>
      </c>
      <c r="S169" s="184">
        <v>0</v>
      </c>
      <c r="T169" s="18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6" t="s">
        <v>124</v>
      </c>
      <c r="AT169" s="186" t="s">
        <v>120</v>
      </c>
      <c r="AU169" s="186" t="s">
        <v>81</v>
      </c>
      <c r="AY169" s="18" t="s">
        <v>117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8" t="s">
        <v>79</v>
      </c>
      <c r="BK169" s="187">
        <f>ROUND(I169*H169,2)</f>
        <v>0</v>
      </c>
      <c r="BL169" s="18" t="s">
        <v>124</v>
      </c>
      <c r="BM169" s="186" t="s">
        <v>212</v>
      </c>
    </row>
    <row r="170" spans="1:65" s="13" customFormat="1" ht="11.25">
      <c r="B170" s="188"/>
      <c r="C170" s="189"/>
      <c r="D170" s="190" t="s">
        <v>125</v>
      </c>
      <c r="E170" s="191" t="s">
        <v>19</v>
      </c>
      <c r="F170" s="192" t="s">
        <v>136</v>
      </c>
      <c r="G170" s="189"/>
      <c r="H170" s="193">
        <v>1</v>
      </c>
      <c r="I170" s="194"/>
      <c r="J170" s="189"/>
      <c r="K170" s="189"/>
      <c r="L170" s="195"/>
      <c r="M170" s="196"/>
      <c r="N170" s="197"/>
      <c r="O170" s="197"/>
      <c r="P170" s="197"/>
      <c r="Q170" s="197"/>
      <c r="R170" s="197"/>
      <c r="S170" s="197"/>
      <c r="T170" s="198"/>
      <c r="AT170" s="199" t="s">
        <v>125</v>
      </c>
      <c r="AU170" s="199" t="s">
        <v>81</v>
      </c>
      <c r="AV170" s="13" t="s">
        <v>81</v>
      </c>
      <c r="AW170" s="13" t="s">
        <v>33</v>
      </c>
      <c r="AX170" s="13" t="s">
        <v>71</v>
      </c>
      <c r="AY170" s="199" t="s">
        <v>117</v>
      </c>
    </row>
    <row r="171" spans="1:65" s="14" customFormat="1" ht="11.25">
      <c r="B171" s="200"/>
      <c r="C171" s="201"/>
      <c r="D171" s="190" t="s">
        <v>125</v>
      </c>
      <c r="E171" s="202" t="s">
        <v>19</v>
      </c>
      <c r="F171" s="203" t="s">
        <v>137</v>
      </c>
      <c r="G171" s="201"/>
      <c r="H171" s="204">
        <v>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125</v>
      </c>
      <c r="AU171" s="210" t="s">
        <v>81</v>
      </c>
      <c r="AV171" s="14" t="s">
        <v>133</v>
      </c>
      <c r="AW171" s="14" t="s">
        <v>33</v>
      </c>
      <c r="AX171" s="14" t="s">
        <v>79</v>
      </c>
      <c r="AY171" s="210" t="s">
        <v>117</v>
      </c>
    </row>
    <row r="172" spans="1:65" s="2" customFormat="1" ht="37.9" customHeight="1">
      <c r="A172" s="35"/>
      <c r="B172" s="36"/>
      <c r="C172" s="175" t="s">
        <v>163</v>
      </c>
      <c r="D172" s="175" t="s">
        <v>120</v>
      </c>
      <c r="E172" s="176" t="s">
        <v>213</v>
      </c>
      <c r="F172" s="177" t="s">
        <v>214</v>
      </c>
      <c r="G172" s="178" t="s">
        <v>132</v>
      </c>
      <c r="H172" s="179">
        <v>1</v>
      </c>
      <c r="I172" s="180"/>
      <c r="J172" s="181">
        <f>ROUND(I172*H172,2)</f>
        <v>0</v>
      </c>
      <c r="K172" s="177" t="s">
        <v>19</v>
      </c>
      <c r="L172" s="40"/>
      <c r="M172" s="182" t="s">
        <v>19</v>
      </c>
      <c r="N172" s="183" t="s">
        <v>42</v>
      </c>
      <c r="O172" s="65"/>
      <c r="P172" s="184">
        <f>O172*H172</f>
        <v>0</v>
      </c>
      <c r="Q172" s="184">
        <v>4.7E-2</v>
      </c>
      <c r="R172" s="184">
        <f>Q172*H172</f>
        <v>4.7E-2</v>
      </c>
      <c r="S172" s="184">
        <v>0</v>
      </c>
      <c r="T172" s="18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6" t="s">
        <v>124</v>
      </c>
      <c r="AT172" s="186" t="s">
        <v>120</v>
      </c>
      <c r="AU172" s="186" t="s">
        <v>81</v>
      </c>
      <c r="AY172" s="18" t="s">
        <v>117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8" t="s">
        <v>79</v>
      </c>
      <c r="BK172" s="187">
        <f>ROUND(I172*H172,2)</f>
        <v>0</v>
      </c>
      <c r="BL172" s="18" t="s">
        <v>124</v>
      </c>
      <c r="BM172" s="186" t="s">
        <v>215</v>
      </c>
    </row>
    <row r="173" spans="1:65" s="13" customFormat="1" ht="11.25">
      <c r="B173" s="188"/>
      <c r="C173" s="189"/>
      <c r="D173" s="190" t="s">
        <v>125</v>
      </c>
      <c r="E173" s="191" t="s">
        <v>19</v>
      </c>
      <c r="F173" s="192" t="s">
        <v>204</v>
      </c>
      <c r="G173" s="189"/>
      <c r="H173" s="193">
        <v>1</v>
      </c>
      <c r="I173" s="194"/>
      <c r="J173" s="189"/>
      <c r="K173" s="189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125</v>
      </c>
      <c r="AU173" s="199" t="s">
        <v>81</v>
      </c>
      <c r="AV173" s="13" t="s">
        <v>81</v>
      </c>
      <c r="AW173" s="13" t="s">
        <v>33</v>
      </c>
      <c r="AX173" s="13" t="s">
        <v>71</v>
      </c>
      <c r="AY173" s="199" t="s">
        <v>117</v>
      </c>
    </row>
    <row r="174" spans="1:65" s="14" customFormat="1" ht="11.25">
      <c r="B174" s="200"/>
      <c r="C174" s="201"/>
      <c r="D174" s="190" t="s">
        <v>125</v>
      </c>
      <c r="E174" s="202" t="s">
        <v>19</v>
      </c>
      <c r="F174" s="203" t="s">
        <v>137</v>
      </c>
      <c r="G174" s="201"/>
      <c r="H174" s="204">
        <v>1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125</v>
      </c>
      <c r="AU174" s="210" t="s">
        <v>81</v>
      </c>
      <c r="AV174" s="14" t="s">
        <v>133</v>
      </c>
      <c r="AW174" s="14" t="s">
        <v>33</v>
      </c>
      <c r="AX174" s="14" t="s">
        <v>79</v>
      </c>
      <c r="AY174" s="210" t="s">
        <v>117</v>
      </c>
    </row>
    <row r="175" spans="1:65" s="2" customFormat="1" ht="66.75" customHeight="1">
      <c r="A175" s="35"/>
      <c r="B175" s="36"/>
      <c r="C175" s="175" t="s">
        <v>7</v>
      </c>
      <c r="D175" s="175" t="s">
        <v>120</v>
      </c>
      <c r="E175" s="176" t="s">
        <v>216</v>
      </c>
      <c r="F175" s="177" t="s">
        <v>217</v>
      </c>
      <c r="G175" s="178" t="s">
        <v>132</v>
      </c>
      <c r="H175" s="179">
        <v>30</v>
      </c>
      <c r="I175" s="180"/>
      <c r="J175" s="181">
        <f>ROUND(I175*H175,2)</f>
        <v>0</v>
      </c>
      <c r="K175" s="177" t="s">
        <v>19</v>
      </c>
      <c r="L175" s="40"/>
      <c r="M175" s="182" t="s">
        <v>19</v>
      </c>
      <c r="N175" s="183" t="s">
        <v>42</v>
      </c>
      <c r="O175" s="65"/>
      <c r="P175" s="184">
        <f>O175*H175</f>
        <v>0</v>
      </c>
      <c r="Q175" s="184">
        <v>1.4999999999999999E-2</v>
      </c>
      <c r="R175" s="184">
        <f>Q175*H175</f>
        <v>0.44999999999999996</v>
      </c>
      <c r="S175" s="184">
        <v>0</v>
      </c>
      <c r="T175" s="18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6" t="s">
        <v>124</v>
      </c>
      <c r="AT175" s="186" t="s">
        <v>120</v>
      </c>
      <c r="AU175" s="186" t="s">
        <v>81</v>
      </c>
      <c r="AY175" s="18" t="s">
        <v>117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8" t="s">
        <v>79</v>
      </c>
      <c r="BK175" s="187">
        <f>ROUND(I175*H175,2)</f>
        <v>0</v>
      </c>
      <c r="BL175" s="18" t="s">
        <v>124</v>
      </c>
      <c r="BM175" s="186" t="s">
        <v>218</v>
      </c>
    </row>
    <row r="176" spans="1:65" s="13" customFormat="1" ht="11.25">
      <c r="B176" s="188"/>
      <c r="C176" s="189"/>
      <c r="D176" s="190" t="s">
        <v>125</v>
      </c>
      <c r="E176" s="191" t="s">
        <v>19</v>
      </c>
      <c r="F176" s="192" t="s">
        <v>219</v>
      </c>
      <c r="G176" s="189"/>
      <c r="H176" s="193">
        <v>30</v>
      </c>
      <c r="I176" s="194"/>
      <c r="J176" s="189"/>
      <c r="K176" s="189"/>
      <c r="L176" s="195"/>
      <c r="M176" s="196"/>
      <c r="N176" s="197"/>
      <c r="O176" s="197"/>
      <c r="P176" s="197"/>
      <c r="Q176" s="197"/>
      <c r="R176" s="197"/>
      <c r="S176" s="197"/>
      <c r="T176" s="198"/>
      <c r="AT176" s="199" t="s">
        <v>125</v>
      </c>
      <c r="AU176" s="199" t="s">
        <v>81</v>
      </c>
      <c r="AV176" s="13" t="s">
        <v>81</v>
      </c>
      <c r="AW176" s="13" t="s">
        <v>33</v>
      </c>
      <c r="AX176" s="13" t="s">
        <v>71</v>
      </c>
      <c r="AY176" s="199" t="s">
        <v>117</v>
      </c>
    </row>
    <row r="177" spans="1:65" s="14" customFormat="1" ht="11.25">
      <c r="B177" s="200"/>
      <c r="C177" s="201"/>
      <c r="D177" s="190" t="s">
        <v>125</v>
      </c>
      <c r="E177" s="202" t="s">
        <v>19</v>
      </c>
      <c r="F177" s="203" t="s">
        <v>137</v>
      </c>
      <c r="G177" s="201"/>
      <c r="H177" s="204">
        <v>30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125</v>
      </c>
      <c r="AU177" s="210" t="s">
        <v>81</v>
      </c>
      <c r="AV177" s="14" t="s">
        <v>133</v>
      </c>
      <c r="AW177" s="14" t="s">
        <v>33</v>
      </c>
      <c r="AX177" s="14" t="s">
        <v>79</v>
      </c>
      <c r="AY177" s="210" t="s">
        <v>117</v>
      </c>
    </row>
    <row r="178" spans="1:65" s="2" customFormat="1" ht="37.9" customHeight="1">
      <c r="A178" s="35"/>
      <c r="B178" s="36"/>
      <c r="C178" s="175" t="s">
        <v>169</v>
      </c>
      <c r="D178" s="175" t="s">
        <v>120</v>
      </c>
      <c r="E178" s="176" t="s">
        <v>220</v>
      </c>
      <c r="F178" s="177" t="s">
        <v>221</v>
      </c>
      <c r="G178" s="178" t="s">
        <v>132</v>
      </c>
      <c r="H178" s="179">
        <v>30</v>
      </c>
      <c r="I178" s="180"/>
      <c r="J178" s="181">
        <f>ROUND(I178*H178,2)</f>
        <v>0</v>
      </c>
      <c r="K178" s="177" t="s">
        <v>19</v>
      </c>
      <c r="L178" s="40"/>
      <c r="M178" s="182" t="s">
        <v>19</v>
      </c>
      <c r="N178" s="183" t="s">
        <v>42</v>
      </c>
      <c r="O178" s="65"/>
      <c r="P178" s="184">
        <f>O178*H178</f>
        <v>0</v>
      </c>
      <c r="Q178" s="184">
        <v>5.4000000000000003E-3</v>
      </c>
      <c r="R178" s="184">
        <f>Q178*H178</f>
        <v>0.16200000000000001</v>
      </c>
      <c r="S178" s="184">
        <v>0</v>
      </c>
      <c r="T178" s="18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6" t="s">
        <v>124</v>
      </c>
      <c r="AT178" s="186" t="s">
        <v>120</v>
      </c>
      <c r="AU178" s="186" t="s">
        <v>81</v>
      </c>
      <c r="AY178" s="18" t="s">
        <v>117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8" t="s">
        <v>79</v>
      </c>
      <c r="BK178" s="187">
        <f>ROUND(I178*H178,2)</f>
        <v>0</v>
      </c>
      <c r="BL178" s="18" t="s">
        <v>124</v>
      </c>
      <c r="BM178" s="186" t="s">
        <v>222</v>
      </c>
    </row>
    <row r="179" spans="1:65" s="14" customFormat="1" ht="11.25">
      <c r="B179" s="200"/>
      <c r="C179" s="201"/>
      <c r="D179" s="190" t="s">
        <v>125</v>
      </c>
      <c r="E179" s="202" t="s">
        <v>19</v>
      </c>
      <c r="F179" s="203" t="s">
        <v>137</v>
      </c>
      <c r="G179" s="201"/>
      <c r="H179" s="204">
        <v>30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125</v>
      </c>
      <c r="AU179" s="210" t="s">
        <v>81</v>
      </c>
      <c r="AV179" s="14" t="s">
        <v>133</v>
      </c>
      <c r="AW179" s="14" t="s">
        <v>33</v>
      </c>
      <c r="AX179" s="14" t="s">
        <v>71</v>
      </c>
      <c r="AY179" s="210" t="s">
        <v>117</v>
      </c>
    </row>
    <row r="180" spans="1:65" s="2" customFormat="1" ht="37.9" customHeight="1">
      <c r="A180" s="35"/>
      <c r="B180" s="36"/>
      <c r="C180" s="175" t="s">
        <v>223</v>
      </c>
      <c r="D180" s="175" t="s">
        <v>120</v>
      </c>
      <c r="E180" s="176" t="s">
        <v>224</v>
      </c>
      <c r="F180" s="177" t="s">
        <v>225</v>
      </c>
      <c r="G180" s="178" t="s">
        <v>132</v>
      </c>
      <c r="H180" s="179">
        <v>127</v>
      </c>
      <c r="I180" s="180"/>
      <c r="J180" s="181">
        <f>ROUND(I180*H180,2)</f>
        <v>0</v>
      </c>
      <c r="K180" s="177" t="s">
        <v>19</v>
      </c>
      <c r="L180" s="40"/>
      <c r="M180" s="182" t="s">
        <v>19</v>
      </c>
      <c r="N180" s="183" t="s">
        <v>42</v>
      </c>
      <c r="O180" s="65"/>
      <c r="P180" s="184">
        <f>O180*H180</f>
        <v>0</v>
      </c>
      <c r="Q180" s="184">
        <v>1.6999999999999999E-3</v>
      </c>
      <c r="R180" s="184">
        <f>Q180*H180</f>
        <v>0.21589999999999998</v>
      </c>
      <c r="S180" s="184">
        <v>0</v>
      </c>
      <c r="T180" s="18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6" t="s">
        <v>124</v>
      </c>
      <c r="AT180" s="186" t="s">
        <v>120</v>
      </c>
      <c r="AU180" s="186" t="s">
        <v>81</v>
      </c>
      <c r="AY180" s="18" t="s">
        <v>117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8" t="s">
        <v>79</v>
      </c>
      <c r="BK180" s="187">
        <f>ROUND(I180*H180,2)</f>
        <v>0</v>
      </c>
      <c r="BL180" s="18" t="s">
        <v>124</v>
      </c>
      <c r="BM180" s="186" t="s">
        <v>226</v>
      </c>
    </row>
    <row r="181" spans="1:65" s="13" customFormat="1" ht="11.25">
      <c r="B181" s="188"/>
      <c r="C181" s="189"/>
      <c r="D181" s="190" t="s">
        <v>125</v>
      </c>
      <c r="E181" s="191" t="s">
        <v>19</v>
      </c>
      <c r="F181" s="192" t="s">
        <v>227</v>
      </c>
      <c r="G181" s="189"/>
      <c r="H181" s="193">
        <v>11</v>
      </c>
      <c r="I181" s="194"/>
      <c r="J181" s="189"/>
      <c r="K181" s="189"/>
      <c r="L181" s="195"/>
      <c r="M181" s="196"/>
      <c r="N181" s="197"/>
      <c r="O181" s="197"/>
      <c r="P181" s="197"/>
      <c r="Q181" s="197"/>
      <c r="R181" s="197"/>
      <c r="S181" s="197"/>
      <c r="T181" s="198"/>
      <c r="AT181" s="199" t="s">
        <v>125</v>
      </c>
      <c r="AU181" s="199" t="s">
        <v>81</v>
      </c>
      <c r="AV181" s="13" t="s">
        <v>81</v>
      </c>
      <c r="AW181" s="13" t="s">
        <v>33</v>
      </c>
      <c r="AX181" s="13" t="s">
        <v>71</v>
      </c>
      <c r="AY181" s="199" t="s">
        <v>117</v>
      </c>
    </row>
    <row r="182" spans="1:65" s="13" customFormat="1" ht="11.25">
      <c r="B182" s="188"/>
      <c r="C182" s="189"/>
      <c r="D182" s="190" t="s">
        <v>125</v>
      </c>
      <c r="E182" s="191" t="s">
        <v>19</v>
      </c>
      <c r="F182" s="192" t="s">
        <v>228</v>
      </c>
      <c r="G182" s="189"/>
      <c r="H182" s="193">
        <v>11</v>
      </c>
      <c r="I182" s="194"/>
      <c r="J182" s="189"/>
      <c r="K182" s="189"/>
      <c r="L182" s="195"/>
      <c r="M182" s="196"/>
      <c r="N182" s="197"/>
      <c r="O182" s="197"/>
      <c r="P182" s="197"/>
      <c r="Q182" s="197"/>
      <c r="R182" s="197"/>
      <c r="S182" s="197"/>
      <c r="T182" s="198"/>
      <c r="AT182" s="199" t="s">
        <v>125</v>
      </c>
      <c r="AU182" s="199" t="s">
        <v>81</v>
      </c>
      <c r="AV182" s="13" t="s">
        <v>81</v>
      </c>
      <c r="AW182" s="13" t="s">
        <v>33</v>
      </c>
      <c r="AX182" s="13" t="s">
        <v>71</v>
      </c>
      <c r="AY182" s="199" t="s">
        <v>117</v>
      </c>
    </row>
    <row r="183" spans="1:65" s="13" customFormat="1" ht="11.25">
      <c r="B183" s="188"/>
      <c r="C183" s="189"/>
      <c r="D183" s="190" t="s">
        <v>125</v>
      </c>
      <c r="E183" s="191" t="s">
        <v>19</v>
      </c>
      <c r="F183" s="192" t="s">
        <v>229</v>
      </c>
      <c r="G183" s="189"/>
      <c r="H183" s="193">
        <v>3</v>
      </c>
      <c r="I183" s="194"/>
      <c r="J183" s="189"/>
      <c r="K183" s="189"/>
      <c r="L183" s="195"/>
      <c r="M183" s="196"/>
      <c r="N183" s="197"/>
      <c r="O183" s="197"/>
      <c r="P183" s="197"/>
      <c r="Q183" s="197"/>
      <c r="R183" s="197"/>
      <c r="S183" s="197"/>
      <c r="T183" s="198"/>
      <c r="AT183" s="199" t="s">
        <v>125</v>
      </c>
      <c r="AU183" s="199" t="s">
        <v>81</v>
      </c>
      <c r="AV183" s="13" t="s">
        <v>81</v>
      </c>
      <c r="AW183" s="13" t="s">
        <v>33</v>
      </c>
      <c r="AX183" s="13" t="s">
        <v>71</v>
      </c>
      <c r="AY183" s="199" t="s">
        <v>117</v>
      </c>
    </row>
    <row r="184" spans="1:65" s="13" customFormat="1" ht="11.25">
      <c r="B184" s="188"/>
      <c r="C184" s="189"/>
      <c r="D184" s="190" t="s">
        <v>125</v>
      </c>
      <c r="E184" s="191" t="s">
        <v>19</v>
      </c>
      <c r="F184" s="192" t="s">
        <v>230</v>
      </c>
      <c r="G184" s="189"/>
      <c r="H184" s="193">
        <v>3</v>
      </c>
      <c r="I184" s="194"/>
      <c r="J184" s="189"/>
      <c r="K184" s="189"/>
      <c r="L184" s="195"/>
      <c r="M184" s="196"/>
      <c r="N184" s="197"/>
      <c r="O184" s="197"/>
      <c r="P184" s="197"/>
      <c r="Q184" s="197"/>
      <c r="R184" s="197"/>
      <c r="S184" s="197"/>
      <c r="T184" s="198"/>
      <c r="AT184" s="199" t="s">
        <v>125</v>
      </c>
      <c r="AU184" s="199" t="s">
        <v>81</v>
      </c>
      <c r="AV184" s="13" t="s">
        <v>81</v>
      </c>
      <c r="AW184" s="13" t="s">
        <v>33</v>
      </c>
      <c r="AX184" s="13" t="s">
        <v>71</v>
      </c>
      <c r="AY184" s="199" t="s">
        <v>117</v>
      </c>
    </row>
    <row r="185" spans="1:65" s="13" customFormat="1" ht="11.25">
      <c r="B185" s="188"/>
      <c r="C185" s="189"/>
      <c r="D185" s="190" t="s">
        <v>125</v>
      </c>
      <c r="E185" s="191" t="s">
        <v>19</v>
      </c>
      <c r="F185" s="192" t="s">
        <v>231</v>
      </c>
      <c r="G185" s="189"/>
      <c r="H185" s="193">
        <v>3</v>
      </c>
      <c r="I185" s="194"/>
      <c r="J185" s="189"/>
      <c r="K185" s="189"/>
      <c r="L185" s="195"/>
      <c r="M185" s="196"/>
      <c r="N185" s="197"/>
      <c r="O185" s="197"/>
      <c r="P185" s="197"/>
      <c r="Q185" s="197"/>
      <c r="R185" s="197"/>
      <c r="S185" s="197"/>
      <c r="T185" s="198"/>
      <c r="AT185" s="199" t="s">
        <v>125</v>
      </c>
      <c r="AU185" s="199" t="s">
        <v>81</v>
      </c>
      <c r="AV185" s="13" t="s">
        <v>81</v>
      </c>
      <c r="AW185" s="13" t="s">
        <v>33</v>
      </c>
      <c r="AX185" s="13" t="s">
        <v>71</v>
      </c>
      <c r="AY185" s="199" t="s">
        <v>117</v>
      </c>
    </row>
    <row r="186" spans="1:65" s="13" customFormat="1" ht="11.25">
      <c r="B186" s="188"/>
      <c r="C186" s="189"/>
      <c r="D186" s="190" t="s">
        <v>125</v>
      </c>
      <c r="E186" s="191" t="s">
        <v>19</v>
      </c>
      <c r="F186" s="192" t="s">
        <v>232</v>
      </c>
      <c r="G186" s="189"/>
      <c r="H186" s="193">
        <v>11</v>
      </c>
      <c r="I186" s="194"/>
      <c r="J186" s="189"/>
      <c r="K186" s="189"/>
      <c r="L186" s="195"/>
      <c r="M186" s="196"/>
      <c r="N186" s="197"/>
      <c r="O186" s="197"/>
      <c r="P186" s="197"/>
      <c r="Q186" s="197"/>
      <c r="R186" s="197"/>
      <c r="S186" s="197"/>
      <c r="T186" s="198"/>
      <c r="AT186" s="199" t="s">
        <v>125</v>
      </c>
      <c r="AU186" s="199" t="s">
        <v>81</v>
      </c>
      <c r="AV186" s="13" t="s">
        <v>81</v>
      </c>
      <c r="AW186" s="13" t="s">
        <v>33</v>
      </c>
      <c r="AX186" s="13" t="s">
        <v>71</v>
      </c>
      <c r="AY186" s="199" t="s">
        <v>117</v>
      </c>
    </row>
    <row r="187" spans="1:65" s="13" customFormat="1" ht="11.25">
      <c r="B187" s="188"/>
      <c r="C187" s="189"/>
      <c r="D187" s="190" t="s">
        <v>125</v>
      </c>
      <c r="E187" s="191" t="s">
        <v>19</v>
      </c>
      <c r="F187" s="192" t="s">
        <v>233</v>
      </c>
      <c r="G187" s="189"/>
      <c r="H187" s="193">
        <v>11</v>
      </c>
      <c r="I187" s="194"/>
      <c r="J187" s="189"/>
      <c r="K187" s="189"/>
      <c r="L187" s="195"/>
      <c r="M187" s="196"/>
      <c r="N187" s="197"/>
      <c r="O187" s="197"/>
      <c r="P187" s="197"/>
      <c r="Q187" s="197"/>
      <c r="R187" s="197"/>
      <c r="S187" s="197"/>
      <c r="T187" s="198"/>
      <c r="AT187" s="199" t="s">
        <v>125</v>
      </c>
      <c r="AU187" s="199" t="s">
        <v>81</v>
      </c>
      <c r="AV187" s="13" t="s">
        <v>81</v>
      </c>
      <c r="AW187" s="13" t="s">
        <v>33</v>
      </c>
      <c r="AX187" s="13" t="s">
        <v>71</v>
      </c>
      <c r="AY187" s="199" t="s">
        <v>117</v>
      </c>
    </row>
    <row r="188" spans="1:65" s="13" customFormat="1" ht="11.25">
      <c r="B188" s="188"/>
      <c r="C188" s="189"/>
      <c r="D188" s="190" t="s">
        <v>125</v>
      </c>
      <c r="E188" s="191" t="s">
        <v>19</v>
      </c>
      <c r="F188" s="192" t="s">
        <v>234</v>
      </c>
      <c r="G188" s="189"/>
      <c r="H188" s="193">
        <v>11</v>
      </c>
      <c r="I188" s="194"/>
      <c r="J188" s="189"/>
      <c r="K188" s="189"/>
      <c r="L188" s="195"/>
      <c r="M188" s="196"/>
      <c r="N188" s="197"/>
      <c r="O188" s="197"/>
      <c r="P188" s="197"/>
      <c r="Q188" s="197"/>
      <c r="R188" s="197"/>
      <c r="S188" s="197"/>
      <c r="T188" s="198"/>
      <c r="AT188" s="199" t="s">
        <v>125</v>
      </c>
      <c r="AU188" s="199" t="s">
        <v>81</v>
      </c>
      <c r="AV188" s="13" t="s">
        <v>81</v>
      </c>
      <c r="AW188" s="13" t="s">
        <v>33</v>
      </c>
      <c r="AX188" s="13" t="s">
        <v>71</v>
      </c>
      <c r="AY188" s="199" t="s">
        <v>117</v>
      </c>
    </row>
    <row r="189" spans="1:65" s="13" customFormat="1" ht="11.25">
      <c r="B189" s="188"/>
      <c r="C189" s="189"/>
      <c r="D189" s="190" t="s">
        <v>125</v>
      </c>
      <c r="E189" s="191" t="s">
        <v>19</v>
      </c>
      <c r="F189" s="192" t="s">
        <v>235</v>
      </c>
      <c r="G189" s="189"/>
      <c r="H189" s="193">
        <v>11</v>
      </c>
      <c r="I189" s="194"/>
      <c r="J189" s="189"/>
      <c r="K189" s="189"/>
      <c r="L189" s="195"/>
      <c r="M189" s="196"/>
      <c r="N189" s="197"/>
      <c r="O189" s="197"/>
      <c r="P189" s="197"/>
      <c r="Q189" s="197"/>
      <c r="R189" s="197"/>
      <c r="S189" s="197"/>
      <c r="T189" s="198"/>
      <c r="AT189" s="199" t="s">
        <v>125</v>
      </c>
      <c r="AU189" s="199" t="s">
        <v>81</v>
      </c>
      <c r="AV189" s="13" t="s">
        <v>81</v>
      </c>
      <c r="AW189" s="13" t="s">
        <v>33</v>
      </c>
      <c r="AX189" s="13" t="s">
        <v>71</v>
      </c>
      <c r="AY189" s="199" t="s">
        <v>117</v>
      </c>
    </row>
    <row r="190" spans="1:65" s="13" customFormat="1" ht="11.25">
      <c r="B190" s="188"/>
      <c r="C190" s="189"/>
      <c r="D190" s="190" t="s">
        <v>125</v>
      </c>
      <c r="E190" s="191" t="s">
        <v>19</v>
      </c>
      <c r="F190" s="192" t="s">
        <v>236</v>
      </c>
      <c r="G190" s="189"/>
      <c r="H190" s="193">
        <v>4</v>
      </c>
      <c r="I190" s="194"/>
      <c r="J190" s="189"/>
      <c r="K190" s="189"/>
      <c r="L190" s="195"/>
      <c r="M190" s="196"/>
      <c r="N190" s="197"/>
      <c r="O190" s="197"/>
      <c r="P190" s="197"/>
      <c r="Q190" s="197"/>
      <c r="R190" s="197"/>
      <c r="S190" s="197"/>
      <c r="T190" s="198"/>
      <c r="AT190" s="199" t="s">
        <v>125</v>
      </c>
      <c r="AU190" s="199" t="s">
        <v>81</v>
      </c>
      <c r="AV190" s="13" t="s">
        <v>81</v>
      </c>
      <c r="AW190" s="13" t="s">
        <v>33</v>
      </c>
      <c r="AX190" s="13" t="s">
        <v>71</v>
      </c>
      <c r="AY190" s="199" t="s">
        <v>117</v>
      </c>
    </row>
    <row r="191" spans="1:65" s="13" customFormat="1" ht="11.25">
      <c r="B191" s="188"/>
      <c r="C191" s="189"/>
      <c r="D191" s="190" t="s">
        <v>125</v>
      </c>
      <c r="E191" s="191" t="s">
        <v>19</v>
      </c>
      <c r="F191" s="192" t="s">
        <v>237</v>
      </c>
      <c r="G191" s="189"/>
      <c r="H191" s="193">
        <v>11</v>
      </c>
      <c r="I191" s="194"/>
      <c r="J191" s="189"/>
      <c r="K191" s="189"/>
      <c r="L191" s="195"/>
      <c r="M191" s="196"/>
      <c r="N191" s="197"/>
      <c r="O191" s="197"/>
      <c r="P191" s="197"/>
      <c r="Q191" s="197"/>
      <c r="R191" s="197"/>
      <c r="S191" s="197"/>
      <c r="T191" s="198"/>
      <c r="AT191" s="199" t="s">
        <v>125</v>
      </c>
      <c r="AU191" s="199" t="s">
        <v>81</v>
      </c>
      <c r="AV191" s="13" t="s">
        <v>81</v>
      </c>
      <c r="AW191" s="13" t="s">
        <v>33</v>
      </c>
      <c r="AX191" s="13" t="s">
        <v>71</v>
      </c>
      <c r="AY191" s="199" t="s">
        <v>117</v>
      </c>
    </row>
    <row r="192" spans="1:65" s="13" customFormat="1" ht="11.25">
      <c r="B192" s="188"/>
      <c r="C192" s="189"/>
      <c r="D192" s="190" t="s">
        <v>125</v>
      </c>
      <c r="E192" s="191" t="s">
        <v>19</v>
      </c>
      <c r="F192" s="192" t="s">
        <v>238</v>
      </c>
      <c r="G192" s="189"/>
      <c r="H192" s="193">
        <v>11</v>
      </c>
      <c r="I192" s="194"/>
      <c r="J192" s="189"/>
      <c r="K192" s="189"/>
      <c r="L192" s="195"/>
      <c r="M192" s="196"/>
      <c r="N192" s="197"/>
      <c r="O192" s="197"/>
      <c r="P192" s="197"/>
      <c r="Q192" s="197"/>
      <c r="R192" s="197"/>
      <c r="S192" s="197"/>
      <c r="T192" s="198"/>
      <c r="AT192" s="199" t="s">
        <v>125</v>
      </c>
      <c r="AU192" s="199" t="s">
        <v>81</v>
      </c>
      <c r="AV192" s="13" t="s">
        <v>81</v>
      </c>
      <c r="AW192" s="13" t="s">
        <v>33</v>
      </c>
      <c r="AX192" s="13" t="s">
        <v>71</v>
      </c>
      <c r="AY192" s="199" t="s">
        <v>117</v>
      </c>
    </row>
    <row r="193" spans="1:65" s="13" customFormat="1" ht="11.25">
      <c r="B193" s="188"/>
      <c r="C193" s="189"/>
      <c r="D193" s="190" t="s">
        <v>125</v>
      </c>
      <c r="E193" s="191" t="s">
        <v>19</v>
      </c>
      <c r="F193" s="192" t="s">
        <v>239</v>
      </c>
      <c r="G193" s="189"/>
      <c r="H193" s="193">
        <v>11</v>
      </c>
      <c r="I193" s="194"/>
      <c r="J193" s="189"/>
      <c r="K193" s="189"/>
      <c r="L193" s="195"/>
      <c r="M193" s="196"/>
      <c r="N193" s="197"/>
      <c r="O193" s="197"/>
      <c r="P193" s="197"/>
      <c r="Q193" s="197"/>
      <c r="R193" s="197"/>
      <c r="S193" s="197"/>
      <c r="T193" s="198"/>
      <c r="AT193" s="199" t="s">
        <v>125</v>
      </c>
      <c r="AU193" s="199" t="s">
        <v>81</v>
      </c>
      <c r="AV193" s="13" t="s">
        <v>81</v>
      </c>
      <c r="AW193" s="13" t="s">
        <v>33</v>
      </c>
      <c r="AX193" s="13" t="s">
        <v>71</v>
      </c>
      <c r="AY193" s="199" t="s">
        <v>117</v>
      </c>
    </row>
    <row r="194" spans="1:65" s="13" customFormat="1" ht="11.25">
      <c r="B194" s="188"/>
      <c r="C194" s="189"/>
      <c r="D194" s="190" t="s">
        <v>125</v>
      </c>
      <c r="E194" s="191" t="s">
        <v>19</v>
      </c>
      <c r="F194" s="192" t="s">
        <v>240</v>
      </c>
      <c r="G194" s="189"/>
      <c r="H194" s="193">
        <v>11</v>
      </c>
      <c r="I194" s="194"/>
      <c r="J194" s="189"/>
      <c r="K194" s="189"/>
      <c r="L194" s="195"/>
      <c r="M194" s="196"/>
      <c r="N194" s="197"/>
      <c r="O194" s="197"/>
      <c r="P194" s="197"/>
      <c r="Q194" s="197"/>
      <c r="R194" s="197"/>
      <c r="S194" s="197"/>
      <c r="T194" s="198"/>
      <c r="AT194" s="199" t="s">
        <v>125</v>
      </c>
      <c r="AU194" s="199" t="s">
        <v>81</v>
      </c>
      <c r="AV194" s="13" t="s">
        <v>81</v>
      </c>
      <c r="AW194" s="13" t="s">
        <v>33</v>
      </c>
      <c r="AX194" s="13" t="s">
        <v>71</v>
      </c>
      <c r="AY194" s="199" t="s">
        <v>117</v>
      </c>
    </row>
    <row r="195" spans="1:65" s="13" customFormat="1" ht="11.25">
      <c r="B195" s="188"/>
      <c r="C195" s="189"/>
      <c r="D195" s="190" t="s">
        <v>125</v>
      </c>
      <c r="E195" s="191" t="s">
        <v>19</v>
      </c>
      <c r="F195" s="192" t="s">
        <v>241</v>
      </c>
      <c r="G195" s="189"/>
      <c r="H195" s="193">
        <v>4</v>
      </c>
      <c r="I195" s="194"/>
      <c r="J195" s="189"/>
      <c r="K195" s="189"/>
      <c r="L195" s="195"/>
      <c r="M195" s="196"/>
      <c r="N195" s="197"/>
      <c r="O195" s="197"/>
      <c r="P195" s="197"/>
      <c r="Q195" s="197"/>
      <c r="R195" s="197"/>
      <c r="S195" s="197"/>
      <c r="T195" s="198"/>
      <c r="AT195" s="199" t="s">
        <v>125</v>
      </c>
      <c r="AU195" s="199" t="s">
        <v>81</v>
      </c>
      <c r="AV195" s="13" t="s">
        <v>81</v>
      </c>
      <c r="AW195" s="13" t="s">
        <v>33</v>
      </c>
      <c r="AX195" s="13" t="s">
        <v>71</v>
      </c>
      <c r="AY195" s="199" t="s">
        <v>117</v>
      </c>
    </row>
    <row r="196" spans="1:65" s="14" customFormat="1" ht="11.25">
      <c r="B196" s="200"/>
      <c r="C196" s="201"/>
      <c r="D196" s="190" t="s">
        <v>125</v>
      </c>
      <c r="E196" s="202" t="s">
        <v>19</v>
      </c>
      <c r="F196" s="203" t="s">
        <v>137</v>
      </c>
      <c r="G196" s="201"/>
      <c r="H196" s="204">
        <v>127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125</v>
      </c>
      <c r="AU196" s="210" t="s">
        <v>81</v>
      </c>
      <c r="AV196" s="14" t="s">
        <v>133</v>
      </c>
      <c r="AW196" s="14" t="s">
        <v>33</v>
      </c>
      <c r="AX196" s="14" t="s">
        <v>79</v>
      </c>
      <c r="AY196" s="210" t="s">
        <v>117</v>
      </c>
    </row>
    <row r="197" spans="1:65" s="2" customFormat="1" ht="37.9" customHeight="1">
      <c r="A197" s="35"/>
      <c r="B197" s="36"/>
      <c r="C197" s="175" t="s">
        <v>178</v>
      </c>
      <c r="D197" s="175" t="s">
        <v>120</v>
      </c>
      <c r="E197" s="176" t="s">
        <v>242</v>
      </c>
      <c r="F197" s="177" t="s">
        <v>243</v>
      </c>
      <c r="G197" s="178" t="s">
        <v>132</v>
      </c>
      <c r="H197" s="179">
        <v>127</v>
      </c>
      <c r="I197" s="180"/>
      <c r="J197" s="181">
        <f>ROUND(I197*H197,2)</f>
        <v>0</v>
      </c>
      <c r="K197" s="177" t="s">
        <v>19</v>
      </c>
      <c r="L197" s="40"/>
      <c r="M197" s="182" t="s">
        <v>19</v>
      </c>
      <c r="N197" s="183" t="s">
        <v>42</v>
      </c>
      <c r="O197" s="65"/>
      <c r="P197" s="184">
        <f>O197*H197</f>
        <v>0</v>
      </c>
      <c r="Q197" s="184">
        <v>5.1000000000000004E-3</v>
      </c>
      <c r="R197" s="184">
        <f>Q197*H197</f>
        <v>0.64770000000000005</v>
      </c>
      <c r="S197" s="184">
        <v>0</v>
      </c>
      <c r="T197" s="18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6" t="s">
        <v>124</v>
      </c>
      <c r="AT197" s="186" t="s">
        <v>120</v>
      </c>
      <c r="AU197" s="186" t="s">
        <v>81</v>
      </c>
      <c r="AY197" s="18" t="s">
        <v>117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8" t="s">
        <v>79</v>
      </c>
      <c r="BK197" s="187">
        <f>ROUND(I197*H197,2)</f>
        <v>0</v>
      </c>
      <c r="BL197" s="18" t="s">
        <v>124</v>
      </c>
      <c r="BM197" s="186" t="s">
        <v>244</v>
      </c>
    </row>
    <row r="198" spans="1:65" s="14" customFormat="1" ht="11.25">
      <c r="B198" s="200"/>
      <c r="C198" s="201"/>
      <c r="D198" s="190" t="s">
        <v>125</v>
      </c>
      <c r="E198" s="202" t="s">
        <v>19</v>
      </c>
      <c r="F198" s="203" t="s">
        <v>137</v>
      </c>
      <c r="G198" s="201"/>
      <c r="H198" s="204">
        <v>127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125</v>
      </c>
      <c r="AU198" s="210" t="s">
        <v>81</v>
      </c>
      <c r="AV198" s="14" t="s">
        <v>133</v>
      </c>
      <c r="AW198" s="14" t="s">
        <v>33</v>
      </c>
      <c r="AX198" s="14" t="s">
        <v>71</v>
      </c>
      <c r="AY198" s="210" t="s">
        <v>117</v>
      </c>
    </row>
    <row r="199" spans="1:65" s="2" customFormat="1" ht="33" customHeight="1">
      <c r="A199" s="35"/>
      <c r="B199" s="36"/>
      <c r="C199" s="175" t="s">
        <v>245</v>
      </c>
      <c r="D199" s="175" t="s">
        <v>120</v>
      </c>
      <c r="E199" s="176" t="s">
        <v>246</v>
      </c>
      <c r="F199" s="177" t="s">
        <v>247</v>
      </c>
      <c r="G199" s="178" t="s">
        <v>132</v>
      </c>
      <c r="H199" s="179">
        <v>1</v>
      </c>
      <c r="I199" s="180"/>
      <c r="J199" s="181">
        <f>ROUND(I199*H199,2)</f>
        <v>0</v>
      </c>
      <c r="K199" s="177" t="s">
        <v>19</v>
      </c>
      <c r="L199" s="40"/>
      <c r="M199" s="182" t="s">
        <v>19</v>
      </c>
      <c r="N199" s="183" t="s">
        <v>42</v>
      </c>
      <c r="O199" s="65"/>
      <c r="P199" s="184">
        <f>O199*H199</f>
        <v>0</v>
      </c>
      <c r="Q199" s="184">
        <v>1.1000000000000001E-3</v>
      </c>
      <c r="R199" s="184">
        <f>Q199*H199</f>
        <v>1.1000000000000001E-3</v>
      </c>
      <c r="S199" s="184">
        <v>0</v>
      </c>
      <c r="T199" s="18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6" t="s">
        <v>124</v>
      </c>
      <c r="AT199" s="186" t="s">
        <v>120</v>
      </c>
      <c r="AU199" s="186" t="s">
        <v>81</v>
      </c>
      <c r="AY199" s="18" t="s">
        <v>117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8" t="s">
        <v>79</v>
      </c>
      <c r="BK199" s="187">
        <f>ROUND(I199*H199,2)</f>
        <v>0</v>
      </c>
      <c r="BL199" s="18" t="s">
        <v>124</v>
      </c>
      <c r="BM199" s="186" t="s">
        <v>248</v>
      </c>
    </row>
    <row r="200" spans="1:65" s="13" customFormat="1" ht="11.25">
      <c r="B200" s="188"/>
      <c r="C200" s="189"/>
      <c r="D200" s="190" t="s">
        <v>125</v>
      </c>
      <c r="E200" s="191" t="s">
        <v>19</v>
      </c>
      <c r="F200" s="192" t="s">
        <v>249</v>
      </c>
      <c r="G200" s="189"/>
      <c r="H200" s="193">
        <v>1</v>
      </c>
      <c r="I200" s="194"/>
      <c r="J200" s="189"/>
      <c r="K200" s="189"/>
      <c r="L200" s="195"/>
      <c r="M200" s="196"/>
      <c r="N200" s="197"/>
      <c r="O200" s="197"/>
      <c r="P200" s="197"/>
      <c r="Q200" s="197"/>
      <c r="R200" s="197"/>
      <c r="S200" s="197"/>
      <c r="T200" s="198"/>
      <c r="AT200" s="199" t="s">
        <v>125</v>
      </c>
      <c r="AU200" s="199" t="s">
        <v>81</v>
      </c>
      <c r="AV200" s="13" t="s">
        <v>81</v>
      </c>
      <c r="AW200" s="13" t="s">
        <v>33</v>
      </c>
      <c r="AX200" s="13" t="s">
        <v>71</v>
      </c>
      <c r="AY200" s="199" t="s">
        <v>117</v>
      </c>
    </row>
    <row r="201" spans="1:65" s="14" customFormat="1" ht="11.25">
      <c r="B201" s="200"/>
      <c r="C201" s="201"/>
      <c r="D201" s="190" t="s">
        <v>125</v>
      </c>
      <c r="E201" s="202" t="s">
        <v>19</v>
      </c>
      <c r="F201" s="203" t="s">
        <v>137</v>
      </c>
      <c r="G201" s="201"/>
      <c r="H201" s="204">
        <v>1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125</v>
      </c>
      <c r="AU201" s="210" t="s">
        <v>81</v>
      </c>
      <c r="AV201" s="14" t="s">
        <v>133</v>
      </c>
      <c r="AW201" s="14" t="s">
        <v>33</v>
      </c>
      <c r="AX201" s="14" t="s">
        <v>79</v>
      </c>
      <c r="AY201" s="210" t="s">
        <v>117</v>
      </c>
    </row>
    <row r="202" spans="1:65" s="2" customFormat="1" ht="33" customHeight="1">
      <c r="A202" s="35"/>
      <c r="B202" s="36"/>
      <c r="C202" s="175" t="s">
        <v>183</v>
      </c>
      <c r="D202" s="175" t="s">
        <v>120</v>
      </c>
      <c r="E202" s="176" t="s">
        <v>250</v>
      </c>
      <c r="F202" s="177" t="s">
        <v>251</v>
      </c>
      <c r="G202" s="178" t="s">
        <v>132</v>
      </c>
      <c r="H202" s="179">
        <v>16</v>
      </c>
      <c r="I202" s="180"/>
      <c r="J202" s="181">
        <f>ROUND(I202*H202,2)</f>
        <v>0</v>
      </c>
      <c r="K202" s="177" t="s">
        <v>19</v>
      </c>
      <c r="L202" s="40"/>
      <c r="M202" s="182" t="s">
        <v>19</v>
      </c>
      <c r="N202" s="183" t="s">
        <v>42</v>
      </c>
      <c r="O202" s="65"/>
      <c r="P202" s="184">
        <f>O202*H202</f>
        <v>0</v>
      </c>
      <c r="Q202" s="184">
        <v>1.5E-3</v>
      </c>
      <c r="R202" s="184">
        <f>Q202*H202</f>
        <v>2.4E-2</v>
      </c>
      <c r="S202" s="184">
        <v>0</v>
      </c>
      <c r="T202" s="18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6" t="s">
        <v>124</v>
      </c>
      <c r="AT202" s="186" t="s">
        <v>120</v>
      </c>
      <c r="AU202" s="186" t="s">
        <v>81</v>
      </c>
      <c r="AY202" s="18" t="s">
        <v>117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8" t="s">
        <v>79</v>
      </c>
      <c r="BK202" s="187">
        <f>ROUND(I202*H202,2)</f>
        <v>0</v>
      </c>
      <c r="BL202" s="18" t="s">
        <v>124</v>
      </c>
      <c r="BM202" s="186" t="s">
        <v>252</v>
      </c>
    </row>
    <row r="203" spans="1:65" s="13" customFormat="1" ht="11.25">
      <c r="B203" s="188"/>
      <c r="C203" s="189"/>
      <c r="D203" s="190" t="s">
        <v>125</v>
      </c>
      <c r="E203" s="191" t="s">
        <v>19</v>
      </c>
      <c r="F203" s="192" t="s">
        <v>203</v>
      </c>
      <c r="G203" s="189"/>
      <c r="H203" s="193">
        <v>1</v>
      </c>
      <c r="I203" s="194"/>
      <c r="J203" s="189"/>
      <c r="K203" s="189"/>
      <c r="L203" s="195"/>
      <c r="M203" s="196"/>
      <c r="N203" s="197"/>
      <c r="O203" s="197"/>
      <c r="P203" s="197"/>
      <c r="Q203" s="197"/>
      <c r="R203" s="197"/>
      <c r="S203" s="197"/>
      <c r="T203" s="198"/>
      <c r="AT203" s="199" t="s">
        <v>125</v>
      </c>
      <c r="AU203" s="199" t="s">
        <v>81</v>
      </c>
      <c r="AV203" s="13" t="s">
        <v>81</v>
      </c>
      <c r="AW203" s="13" t="s">
        <v>33</v>
      </c>
      <c r="AX203" s="13" t="s">
        <v>71</v>
      </c>
      <c r="AY203" s="199" t="s">
        <v>117</v>
      </c>
    </row>
    <row r="204" spans="1:65" s="13" customFormat="1" ht="11.25">
      <c r="B204" s="188"/>
      <c r="C204" s="189"/>
      <c r="D204" s="190" t="s">
        <v>125</v>
      </c>
      <c r="E204" s="191" t="s">
        <v>19</v>
      </c>
      <c r="F204" s="192" t="s">
        <v>253</v>
      </c>
      <c r="G204" s="189"/>
      <c r="H204" s="193">
        <v>2</v>
      </c>
      <c r="I204" s="194"/>
      <c r="J204" s="189"/>
      <c r="K204" s="189"/>
      <c r="L204" s="195"/>
      <c r="M204" s="196"/>
      <c r="N204" s="197"/>
      <c r="O204" s="197"/>
      <c r="P204" s="197"/>
      <c r="Q204" s="197"/>
      <c r="R204" s="197"/>
      <c r="S204" s="197"/>
      <c r="T204" s="198"/>
      <c r="AT204" s="199" t="s">
        <v>125</v>
      </c>
      <c r="AU204" s="199" t="s">
        <v>81</v>
      </c>
      <c r="AV204" s="13" t="s">
        <v>81</v>
      </c>
      <c r="AW204" s="13" t="s">
        <v>33</v>
      </c>
      <c r="AX204" s="13" t="s">
        <v>71</v>
      </c>
      <c r="AY204" s="199" t="s">
        <v>117</v>
      </c>
    </row>
    <row r="205" spans="1:65" s="13" customFormat="1" ht="11.25">
      <c r="B205" s="188"/>
      <c r="C205" s="189"/>
      <c r="D205" s="190" t="s">
        <v>125</v>
      </c>
      <c r="E205" s="191" t="s">
        <v>19</v>
      </c>
      <c r="F205" s="192" t="s">
        <v>254</v>
      </c>
      <c r="G205" s="189"/>
      <c r="H205" s="193">
        <v>6</v>
      </c>
      <c r="I205" s="194"/>
      <c r="J205" s="189"/>
      <c r="K205" s="189"/>
      <c r="L205" s="195"/>
      <c r="M205" s="196"/>
      <c r="N205" s="197"/>
      <c r="O205" s="197"/>
      <c r="P205" s="197"/>
      <c r="Q205" s="197"/>
      <c r="R205" s="197"/>
      <c r="S205" s="197"/>
      <c r="T205" s="198"/>
      <c r="AT205" s="199" t="s">
        <v>125</v>
      </c>
      <c r="AU205" s="199" t="s">
        <v>81</v>
      </c>
      <c r="AV205" s="13" t="s">
        <v>81</v>
      </c>
      <c r="AW205" s="13" t="s">
        <v>33</v>
      </c>
      <c r="AX205" s="13" t="s">
        <v>71</v>
      </c>
      <c r="AY205" s="199" t="s">
        <v>117</v>
      </c>
    </row>
    <row r="206" spans="1:65" s="13" customFormat="1" ht="11.25">
      <c r="B206" s="188"/>
      <c r="C206" s="189"/>
      <c r="D206" s="190" t="s">
        <v>125</v>
      </c>
      <c r="E206" s="191" t="s">
        <v>19</v>
      </c>
      <c r="F206" s="192" t="s">
        <v>231</v>
      </c>
      <c r="G206" s="189"/>
      <c r="H206" s="193">
        <v>3</v>
      </c>
      <c r="I206" s="194"/>
      <c r="J206" s="189"/>
      <c r="K206" s="189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125</v>
      </c>
      <c r="AU206" s="199" t="s">
        <v>81</v>
      </c>
      <c r="AV206" s="13" t="s">
        <v>81</v>
      </c>
      <c r="AW206" s="13" t="s">
        <v>33</v>
      </c>
      <c r="AX206" s="13" t="s">
        <v>71</v>
      </c>
      <c r="AY206" s="199" t="s">
        <v>117</v>
      </c>
    </row>
    <row r="207" spans="1:65" s="13" customFormat="1" ht="11.25">
      <c r="B207" s="188"/>
      <c r="C207" s="189"/>
      <c r="D207" s="190" t="s">
        <v>125</v>
      </c>
      <c r="E207" s="191" t="s">
        <v>19</v>
      </c>
      <c r="F207" s="192" t="s">
        <v>136</v>
      </c>
      <c r="G207" s="189"/>
      <c r="H207" s="193">
        <v>1</v>
      </c>
      <c r="I207" s="194"/>
      <c r="J207" s="189"/>
      <c r="K207" s="189"/>
      <c r="L207" s="195"/>
      <c r="M207" s="196"/>
      <c r="N207" s="197"/>
      <c r="O207" s="197"/>
      <c r="P207" s="197"/>
      <c r="Q207" s="197"/>
      <c r="R207" s="197"/>
      <c r="S207" s="197"/>
      <c r="T207" s="198"/>
      <c r="AT207" s="199" t="s">
        <v>125</v>
      </c>
      <c r="AU207" s="199" t="s">
        <v>81</v>
      </c>
      <c r="AV207" s="13" t="s">
        <v>81</v>
      </c>
      <c r="AW207" s="13" t="s">
        <v>33</v>
      </c>
      <c r="AX207" s="13" t="s">
        <v>71</v>
      </c>
      <c r="AY207" s="199" t="s">
        <v>117</v>
      </c>
    </row>
    <row r="208" spans="1:65" s="13" customFormat="1" ht="11.25">
      <c r="B208" s="188"/>
      <c r="C208" s="189"/>
      <c r="D208" s="190" t="s">
        <v>125</v>
      </c>
      <c r="E208" s="191" t="s">
        <v>19</v>
      </c>
      <c r="F208" s="192" t="s">
        <v>255</v>
      </c>
      <c r="G208" s="189"/>
      <c r="H208" s="193">
        <v>3</v>
      </c>
      <c r="I208" s="194"/>
      <c r="J208" s="189"/>
      <c r="K208" s="189"/>
      <c r="L208" s="195"/>
      <c r="M208" s="196"/>
      <c r="N208" s="197"/>
      <c r="O208" s="197"/>
      <c r="P208" s="197"/>
      <c r="Q208" s="197"/>
      <c r="R208" s="197"/>
      <c r="S208" s="197"/>
      <c r="T208" s="198"/>
      <c r="AT208" s="199" t="s">
        <v>125</v>
      </c>
      <c r="AU208" s="199" t="s">
        <v>81</v>
      </c>
      <c r="AV208" s="13" t="s">
        <v>81</v>
      </c>
      <c r="AW208" s="13" t="s">
        <v>33</v>
      </c>
      <c r="AX208" s="13" t="s">
        <v>71</v>
      </c>
      <c r="AY208" s="199" t="s">
        <v>117</v>
      </c>
    </row>
    <row r="209" spans="1:65" s="14" customFormat="1" ht="11.25">
      <c r="B209" s="200"/>
      <c r="C209" s="201"/>
      <c r="D209" s="190" t="s">
        <v>125</v>
      </c>
      <c r="E209" s="202" t="s">
        <v>19</v>
      </c>
      <c r="F209" s="203" t="s">
        <v>137</v>
      </c>
      <c r="G209" s="201"/>
      <c r="H209" s="204">
        <v>16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125</v>
      </c>
      <c r="AU209" s="210" t="s">
        <v>81</v>
      </c>
      <c r="AV209" s="14" t="s">
        <v>133</v>
      </c>
      <c r="AW209" s="14" t="s">
        <v>33</v>
      </c>
      <c r="AX209" s="14" t="s">
        <v>79</v>
      </c>
      <c r="AY209" s="210" t="s">
        <v>117</v>
      </c>
    </row>
    <row r="210" spans="1:65" s="2" customFormat="1" ht="33" customHeight="1">
      <c r="A210" s="35"/>
      <c r="B210" s="36"/>
      <c r="C210" s="175" t="s">
        <v>256</v>
      </c>
      <c r="D210" s="175" t="s">
        <v>120</v>
      </c>
      <c r="E210" s="176" t="s">
        <v>257</v>
      </c>
      <c r="F210" s="177" t="s">
        <v>258</v>
      </c>
      <c r="G210" s="178" t="s">
        <v>132</v>
      </c>
      <c r="H210" s="179">
        <v>1</v>
      </c>
      <c r="I210" s="180"/>
      <c r="J210" s="181">
        <f>ROUND(I210*H210,2)</f>
        <v>0</v>
      </c>
      <c r="K210" s="177" t="s">
        <v>19</v>
      </c>
      <c r="L210" s="40"/>
      <c r="M210" s="182" t="s">
        <v>19</v>
      </c>
      <c r="N210" s="183" t="s">
        <v>42</v>
      </c>
      <c r="O210" s="65"/>
      <c r="P210" s="184">
        <f>O210*H210</f>
        <v>0</v>
      </c>
      <c r="Q210" s="184">
        <v>1.8E-3</v>
      </c>
      <c r="R210" s="184">
        <f>Q210*H210</f>
        <v>1.8E-3</v>
      </c>
      <c r="S210" s="184">
        <v>0</v>
      </c>
      <c r="T210" s="18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6" t="s">
        <v>124</v>
      </c>
      <c r="AT210" s="186" t="s">
        <v>120</v>
      </c>
      <c r="AU210" s="186" t="s">
        <v>81</v>
      </c>
      <c r="AY210" s="18" t="s">
        <v>117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8" t="s">
        <v>79</v>
      </c>
      <c r="BK210" s="187">
        <f>ROUND(I210*H210,2)</f>
        <v>0</v>
      </c>
      <c r="BL210" s="18" t="s">
        <v>124</v>
      </c>
      <c r="BM210" s="186" t="s">
        <v>259</v>
      </c>
    </row>
    <row r="211" spans="1:65" s="13" customFormat="1" ht="11.25">
      <c r="B211" s="188"/>
      <c r="C211" s="189"/>
      <c r="D211" s="190" t="s">
        <v>125</v>
      </c>
      <c r="E211" s="191" t="s">
        <v>19</v>
      </c>
      <c r="F211" s="192" t="s">
        <v>260</v>
      </c>
      <c r="G211" s="189"/>
      <c r="H211" s="193">
        <v>1</v>
      </c>
      <c r="I211" s="194"/>
      <c r="J211" s="189"/>
      <c r="K211" s="189"/>
      <c r="L211" s="195"/>
      <c r="M211" s="196"/>
      <c r="N211" s="197"/>
      <c r="O211" s="197"/>
      <c r="P211" s="197"/>
      <c r="Q211" s="197"/>
      <c r="R211" s="197"/>
      <c r="S211" s="197"/>
      <c r="T211" s="198"/>
      <c r="AT211" s="199" t="s">
        <v>125</v>
      </c>
      <c r="AU211" s="199" t="s">
        <v>81</v>
      </c>
      <c r="AV211" s="13" t="s">
        <v>81</v>
      </c>
      <c r="AW211" s="13" t="s">
        <v>33</v>
      </c>
      <c r="AX211" s="13" t="s">
        <v>71</v>
      </c>
      <c r="AY211" s="199" t="s">
        <v>117</v>
      </c>
    </row>
    <row r="212" spans="1:65" s="14" customFormat="1" ht="11.25">
      <c r="B212" s="200"/>
      <c r="C212" s="201"/>
      <c r="D212" s="190" t="s">
        <v>125</v>
      </c>
      <c r="E212" s="202" t="s">
        <v>19</v>
      </c>
      <c r="F212" s="203" t="s">
        <v>137</v>
      </c>
      <c r="G212" s="201"/>
      <c r="H212" s="204">
        <v>1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125</v>
      </c>
      <c r="AU212" s="210" t="s">
        <v>81</v>
      </c>
      <c r="AV212" s="14" t="s">
        <v>133</v>
      </c>
      <c r="AW212" s="14" t="s">
        <v>33</v>
      </c>
      <c r="AX212" s="14" t="s">
        <v>79</v>
      </c>
      <c r="AY212" s="210" t="s">
        <v>117</v>
      </c>
    </row>
    <row r="213" spans="1:65" s="2" customFormat="1" ht="33" customHeight="1">
      <c r="A213" s="35"/>
      <c r="B213" s="36"/>
      <c r="C213" s="175" t="s">
        <v>189</v>
      </c>
      <c r="D213" s="175" t="s">
        <v>120</v>
      </c>
      <c r="E213" s="176" t="s">
        <v>261</v>
      </c>
      <c r="F213" s="177" t="s">
        <v>262</v>
      </c>
      <c r="G213" s="178" t="s">
        <v>132</v>
      </c>
      <c r="H213" s="179">
        <v>8</v>
      </c>
      <c r="I213" s="180"/>
      <c r="J213" s="181">
        <f>ROUND(I213*H213,2)</f>
        <v>0</v>
      </c>
      <c r="K213" s="177" t="s">
        <v>19</v>
      </c>
      <c r="L213" s="40"/>
      <c r="M213" s="182" t="s">
        <v>19</v>
      </c>
      <c r="N213" s="183" t="s">
        <v>42</v>
      </c>
      <c r="O213" s="65"/>
      <c r="P213" s="184">
        <f>O213*H213</f>
        <v>0</v>
      </c>
      <c r="Q213" s="184">
        <v>2.0999999999999999E-3</v>
      </c>
      <c r="R213" s="184">
        <f>Q213*H213</f>
        <v>1.6799999999999999E-2</v>
      </c>
      <c r="S213" s="184">
        <v>0</v>
      </c>
      <c r="T213" s="18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6" t="s">
        <v>124</v>
      </c>
      <c r="AT213" s="186" t="s">
        <v>120</v>
      </c>
      <c r="AU213" s="186" t="s">
        <v>81</v>
      </c>
      <c r="AY213" s="18" t="s">
        <v>117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8" t="s">
        <v>79</v>
      </c>
      <c r="BK213" s="187">
        <f>ROUND(I213*H213,2)</f>
        <v>0</v>
      </c>
      <c r="BL213" s="18" t="s">
        <v>124</v>
      </c>
      <c r="BM213" s="186" t="s">
        <v>263</v>
      </c>
    </row>
    <row r="214" spans="1:65" s="13" customFormat="1" ht="11.25">
      <c r="B214" s="188"/>
      <c r="C214" s="189"/>
      <c r="D214" s="190" t="s">
        <v>125</v>
      </c>
      <c r="E214" s="191" t="s">
        <v>19</v>
      </c>
      <c r="F214" s="192" t="s">
        <v>264</v>
      </c>
      <c r="G214" s="189"/>
      <c r="H214" s="193">
        <v>1</v>
      </c>
      <c r="I214" s="194"/>
      <c r="J214" s="189"/>
      <c r="K214" s="189"/>
      <c r="L214" s="195"/>
      <c r="M214" s="196"/>
      <c r="N214" s="197"/>
      <c r="O214" s="197"/>
      <c r="P214" s="197"/>
      <c r="Q214" s="197"/>
      <c r="R214" s="197"/>
      <c r="S214" s="197"/>
      <c r="T214" s="198"/>
      <c r="AT214" s="199" t="s">
        <v>125</v>
      </c>
      <c r="AU214" s="199" t="s">
        <v>81</v>
      </c>
      <c r="AV214" s="13" t="s">
        <v>81</v>
      </c>
      <c r="AW214" s="13" t="s">
        <v>33</v>
      </c>
      <c r="AX214" s="13" t="s">
        <v>71</v>
      </c>
      <c r="AY214" s="199" t="s">
        <v>117</v>
      </c>
    </row>
    <row r="215" spans="1:65" s="13" customFormat="1" ht="11.25">
      <c r="B215" s="188"/>
      <c r="C215" s="189"/>
      <c r="D215" s="190" t="s">
        <v>125</v>
      </c>
      <c r="E215" s="191" t="s">
        <v>19</v>
      </c>
      <c r="F215" s="192" t="s">
        <v>265</v>
      </c>
      <c r="G215" s="189"/>
      <c r="H215" s="193">
        <v>1</v>
      </c>
      <c r="I215" s="194"/>
      <c r="J215" s="189"/>
      <c r="K215" s="189"/>
      <c r="L215" s="195"/>
      <c r="M215" s="196"/>
      <c r="N215" s="197"/>
      <c r="O215" s="197"/>
      <c r="P215" s="197"/>
      <c r="Q215" s="197"/>
      <c r="R215" s="197"/>
      <c r="S215" s="197"/>
      <c r="T215" s="198"/>
      <c r="AT215" s="199" t="s">
        <v>125</v>
      </c>
      <c r="AU215" s="199" t="s">
        <v>81</v>
      </c>
      <c r="AV215" s="13" t="s">
        <v>81</v>
      </c>
      <c r="AW215" s="13" t="s">
        <v>33</v>
      </c>
      <c r="AX215" s="13" t="s">
        <v>71</v>
      </c>
      <c r="AY215" s="199" t="s">
        <v>117</v>
      </c>
    </row>
    <row r="216" spans="1:65" s="13" customFormat="1" ht="11.25">
      <c r="B216" s="188"/>
      <c r="C216" s="189"/>
      <c r="D216" s="190" t="s">
        <v>125</v>
      </c>
      <c r="E216" s="191" t="s">
        <v>19</v>
      </c>
      <c r="F216" s="192" t="s">
        <v>266</v>
      </c>
      <c r="G216" s="189"/>
      <c r="H216" s="193">
        <v>6</v>
      </c>
      <c r="I216" s="194"/>
      <c r="J216" s="189"/>
      <c r="K216" s="189"/>
      <c r="L216" s="195"/>
      <c r="M216" s="196"/>
      <c r="N216" s="197"/>
      <c r="O216" s="197"/>
      <c r="P216" s="197"/>
      <c r="Q216" s="197"/>
      <c r="R216" s="197"/>
      <c r="S216" s="197"/>
      <c r="T216" s="198"/>
      <c r="AT216" s="199" t="s">
        <v>125</v>
      </c>
      <c r="AU216" s="199" t="s">
        <v>81</v>
      </c>
      <c r="AV216" s="13" t="s">
        <v>81</v>
      </c>
      <c r="AW216" s="13" t="s">
        <v>33</v>
      </c>
      <c r="AX216" s="13" t="s">
        <v>71</v>
      </c>
      <c r="AY216" s="199" t="s">
        <v>117</v>
      </c>
    </row>
    <row r="217" spans="1:65" s="14" customFormat="1" ht="11.25">
      <c r="B217" s="200"/>
      <c r="C217" s="201"/>
      <c r="D217" s="190" t="s">
        <v>125</v>
      </c>
      <c r="E217" s="202" t="s">
        <v>19</v>
      </c>
      <c r="F217" s="203" t="s">
        <v>137</v>
      </c>
      <c r="G217" s="201"/>
      <c r="H217" s="204">
        <v>8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125</v>
      </c>
      <c r="AU217" s="210" t="s">
        <v>81</v>
      </c>
      <c r="AV217" s="14" t="s">
        <v>133</v>
      </c>
      <c r="AW217" s="14" t="s">
        <v>33</v>
      </c>
      <c r="AX217" s="14" t="s">
        <v>79</v>
      </c>
      <c r="AY217" s="210" t="s">
        <v>117</v>
      </c>
    </row>
    <row r="218" spans="1:65" s="2" customFormat="1" ht="37.9" customHeight="1">
      <c r="A218" s="35"/>
      <c r="B218" s="36"/>
      <c r="C218" s="175" t="s">
        <v>267</v>
      </c>
      <c r="D218" s="175" t="s">
        <v>120</v>
      </c>
      <c r="E218" s="176" t="s">
        <v>268</v>
      </c>
      <c r="F218" s="177" t="s">
        <v>269</v>
      </c>
      <c r="G218" s="178" t="s">
        <v>132</v>
      </c>
      <c r="H218" s="179">
        <v>4</v>
      </c>
      <c r="I218" s="180"/>
      <c r="J218" s="181">
        <f>ROUND(I218*H218,2)</f>
        <v>0</v>
      </c>
      <c r="K218" s="177" t="s">
        <v>19</v>
      </c>
      <c r="L218" s="40"/>
      <c r="M218" s="182" t="s">
        <v>19</v>
      </c>
      <c r="N218" s="183" t="s">
        <v>42</v>
      </c>
      <c r="O218" s="65"/>
      <c r="P218" s="184">
        <f>O218*H218</f>
        <v>0</v>
      </c>
      <c r="Q218" s="184">
        <v>1.2E-2</v>
      </c>
      <c r="R218" s="184">
        <f>Q218*H218</f>
        <v>4.8000000000000001E-2</v>
      </c>
      <c r="S218" s="184">
        <v>0</v>
      </c>
      <c r="T218" s="18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6" t="s">
        <v>124</v>
      </c>
      <c r="AT218" s="186" t="s">
        <v>120</v>
      </c>
      <c r="AU218" s="186" t="s">
        <v>81</v>
      </c>
      <c r="AY218" s="18" t="s">
        <v>117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8" t="s">
        <v>79</v>
      </c>
      <c r="BK218" s="187">
        <f>ROUND(I218*H218,2)</f>
        <v>0</v>
      </c>
      <c r="BL218" s="18" t="s">
        <v>124</v>
      </c>
      <c r="BM218" s="186" t="s">
        <v>270</v>
      </c>
    </row>
    <row r="219" spans="1:65" s="13" customFormat="1" ht="11.25">
      <c r="B219" s="188"/>
      <c r="C219" s="189"/>
      <c r="D219" s="190" t="s">
        <v>125</v>
      </c>
      <c r="E219" s="191" t="s">
        <v>19</v>
      </c>
      <c r="F219" s="192" t="s">
        <v>271</v>
      </c>
      <c r="G219" s="189"/>
      <c r="H219" s="193">
        <v>4</v>
      </c>
      <c r="I219" s="194"/>
      <c r="J219" s="189"/>
      <c r="K219" s="189"/>
      <c r="L219" s="195"/>
      <c r="M219" s="196"/>
      <c r="N219" s="197"/>
      <c r="O219" s="197"/>
      <c r="P219" s="197"/>
      <c r="Q219" s="197"/>
      <c r="R219" s="197"/>
      <c r="S219" s="197"/>
      <c r="T219" s="198"/>
      <c r="AT219" s="199" t="s">
        <v>125</v>
      </c>
      <c r="AU219" s="199" t="s">
        <v>81</v>
      </c>
      <c r="AV219" s="13" t="s">
        <v>81</v>
      </c>
      <c r="AW219" s="13" t="s">
        <v>33</v>
      </c>
      <c r="AX219" s="13" t="s">
        <v>71</v>
      </c>
      <c r="AY219" s="199" t="s">
        <v>117</v>
      </c>
    </row>
    <row r="220" spans="1:65" s="14" customFormat="1" ht="11.25">
      <c r="B220" s="200"/>
      <c r="C220" s="201"/>
      <c r="D220" s="190" t="s">
        <v>125</v>
      </c>
      <c r="E220" s="202" t="s">
        <v>19</v>
      </c>
      <c r="F220" s="203" t="s">
        <v>137</v>
      </c>
      <c r="G220" s="201"/>
      <c r="H220" s="204">
        <v>4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125</v>
      </c>
      <c r="AU220" s="210" t="s">
        <v>81</v>
      </c>
      <c r="AV220" s="14" t="s">
        <v>133</v>
      </c>
      <c r="AW220" s="14" t="s">
        <v>33</v>
      </c>
      <c r="AX220" s="14" t="s">
        <v>79</v>
      </c>
      <c r="AY220" s="210" t="s">
        <v>117</v>
      </c>
    </row>
    <row r="221" spans="1:65" s="2" customFormat="1" ht="33" customHeight="1">
      <c r="A221" s="35"/>
      <c r="B221" s="36"/>
      <c r="C221" s="175" t="s">
        <v>193</v>
      </c>
      <c r="D221" s="175" t="s">
        <v>120</v>
      </c>
      <c r="E221" s="176" t="s">
        <v>272</v>
      </c>
      <c r="F221" s="177" t="s">
        <v>273</v>
      </c>
      <c r="G221" s="178" t="s">
        <v>132</v>
      </c>
      <c r="H221" s="179">
        <v>1</v>
      </c>
      <c r="I221" s="180"/>
      <c r="J221" s="181">
        <f>ROUND(I221*H221,2)</f>
        <v>0</v>
      </c>
      <c r="K221" s="177" t="s">
        <v>19</v>
      </c>
      <c r="L221" s="40"/>
      <c r="M221" s="182" t="s">
        <v>19</v>
      </c>
      <c r="N221" s="183" t="s">
        <v>42</v>
      </c>
      <c r="O221" s="65"/>
      <c r="P221" s="184">
        <f>O221*H221</f>
        <v>0</v>
      </c>
      <c r="Q221" s="184">
        <v>8.9999999999999993E-3</v>
      </c>
      <c r="R221" s="184">
        <f>Q221*H221</f>
        <v>8.9999999999999993E-3</v>
      </c>
      <c r="S221" s="184">
        <v>0</v>
      </c>
      <c r="T221" s="18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6" t="s">
        <v>124</v>
      </c>
      <c r="AT221" s="186" t="s">
        <v>120</v>
      </c>
      <c r="AU221" s="186" t="s">
        <v>81</v>
      </c>
      <c r="AY221" s="18" t="s">
        <v>117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8" t="s">
        <v>79</v>
      </c>
      <c r="BK221" s="187">
        <f>ROUND(I221*H221,2)</f>
        <v>0</v>
      </c>
      <c r="BL221" s="18" t="s">
        <v>124</v>
      </c>
      <c r="BM221" s="186" t="s">
        <v>274</v>
      </c>
    </row>
    <row r="222" spans="1:65" s="13" customFormat="1" ht="11.25">
      <c r="B222" s="188"/>
      <c r="C222" s="189"/>
      <c r="D222" s="190" t="s">
        <v>125</v>
      </c>
      <c r="E222" s="191" t="s">
        <v>19</v>
      </c>
      <c r="F222" s="192" t="s">
        <v>249</v>
      </c>
      <c r="G222" s="189"/>
      <c r="H222" s="193">
        <v>1</v>
      </c>
      <c r="I222" s="194"/>
      <c r="J222" s="189"/>
      <c r="K222" s="189"/>
      <c r="L222" s="195"/>
      <c r="M222" s="196"/>
      <c r="N222" s="197"/>
      <c r="O222" s="197"/>
      <c r="P222" s="197"/>
      <c r="Q222" s="197"/>
      <c r="R222" s="197"/>
      <c r="S222" s="197"/>
      <c r="T222" s="198"/>
      <c r="AT222" s="199" t="s">
        <v>125</v>
      </c>
      <c r="AU222" s="199" t="s">
        <v>81</v>
      </c>
      <c r="AV222" s="13" t="s">
        <v>81</v>
      </c>
      <c r="AW222" s="13" t="s">
        <v>33</v>
      </c>
      <c r="AX222" s="13" t="s">
        <v>71</v>
      </c>
      <c r="AY222" s="199" t="s">
        <v>117</v>
      </c>
    </row>
    <row r="223" spans="1:65" s="14" customFormat="1" ht="11.25">
      <c r="B223" s="200"/>
      <c r="C223" s="201"/>
      <c r="D223" s="190" t="s">
        <v>125</v>
      </c>
      <c r="E223" s="202" t="s">
        <v>19</v>
      </c>
      <c r="F223" s="203" t="s">
        <v>137</v>
      </c>
      <c r="G223" s="201"/>
      <c r="H223" s="204">
        <v>1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125</v>
      </c>
      <c r="AU223" s="210" t="s">
        <v>81</v>
      </c>
      <c r="AV223" s="14" t="s">
        <v>133</v>
      </c>
      <c r="AW223" s="14" t="s">
        <v>33</v>
      </c>
      <c r="AX223" s="14" t="s">
        <v>79</v>
      </c>
      <c r="AY223" s="210" t="s">
        <v>117</v>
      </c>
    </row>
    <row r="224" spans="1:65" s="2" customFormat="1" ht="37.9" customHeight="1">
      <c r="A224" s="35"/>
      <c r="B224" s="36"/>
      <c r="C224" s="175" t="s">
        <v>275</v>
      </c>
      <c r="D224" s="175" t="s">
        <v>120</v>
      </c>
      <c r="E224" s="176" t="s">
        <v>276</v>
      </c>
      <c r="F224" s="177" t="s">
        <v>277</v>
      </c>
      <c r="G224" s="178" t="s">
        <v>132</v>
      </c>
      <c r="H224" s="179">
        <v>1</v>
      </c>
      <c r="I224" s="180"/>
      <c r="J224" s="181">
        <f>ROUND(I224*H224,2)</f>
        <v>0</v>
      </c>
      <c r="K224" s="177" t="s">
        <v>19</v>
      </c>
      <c r="L224" s="40"/>
      <c r="M224" s="182" t="s">
        <v>19</v>
      </c>
      <c r="N224" s="183" t="s">
        <v>42</v>
      </c>
      <c r="O224" s="65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6" t="s">
        <v>124</v>
      </c>
      <c r="AT224" s="186" t="s">
        <v>120</v>
      </c>
      <c r="AU224" s="186" t="s">
        <v>81</v>
      </c>
      <c r="AY224" s="18" t="s">
        <v>117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8" t="s">
        <v>79</v>
      </c>
      <c r="BK224" s="187">
        <f>ROUND(I224*H224,2)</f>
        <v>0</v>
      </c>
      <c r="BL224" s="18" t="s">
        <v>124</v>
      </c>
      <c r="BM224" s="186" t="s">
        <v>278</v>
      </c>
    </row>
    <row r="225" spans="1:65" s="13" customFormat="1" ht="11.25">
      <c r="B225" s="188"/>
      <c r="C225" s="189"/>
      <c r="D225" s="190" t="s">
        <v>125</v>
      </c>
      <c r="E225" s="191" t="s">
        <v>19</v>
      </c>
      <c r="F225" s="192" t="s">
        <v>279</v>
      </c>
      <c r="G225" s="189"/>
      <c r="H225" s="193">
        <v>1</v>
      </c>
      <c r="I225" s="194"/>
      <c r="J225" s="189"/>
      <c r="K225" s="189"/>
      <c r="L225" s="195"/>
      <c r="M225" s="196"/>
      <c r="N225" s="197"/>
      <c r="O225" s="197"/>
      <c r="P225" s="197"/>
      <c r="Q225" s="197"/>
      <c r="R225" s="197"/>
      <c r="S225" s="197"/>
      <c r="T225" s="198"/>
      <c r="AT225" s="199" t="s">
        <v>125</v>
      </c>
      <c r="AU225" s="199" t="s">
        <v>81</v>
      </c>
      <c r="AV225" s="13" t="s">
        <v>81</v>
      </c>
      <c r="AW225" s="13" t="s">
        <v>33</v>
      </c>
      <c r="AX225" s="13" t="s">
        <v>71</v>
      </c>
      <c r="AY225" s="199" t="s">
        <v>117</v>
      </c>
    </row>
    <row r="226" spans="1:65" s="14" customFormat="1" ht="11.25">
      <c r="B226" s="200"/>
      <c r="C226" s="201"/>
      <c r="D226" s="190" t="s">
        <v>125</v>
      </c>
      <c r="E226" s="202" t="s">
        <v>19</v>
      </c>
      <c r="F226" s="203" t="s">
        <v>137</v>
      </c>
      <c r="G226" s="201"/>
      <c r="H226" s="204">
        <v>1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125</v>
      </c>
      <c r="AU226" s="210" t="s">
        <v>81</v>
      </c>
      <c r="AV226" s="14" t="s">
        <v>133</v>
      </c>
      <c r="AW226" s="14" t="s">
        <v>33</v>
      </c>
      <c r="AX226" s="14" t="s">
        <v>79</v>
      </c>
      <c r="AY226" s="210" t="s">
        <v>117</v>
      </c>
    </row>
    <row r="227" spans="1:65" s="2" customFormat="1" ht="44.25" customHeight="1">
      <c r="A227" s="35"/>
      <c r="B227" s="36"/>
      <c r="C227" s="175" t="s">
        <v>196</v>
      </c>
      <c r="D227" s="175" t="s">
        <v>120</v>
      </c>
      <c r="E227" s="176" t="s">
        <v>280</v>
      </c>
      <c r="F227" s="177" t="s">
        <v>281</v>
      </c>
      <c r="G227" s="178" t="s">
        <v>132</v>
      </c>
      <c r="H227" s="179">
        <v>28</v>
      </c>
      <c r="I227" s="180"/>
      <c r="J227" s="181">
        <f>ROUND(I227*H227,2)</f>
        <v>0</v>
      </c>
      <c r="K227" s="177" t="s">
        <v>19</v>
      </c>
      <c r="L227" s="40"/>
      <c r="M227" s="182" t="s">
        <v>19</v>
      </c>
      <c r="N227" s="183" t="s">
        <v>42</v>
      </c>
      <c r="O227" s="65"/>
      <c r="P227" s="184">
        <f>O227*H227</f>
        <v>0</v>
      </c>
      <c r="Q227" s="184">
        <v>1.0999999999999999E-2</v>
      </c>
      <c r="R227" s="184">
        <f>Q227*H227</f>
        <v>0.308</v>
      </c>
      <c r="S227" s="184">
        <v>0</v>
      </c>
      <c r="T227" s="18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6" t="s">
        <v>124</v>
      </c>
      <c r="AT227" s="186" t="s">
        <v>120</v>
      </c>
      <c r="AU227" s="186" t="s">
        <v>81</v>
      </c>
      <c r="AY227" s="18" t="s">
        <v>117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8" t="s">
        <v>79</v>
      </c>
      <c r="BK227" s="187">
        <f>ROUND(I227*H227,2)</f>
        <v>0</v>
      </c>
      <c r="BL227" s="18" t="s">
        <v>124</v>
      </c>
      <c r="BM227" s="186" t="s">
        <v>282</v>
      </c>
    </row>
    <row r="228" spans="1:65" s="13" customFormat="1" ht="11.25">
      <c r="B228" s="188"/>
      <c r="C228" s="189"/>
      <c r="D228" s="190" t="s">
        <v>125</v>
      </c>
      <c r="E228" s="191" t="s">
        <v>19</v>
      </c>
      <c r="F228" s="192" t="s">
        <v>283</v>
      </c>
      <c r="G228" s="189"/>
      <c r="H228" s="193">
        <v>2</v>
      </c>
      <c r="I228" s="194"/>
      <c r="J228" s="189"/>
      <c r="K228" s="189"/>
      <c r="L228" s="195"/>
      <c r="M228" s="196"/>
      <c r="N228" s="197"/>
      <c r="O228" s="197"/>
      <c r="P228" s="197"/>
      <c r="Q228" s="197"/>
      <c r="R228" s="197"/>
      <c r="S228" s="197"/>
      <c r="T228" s="198"/>
      <c r="AT228" s="199" t="s">
        <v>125</v>
      </c>
      <c r="AU228" s="199" t="s">
        <v>81</v>
      </c>
      <c r="AV228" s="13" t="s">
        <v>81</v>
      </c>
      <c r="AW228" s="13" t="s">
        <v>33</v>
      </c>
      <c r="AX228" s="13" t="s">
        <v>71</v>
      </c>
      <c r="AY228" s="199" t="s">
        <v>117</v>
      </c>
    </row>
    <row r="229" spans="1:65" s="13" customFormat="1" ht="11.25">
      <c r="B229" s="188"/>
      <c r="C229" s="189"/>
      <c r="D229" s="190" t="s">
        <v>125</v>
      </c>
      <c r="E229" s="191" t="s">
        <v>19</v>
      </c>
      <c r="F229" s="192" t="s">
        <v>284</v>
      </c>
      <c r="G229" s="189"/>
      <c r="H229" s="193">
        <v>4</v>
      </c>
      <c r="I229" s="194"/>
      <c r="J229" s="189"/>
      <c r="K229" s="189"/>
      <c r="L229" s="195"/>
      <c r="M229" s="196"/>
      <c r="N229" s="197"/>
      <c r="O229" s="197"/>
      <c r="P229" s="197"/>
      <c r="Q229" s="197"/>
      <c r="R229" s="197"/>
      <c r="S229" s="197"/>
      <c r="T229" s="198"/>
      <c r="AT229" s="199" t="s">
        <v>125</v>
      </c>
      <c r="AU229" s="199" t="s">
        <v>81</v>
      </c>
      <c r="AV229" s="13" t="s">
        <v>81</v>
      </c>
      <c r="AW229" s="13" t="s">
        <v>33</v>
      </c>
      <c r="AX229" s="13" t="s">
        <v>71</v>
      </c>
      <c r="AY229" s="199" t="s">
        <v>117</v>
      </c>
    </row>
    <row r="230" spans="1:65" s="13" customFormat="1" ht="11.25">
      <c r="B230" s="188"/>
      <c r="C230" s="189"/>
      <c r="D230" s="190" t="s">
        <v>125</v>
      </c>
      <c r="E230" s="191" t="s">
        <v>19</v>
      </c>
      <c r="F230" s="192" t="s">
        <v>285</v>
      </c>
      <c r="G230" s="189"/>
      <c r="H230" s="193">
        <v>4</v>
      </c>
      <c r="I230" s="194"/>
      <c r="J230" s="189"/>
      <c r="K230" s="189"/>
      <c r="L230" s="195"/>
      <c r="M230" s="196"/>
      <c r="N230" s="197"/>
      <c r="O230" s="197"/>
      <c r="P230" s="197"/>
      <c r="Q230" s="197"/>
      <c r="R230" s="197"/>
      <c r="S230" s="197"/>
      <c r="T230" s="198"/>
      <c r="AT230" s="199" t="s">
        <v>125</v>
      </c>
      <c r="AU230" s="199" t="s">
        <v>81</v>
      </c>
      <c r="AV230" s="13" t="s">
        <v>81</v>
      </c>
      <c r="AW230" s="13" t="s">
        <v>33</v>
      </c>
      <c r="AX230" s="13" t="s">
        <v>71</v>
      </c>
      <c r="AY230" s="199" t="s">
        <v>117</v>
      </c>
    </row>
    <row r="231" spans="1:65" s="13" customFormat="1" ht="11.25">
      <c r="B231" s="188"/>
      <c r="C231" s="189"/>
      <c r="D231" s="190" t="s">
        <v>125</v>
      </c>
      <c r="E231" s="191" t="s">
        <v>19</v>
      </c>
      <c r="F231" s="192" t="s">
        <v>286</v>
      </c>
      <c r="G231" s="189"/>
      <c r="H231" s="193">
        <v>4</v>
      </c>
      <c r="I231" s="194"/>
      <c r="J231" s="189"/>
      <c r="K231" s="189"/>
      <c r="L231" s="195"/>
      <c r="M231" s="196"/>
      <c r="N231" s="197"/>
      <c r="O231" s="197"/>
      <c r="P231" s="197"/>
      <c r="Q231" s="197"/>
      <c r="R231" s="197"/>
      <c r="S231" s="197"/>
      <c r="T231" s="198"/>
      <c r="AT231" s="199" t="s">
        <v>125</v>
      </c>
      <c r="AU231" s="199" t="s">
        <v>81</v>
      </c>
      <c r="AV231" s="13" t="s">
        <v>81</v>
      </c>
      <c r="AW231" s="13" t="s">
        <v>33</v>
      </c>
      <c r="AX231" s="13" t="s">
        <v>71</v>
      </c>
      <c r="AY231" s="199" t="s">
        <v>117</v>
      </c>
    </row>
    <row r="232" spans="1:65" s="13" customFormat="1" ht="11.25">
      <c r="B232" s="188"/>
      <c r="C232" s="189"/>
      <c r="D232" s="190" t="s">
        <v>125</v>
      </c>
      <c r="E232" s="191" t="s">
        <v>19</v>
      </c>
      <c r="F232" s="192" t="s">
        <v>205</v>
      </c>
      <c r="G232" s="189"/>
      <c r="H232" s="193">
        <v>4</v>
      </c>
      <c r="I232" s="194"/>
      <c r="J232" s="189"/>
      <c r="K232" s="189"/>
      <c r="L232" s="195"/>
      <c r="M232" s="196"/>
      <c r="N232" s="197"/>
      <c r="O232" s="197"/>
      <c r="P232" s="197"/>
      <c r="Q232" s="197"/>
      <c r="R232" s="197"/>
      <c r="S232" s="197"/>
      <c r="T232" s="198"/>
      <c r="AT232" s="199" t="s">
        <v>125</v>
      </c>
      <c r="AU232" s="199" t="s">
        <v>81</v>
      </c>
      <c r="AV232" s="13" t="s">
        <v>81</v>
      </c>
      <c r="AW232" s="13" t="s">
        <v>33</v>
      </c>
      <c r="AX232" s="13" t="s">
        <v>71</v>
      </c>
      <c r="AY232" s="199" t="s">
        <v>117</v>
      </c>
    </row>
    <row r="233" spans="1:65" s="13" customFormat="1" ht="11.25">
      <c r="B233" s="188"/>
      <c r="C233" s="189"/>
      <c r="D233" s="190" t="s">
        <v>125</v>
      </c>
      <c r="E233" s="191" t="s">
        <v>19</v>
      </c>
      <c r="F233" s="192" t="s">
        <v>287</v>
      </c>
      <c r="G233" s="189"/>
      <c r="H233" s="193">
        <v>10</v>
      </c>
      <c r="I233" s="194"/>
      <c r="J233" s="189"/>
      <c r="K233" s="189"/>
      <c r="L233" s="195"/>
      <c r="M233" s="196"/>
      <c r="N233" s="197"/>
      <c r="O233" s="197"/>
      <c r="P233" s="197"/>
      <c r="Q233" s="197"/>
      <c r="R233" s="197"/>
      <c r="S233" s="197"/>
      <c r="T233" s="198"/>
      <c r="AT233" s="199" t="s">
        <v>125</v>
      </c>
      <c r="AU233" s="199" t="s">
        <v>81</v>
      </c>
      <c r="AV233" s="13" t="s">
        <v>81</v>
      </c>
      <c r="AW233" s="13" t="s">
        <v>33</v>
      </c>
      <c r="AX233" s="13" t="s">
        <v>71</v>
      </c>
      <c r="AY233" s="199" t="s">
        <v>117</v>
      </c>
    </row>
    <row r="234" spans="1:65" s="14" customFormat="1" ht="11.25">
      <c r="B234" s="200"/>
      <c r="C234" s="201"/>
      <c r="D234" s="190" t="s">
        <v>125</v>
      </c>
      <c r="E234" s="202" t="s">
        <v>19</v>
      </c>
      <c r="F234" s="203" t="s">
        <v>137</v>
      </c>
      <c r="G234" s="201"/>
      <c r="H234" s="204">
        <v>28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125</v>
      </c>
      <c r="AU234" s="210" t="s">
        <v>81</v>
      </c>
      <c r="AV234" s="14" t="s">
        <v>133</v>
      </c>
      <c r="AW234" s="14" t="s">
        <v>33</v>
      </c>
      <c r="AX234" s="14" t="s">
        <v>79</v>
      </c>
      <c r="AY234" s="210" t="s">
        <v>117</v>
      </c>
    </row>
    <row r="235" spans="1:65" s="2" customFormat="1" ht="49.15" customHeight="1">
      <c r="A235" s="35"/>
      <c r="B235" s="36"/>
      <c r="C235" s="175" t="s">
        <v>288</v>
      </c>
      <c r="D235" s="175" t="s">
        <v>120</v>
      </c>
      <c r="E235" s="176" t="s">
        <v>289</v>
      </c>
      <c r="F235" s="177" t="s">
        <v>290</v>
      </c>
      <c r="G235" s="178" t="s">
        <v>132</v>
      </c>
      <c r="H235" s="179">
        <v>20</v>
      </c>
      <c r="I235" s="180"/>
      <c r="J235" s="181">
        <f>ROUND(I235*H235,2)</f>
        <v>0</v>
      </c>
      <c r="K235" s="177" t="s">
        <v>19</v>
      </c>
      <c r="L235" s="40"/>
      <c r="M235" s="182" t="s">
        <v>19</v>
      </c>
      <c r="N235" s="183" t="s">
        <v>42</v>
      </c>
      <c r="O235" s="65"/>
      <c r="P235" s="184">
        <f>O235*H235</f>
        <v>0</v>
      </c>
      <c r="Q235" s="184">
        <v>1.2E-2</v>
      </c>
      <c r="R235" s="184">
        <f>Q235*H235</f>
        <v>0.24</v>
      </c>
      <c r="S235" s="184">
        <v>0</v>
      </c>
      <c r="T235" s="18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6" t="s">
        <v>124</v>
      </c>
      <c r="AT235" s="186" t="s">
        <v>120</v>
      </c>
      <c r="AU235" s="186" t="s">
        <v>81</v>
      </c>
      <c r="AY235" s="18" t="s">
        <v>117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8" t="s">
        <v>79</v>
      </c>
      <c r="BK235" s="187">
        <f>ROUND(I235*H235,2)</f>
        <v>0</v>
      </c>
      <c r="BL235" s="18" t="s">
        <v>124</v>
      </c>
      <c r="BM235" s="186" t="s">
        <v>291</v>
      </c>
    </row>
    <row r="236" spans="1:65" s="13" customFormat="1" ht="11.25">
      <c r="B236" s="188"/>
      <c r="C236" s="189"/>
      <c r="D236" s="190" t="s">
        <v>125</v>
      </c>
      <c r="E236" s="191" t="s">
        <v>19</v>
      </c>
      <c r="F236" s="192" t="s">
        <v>292</v>
      </c>
      <c r="G236" s="189"/>
      <c r="H236" s="193">
        <v>20</v>
      </c>
      <c r="I236" s="194"/>
      <c r="J236" s="189"/>
      <c r="K236" s="189"/>
      <c r="L236" s="195"/>
      <c r="M236" s="196"/>
      <c r="N236" s="197"/>
      <c r="O236" s="197"/>
      <c r="P236" s="197"/>
      <c r="Q236" s="197"/>
      <c r="R236" s="197"/>
      <c r="S236" s="197"/>
      <c r="T236" s="198"/>
      <c r="AT236" s="199" t="s">
        <v>125</v>
      </c>
      <c r="AU236" s="199" t="s">
        <v>81</v>
      </c>
      <c r="AV236" s="13" t="s">
        <v>81</v>
      </c>
      <c r="AW236" s="13" t="s">
        <v>33</v>
      </c>
      <c r="AX236" s="13" t="s">
        <v>71</v>
      </c>
      <c r="AY236" s="199" t="s">
        <v>117</v>
      </c>
    </row>
    <row r="237" spans="1:65" s="14" customFormat="1" ht="11.25">
      <c r="B237" s="200"/>
      <c r="C237" s="201"/>
      <c r="D237" s="190" t="s">
        <v>125</v>
      </c>
      <c r="E237" s="202" t="s">
        <v>19</v>
      </c>
      <c r="F237" s="203" t="s">
        <v>137</v>
      </c>
      <c r="G237" s="201"/>
      <c r="H237" s="204">
        <v>20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125</v>
      </c>
      <c r="AU237" s="210" t="s">
        <v>81</v>
      </c>
      <c r="AV237" s="14" t="s">
        <v>133</v>
      </c>
      <c r="AW237" s="14" t="s">
        <v>33</v>
      </c>
      <c r="AX237" s="14" t="s">
        <v>79</v>
      </c>
      <c r="AY237" s="210" t="s">
        <v>117</v>
      </c>
    </row>
    <row r="238" spans="1:65" s="2" customFormat="1" ht="44.25" customHeight="1">
      <c r="A238" s="35"/>
      <c r="B238" s="36"/>
      <c r="C238" s="175" t="s">
        <v>201</v>
      </c>
      <c r="D238" s="175" t="s">
        <v>120</v>
      </c>
      <c r="E238" s="176" t="s">
        <v>293</v>
      </c>
      <c r="F238" s="177" t="s">
        <v>294</v>
      </c>
      <c r="G238" s="178" t="s">
        <v>132</v>
      </c>
      <c r="H238" s="179">
        <v>5</v>
      </c>
      <c r="I238" s="180"/>
      <c r="J238" s="181">
        <f>ROUND(I238*H238,2)</f>
        <v>0</v>
      </c>
      <c r="K238" s="177" t="s">
        <v>19</v>
      </c>
      <c r="L238" s="40"/>
      <c r="M238" s="182" t="s">
        <v>19</v>
      </c>
      <c r="N238" s="183" t="s">
        <v>42</v>
      </c>
      <c r="O238" s="65"/>
      <c r="P238" s="184">
        <f>O238*H238</f>
        <v>0</v>
      </c>
      <c r="Q238" s="184">
        <v>1.6E-2</v>
      </c>
      <c r="R238" s="184">
        <f>Q238*H238</f>
        <v>0.08</v>
      </c>
      <c r="S238" s="184">
        <v>0</v>
      </c>
      <c r="T238" s="18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6" t="s">
        <v>124</v>
      </c>
      <c r="AT238" s="186" t="s">
        <v>120</v>
      </c>
      <c r="AU238" s="186" t="s">
        <v>81</v>
      </c>
      <c r="AY238" s="18" t="s">
        <v>117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8" t="s">
        <v>79</v>
      </c>
      <c r="BK238" s="187">
        <f>ROUND(I238*H238,2)</f>
        <v>0</v>
      </c>
      <c r="BL238" s="18" t="s">
        <v>124</v>
      </c>
      <c r="BM238" s="186" t="s">
        <v>295</v>
      </c>
    </row>
    <row r="239" spans="1:65" s="13" customFormat="1" ht="11.25">
      <c r="B239" s="188"/>
      <c r="C239" s="189"/>
      <c r="D239" s="190" t="s">
        <v>125</v>
      </c>
      <c r="E239" s="191" t="s">
        <v>19</v>
      </c>
      <c r="F239" s="192" t="s">
        <v>296</v>
      </c>
      <c r="G239" s="189"/>
      <c r="H239" s="193">
        <v>2</v>
      </c>
      <c r="I239" s="194"/>
      <c r="J239" s="189"/>
      <c r="K239" s="189"/>
      <c r="L239" s="195"/>
      <c r="M239" s="196"/>
      <c r="N239" s="197"/>
      <c r="O239" s="197"/>
      <c r="P239" s="197"/>
      <c r="Q239" s="197"/>
      <c r="R239" s="197"/>
      <c r="S239" s="197"/>
      <c r="T239" s="198"/>
      <c r="AT239" s="199" t="s">
        <v>125</v>
      </c>
      <c r="AU239" s="199" t="s">
        <v>81</v>
      </c>
      <c r="AV239" s="13" t="s">
        <v>81</v>
      </c>
      <c r="AW239" s="13" t="s">
        <v>33</v>
      </c>
      <c r="AX239" s="13" t="s">
        <v>71</v>
      </c>
      <c r="AY239" s="199" t="s">
        <v>117</v>
      </c>
    </row>
    <row r="240" spans="1:65" s="13" customFormat="1" ht="11.25">
      <c r="B240" s="188"/>
      <c r="C240" s="189"/>
      <c r="D240" s="190" t="s">
        <v>125</v>
      </c>
      <c r="E240" s="191" t="s">
        <v>19</v>
      </c>
      <c r="F240" s="192" t="s">
        <v>255</v>
      </c>
      <c r="G240" s="189"/>
      <c r="H240" s="193">
        <v>3</v>
      </c>
      <c r="I240" s="194"/>
      <c r="J240" s="189"/>
      <c r="K240" s="189"/>
      <c r="L240" s="195"/>
      <c r="M240" s="196"/>
      <c r="N240" s="197"/>
      <c r="O240" s="197"/>
      <c r="P240" s="197"/>
      <c r="Q240" s="197"/>
      <c r="R240" s="197"/>
      <c r="S240" s="197"/>
      <c r="T240" s="198"/>
      <c r="AT240" s="199" t="s">
        <v>125</v>
      </c>
      <c r="AU240" s="199" t="s">
        <v>81</v>
      </c>
      <c r="AV240" s="13" t="s">
        <v>81</v>
      </c>
      <c r="AW240" s="13" t="s">
        <v>33</v>
      </c>
      <c r="AX240" s="13" t="s">
        <v>71</v>
      </c>
      <c r="AY240" s="199" t="s">
        <v>117</v>
      </c>
    </row>
    <row r="241" spans="1:65" s="14" customFormat="1" ht="11.25">
      <c r="B241" s="200"/>
      <c r="C241" s="201"/>
      <c r="D241" s="190" t="s">
        <v>125</v>
      </c>
      <c r="E241" s="202" t="s">
        <v>19</v>
      </c>
      <c r="F241" s="203" t="s">
        <v>137</v>
      </c>
      <c r="G241" s="201"/>
      <c r="H241" s="204">
        <v>5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125</v>
      </c>
      <c r="AU241" s="210" t="s">
        <v>81</v>
      </c>
      <c r="AV241" s="14" t="s">
        <v>133</v>
      </c>
      <c r="AW241" s="14" t="s">
        <v>33</v>
      </c>
      <c r="AX241" s="14" t="s">
        <v>79</v>
      </c>
      <c r="AY241" s="210" t="s">
        <v>117</v>
      </c>
    </row>
    <row r="242" spans="1:65" s="2" customFormat="1" ht="44.25" customHeight="1">
      <c r="A242" s="35"/>
      <c r="B242" s="36"/>
      <c r="C242" s="175" t="s">
        <v>297</v>
      </c>
      <c r="D242" s="175" t="s">
        <v>120</v>
      </c>
      <c r="E242" s="176" t="s">
        <v>298</v>
      </c>
      <c r="F242" s="177" t="s">
        <v>299</v>
      </c>
      <c r="G242" s="178" t="s">
        <v>132</v>
      </c>
      <c r="H242" s="179">
        <v>6</v>
      </c>
      <c r="I242" s="180"/>
      <c r="J242" s="181">
        <f>ROUND(I242*H242,2)</f>
        <v>0</v>
      </c>
      <c r="K242" s="177" t="s">
        <v>19</v>
      </c>
      <c r="L242" s="40"/>
      <c r="M242" s="182" t="s">
        <v>19</v>
      </c>
      <c r="N242" s="183" t="s">
        <v>42</v>
      </c>
      <c r="O242" s="65"/>
      <c r="P242" s="184">
        <f>O242*H242</f>
        <v>0</v>
      </c>
      <c r="Q242" s="184">
        <v>1.7999999999999999E-2</v>
      </c>
      <c r="R242" s="184">
        <f>Q242*H242</f>
        <v>0.10799999999999998</v>
      </c>
      <c r="S242" s="184">
        <v>0</v>
      </c>
      <c r="T242" s="18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6" t="s">
        <v>124</v>
      </c>
      <c r="AT242" s="186" t="s">
        <v>120</v>
      </c>
      <c r="AU242" s="186" t="s">
        <v>81</v>
      </c>
      <c r="AY242" s="18" t="s">
        <v>117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8" t="s">
        <v>79</v>
      </c>
      <c r="BK242" s="187">
        <f>ROUND(I242*H242,2)</f>
        <v>0</v>
      </c>
      <c r="BL242" s="18" t="s">
        <v>124</v>
      </c>
      <c r="BM242" s="186" t="s">
        <v>300</v>
      </c>
    </row>
    <row r="243" spans="1:65" s="13" customFormat="1" ht="11.25">
      <c r="B243" s="188"/>
      <c r="C243" s="189"/>
      <c r="D243" s="190" t="s">
        <v>125</v>
      </c>
      <c r="E243" s="191" t="s">
        <v>19</v>
      </c>
      <c r="F243" s="192" t="s">
        <v>254</v>
      </c>
      <c r="G243" s="189"/>
      <c r="H243" s="193">
        <v>6</v>
      </c>
      <c r="I243" s="194"/>
      <c r="J243" s="189"/>
      <c r="K243" s="189"/>
      <c r="L243" s="195"/>
      <c r="M243" s="196"/>
      <c r="N243" s="197"/>
      <c r="O243" s="197"/>
      <c r="P243" s="197"/>
      <c r="Q243" s="197"/>
      <c r="R243" s="197"/>
      <c r="S243" s="197"/>
      <c r="T243" s="198"/>
      <c r="AT243" s="199" t="s">
        <v>125</v>
      </c>
      <c r="AU243" s="199" t="s">
        <v>81</v>
      </c>
      <c r="AV243" s="13" t="s">
        <v>81</v>
      </c>
      <c r="AW243" s="13" t="s">
        <v>33</v>
      </c>
      <c r="AX243" s="13" t="s">
        <v>71</v>
      </c>
      <c r="AY243" s="199" t="s">
        <v>117</v>
      </c>
    </row>
    <row r="244" spans="1:65" s="14" customFormat="1" ht="11.25">
      <c r="B244" s="200"/>
      <c r="C244" s="201"/>
      <c r="D244" s="190" t="s">
        <v>125</v>
      </c>
      <c r="E244" s="202" t="s">
        <v>19</v>
      </c>
      <c r="F244" s="203" t="s">
        <v>137</v>
      </c>
      <c r="G244" s="201"/>
      <c r="H244" s="204">
        <v>6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125</v>
      </c>
      <c r="AU244" s="210" t="s">
        <v>81</v>
      </c>
      <c r="AV244" s="14" t="s">
        <v>133</v>
      </c>
      <c r="AW244" s="14" t="s">
        <v>33</v>
      </c>
      <c r="AX244" s="14" t="s">
        <v>79</v>
      </c>
      <c r="AY244" s="210" t="s">
        <v>117</v>
      </c>
    </row>
    <row r="245" spans="1:65" s="2" customFormat="1" ht="37.9" customHeight="1">
      <c r="A245" s="35"/>
      <c r="B245" s="36"/>
      <c r="C245" s="175" t="s">
        <v>208</v>
      </c>
      <c r="D245" s="175" t="s">
        <v>120</v>
      </c>
      <c r="E245" s="176" t="s">
        <v>301</v>
      </c>
      <c r="F245" s="177" t="s">
        <v>302</v>
      </c>
      <c r="G245" s="178" t="s">
        <v>132</v>
      </c>
      <c r="H245" s="179">
        <v>4</v>
      </c>
      <c r="I245" s="180"/>
      <c r="J245" s="181">
        <f>ROUND(I245*H245,2)</f>
        <v>0</v>
      </c>
      <c r="K245" s="177" t="s">
        <v>19</v>
      </c>
      <c r="L245" s="40"/>
      <c r="M245" s="182" t="s">
        <v>19</v>
      </c>
      <c r="N245" s="183" t="s">
        <v>42</v>
      </c>
      <c r="O245" s="65"/>
      <c r="P245" s="184">
        <f>O245*H245</f>
        <v>0</v>
      </c>
      <c r="Q245" s="184">
        <v>1.4999999999999999E-2</v>
      </c>
      <c r="R245" s="184">
        <f>Q245*H245</f>
        <v>0.06</v>
      </c>
      <c r="S245" s="184">
        <v>0</v>
      </c>
      <c r="T245" s="18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6" t="s">
        <v>124</v>
      </c>
      <c r="AT245" s="186" t="s">
        <v>120</v>
      </c>
      <c r="AU245" s="186" t="s">
        <v>81</v>
      </c>
      <c r="AY245" s="18" t="s">
        <v>117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8" t="s">
        <v>79</v>
      </c>
      <c r="BK245" s="187">
        <f>ROUND(I245*H245,2)</f>
        <v>0</v>
      </c>
      <c r="BL245" s="18" t="s">
        <v>124</v>
      </c>
      <c r="BM245" s="186" t="s">
        <v>303</v>
      </c>
    </row>
    <row r="246" spans="1:65" s="13" customFormat="1" ht="11.25">
      <c r="B246" s="188"/>
      <c r="C246" s="189"/>
      <c r="D246" s="190" t="s">
        <v>125</v>
      </c>
      <c r="E246" s="191" t="s">
        <v>19</v>
      </c>
      <c r="F246" s="192" t="s">
        <v>284</v>
      </c>
      <c r="G246" s="189"/>
      <c r="H246" s="193">
        <v>4</v>
      </c>
      <c r="I246" s="194"/>
      <c r="J246" s="189"/>
      <c r="K246" s="189"/>
      <c r="L246" s="195"/>
      <c r="M246" s="196"/>
      <c r="N246" s="197"/>
      <c r="O246" s="197"/>
      <c r="P246" s="197"/>
      <c r="Q246" s="197"/>
      <c r="R246" s="197"/>
      <c r="S246" s="197"/>
      <c r="T246" s="198"/>
      <c r="AT246" s="199" t="s">
        <v>125</v>
      </c>
      <c r="AU246" s="199" t="s">
        <v>81</v>
      </c>
      <c r="AV246" s="13" t="s">
        <v>81</v>
      </c>
      <c r="AW246" s="13" t="s">
        <v>33</v>
      </c>
      <c r="AX246" s="13" t="s">
        <v>71</v>
      </c>
      <c r="AY246" s="199" t="s">
        <v>117</v>
      </c>
    </row>
    <row r="247" spans="1:65" s="14" customFormat="1" ht="11.25">
      <c r="B247" s="200"/>
      <c r="C247" s="201"/>
      <c r="D247" s="190" t="s">
        <v>125</v>
      </c>
      <c r="E247" s="202" t="s">
        <v>19</v>
      </c>
      <c r="F247" s="203" t="s">
        <v>137</v>
      </c>
      <c r="G247" s="201"/>
      <c r="H247" s="204">
        <v>4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125</v>
      </c>
      <c r="AU247" s="210" t="s">
        <v>81</v>
      </c>
      <c r="AV247" s="14" t="s">
        <v>133</v>
      </c>
      <c r="AW247" s="14" t="s">
        <v>33</v>
      </c>
      <c r="AX247" s="14" t="s">
        <v>79</v>
      </c>
      <c r="AY247" s="210" t="s">
        <v>117</v>
      </c>
    </row>
    <row r="248" spans="1:65" s="2" customFormat="1" ht="24.2" customHeight="1">
      <c r="A248" s="35"/>
      <c r="B248" s="36"/>
      <c r="C248" s="175" t="s">
        <v>304</v>
      </c>
      <c r="D248" s="175" t="s">
        <v>120</v>
      </c>
      <c r="E248" s="176" t="s">
        <v>305</v>
      </c>
      <c r="F248" s="177" t="s">
        <v>306</v>
      </c>
      <c r="G248" s="178" t="s">
        <v>132</v>
      </c>
      <c r="H248" s="179">
        <v>10</v>
      </c>
      <c r="I248" s="180"/>
      <c r="J248" s="181">
        <f>ROUND(I248*H248,2)</f>
        <v>0</v>
      </c>
      <c r="K248" s="177" t="s">
        <v>19</v>
      </c>
      <c r="L248" s="40"/>
      <c r="M248" s="182" t="s">
        <v>19</v>
      </c>
      <c r="N248" s="183" t="s">
        <v>42</v>
      </c>
      <c r="O248" s="65"/>
      <c r="P248" s="184">
        <f>O248*H248</f>
        <v>0</v>
      </c>
      <c r="Q248" s="184">
        <v>7.7000000000000002E-3</v>
      </c>
      <c r="R248" s="184">
        <f>Q248*H248</f>
        <v>7.6999999999999999E-2</v>
      </c>
      <c r="S248" s="184">
        <v>0</v>
      </c>
      <c r="T248" s="18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6" t="s">
        <v>124</v>
      </c>
      <c r="AT248" s="186" t="s">
        <v>120</v>
      </c>
      <c r="AU248" s="186" t="s">
        <v>81</v>
      </c>
      <c r="AY248" s="18" t="s">
        <v>117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8" t="s">
        <v>79</v>
      </c>
      <c r="BK248" s="187">
        <f>ROUND(I248*H248,2)</f>
        <v>0</v>
      </c>
      <c r="BL248" s="18" t="s">
        <v>124</v>
      </c>
      <c r="BM248" s="186" t="s">
        <v>307</v>
      </c>
    </row>
    <row r="249" spans="1:65" s="13" customFormat="1" ht="11.25">
      <c r="B249" s="188"/>
      <c r="C249" s="189"/>
      <c r="D249" s="190" t="s">
        <v>125</v>
      </c>
      <c r="E249" s="191" t="s">
        <v>19</v>
      </c>
      <c r="F249" s="192" t="s">
        <v>308</v>
      </c>
      <c r="G249" s="189"/>
      <c r="H249" s="193">
        <v>3</v>
      </c>
      <c r="I249" s="194"/>
      <c r="J249" s="189"/>
      <c r="K249" s="189"/>
      <c r="L249" s="195"/>
      <c r="M249" s="196"/>
      <c r="N249" s="197"/>
      <c r="O249" s="197"/>
      <c r="P249" s="197"/>
      <c r="Q249" s="197"/>
      <c r="R249" s="197"/>
      <c r="S249" s="197"/>
      <c r="T249" s="198"/>
      <c r="AT249" s="199" t="s">
        <v>125</v>
      </c>
      <c r="AU249" s="199" t="s">
        <v>81</v>
      </c>
      <c r="AV249" s="13" t="s">
        <v>81</v>
      </c>
      <c r="AW249" s="13" t="s">
        <v>33</v>
      </c>
      <c r="AX249" s="13" t="s">
        <v>71</v>
      </c>
      <c r="AY249" s="199" t="s">
        <v>117</v>
      </c>
    </row>
    <row r="250" spans="1:65" s="13" customFormat="1" ht="11.25">
      <c r="B250" s="188"/>
      <c r="C250" s="189"/>
      <c r="D250" s="190" t="s">
        <v>125</v>
      </c>
      <c r="E250" s="191" t="s">
        <v>19</v>
      </c>
      <c r="F250" s="192" t="s">
        <v>229</v>
      </c>
      <c r="G250" s="189"/>
      <c r="H250" s="193">
        <v>3</v>
      </c>
      <c r="I250" s="194"/>
      <c r="J250" s="189"/>
      <c r="K250" s="189"/>
      <c r="L250" s="195"/>
      <c r="M250" s="196"/>
      <c r="N250" s="197"/>
      <c r="O250" s="197"/>
      <c r="P250" s="197"/>
      <c r="Q250" s="197"/>
      <c r="R250" s="197"/>
      <c r="S250" s="197"/>
      <c r="T250" s="198"/>
      <c r="AT250" s="199" t="s">
        <v>125</v>
      </c>
      <c r="AU250" s="199" t="s">
        <v>81</v>
      </c>
      <c r="AV250" s="13" t="s">
        <v>81</v>
      </c>
      <c r="AW250" s="13" t="s">
        <v>33</v>
      </c>
      <c r="AX250" s="13" t="s">
        <v>71</v>
      </c>
      <c r="AY250" s="199" t="s">
        <v>117</v>
      </c>
    </row>
    <row r="251" spans="1:65" s="13" customFormat="1" ht="11.25">
      <c r="B251" s="188"/>
      <c r="C251" s="189"/>
      <c r="D251" s="190" t="s">
        <v>125</v>
      </c>
      <c r="E251" s="191" t="s">
        <v>19</v>
      </c>
      <c r="F251" s="192" t="s">
        <v>271</v>
      </c>
      <c r="G251" s="189"/>
      <c r="H251" s="193">
        <v>4</v>
      </c>
      <c r="I251" s="194"/>
      <c r="J251" s="189"/>
      <c r="K251" s="189"/>
      <c r="L251" s="195"/>
      <c r="M251" s="196"/>
      <c r="N251" s="197"/>
      <c r="O251" s="197"/>
      <c r="P251" s="197"/>
      <c r="Q251" s="197"/>
      <c r="R251" s="197"/>
      <c r="S251" s="197"/>
      <c r="T251" s="198"/>
      <c r="AT251" s="199" t="s">
        <v>125</v>
      </c>
      <c r="AU251" s="199" t="s">
        <v>81</v>
      </c>
      <c r="AV251" s="13" t="s">
        <v>81</v>
      </c>
      <c r="AW251" s="13" t="s">
        <v>33</v>
      </c>
      <c r="AX251" s="13" t="s">
        <v>71</v>
      </c>
      <c r="AY251" s="199" t="s">
        <v>117</v>
      </c>
    </row>
    <row r="252" spans="1:65" s="14" customFormat="1" ht="11.25">
      <c r="B252" s="200"/>
      <c r="C252" s="201"/>
      <c r="D252" s="190" t="s">
        <v>125</v>
      </c>
      <c r="E252" s="202" t="s">
        <v>19</v>
      </c>
      <c r="F252" s="203" t="s">
        <v>137</v>
      </c>
      <c r="G252" s="201"/>
      <c r="H252" s="204">
        <v>10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125</v>
      </c>
      <c r="AU252" s="210" t="s">
        <v>81</v>
      </c>
      <c r="AV252" s="14" t="s">
        <v>133</v>
      </c>
      <c r="AW252" s="14" t="s">
        <v>33</v>
      </c>
      <c r="AX252" s="14" t="s">
        <v>79</v>
      </c>
      <c r="AY252" s="210" t="s">
        <v>117</v>
      </c>
    </row>
    <row r="253" spans="1:65" s="2" customFormat="1" ht="24.2" customHeight="1">
      <c r="A253" s="35"/>
      <c r="B253" s="36"/>
      <c r="C253" s="175" t="s">
        <v>212</v>
      </c>
      <c r="D253" s="175" t="s">
        <v>120</v>
      </c>
      <c r="E253" s="176" t="s">
        <v>309</v>
      </c>
      <c r="F253" s="177" t="s">
        <v>310</v>
      </c>
      <c r="G253" s="178" t="s">
        <v>132</v>
      </c>
      <c r="H253" s="179">
        <v>3</v>
      </c>
      <c r="I253" s="180"/>
      <c r="J253" s="181">
        <f>ROUND(I253*H253,2)</f>
        <v>0</v>
      </c>
      <c r="K253" s="177" t="s">
        <v>19</v>
      </c>
      <c r="L253" s="40"/>
      <c r="M253" s="182" t="s">
        <v>19</v>
      </c>
      <c r="N253" s="183" t="s">
        <v>42</v>
      </c>
      <c r="O253" s="65"/>
      <c r="P253" s="184">
        <f>O253*H253</f>
        <v>0</v>
      </c>
      <c r="Q253" s="184">
        <v>1.0500000000000001E-2</v>
      </c>
      <c r="R253" s="184">
        <f>Q253*H253</f>
        <v>3.15E-2</v>
      </c>
      <c r="S253" s="184">
        <v>0</v>
      </c>
      <c r="T253" s="18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6" t="s">
        <v>124</v>
      </c>
      <c r="AT253" s="186" t="s">
        <v>120</v>
      </c>
      <c r="AU253" s="186" t="s">
        <v>81</v>
      </c>
      <c r="AY253" s="18" t="s">
        <v>117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8" t="s">
        <v>79</v>
      </c>
      <c r="BK253" s="187">
        <f>ROUND(I253*H253,2)</f>
        <v>0</v>
      </c>
      <c r="BL253" s="18" t="s">
        <v>124</v>
      </c>
      <c r="BM253" s="186" t="s">
        <v>311</v>
      </c>
    </row>
    <row r="254" spans="1:65" s="13" customFormat="1" ht="11.25">
      <c r="B254" s="188"/>
      <c r="C254" s="189"/>
      <c r="D254" s="190" t="s">
        <v>125</v>
      </c>
      <c r="E254" s="191" t="s">
        <v>19</v>
      </c>
      <c r="F254" s="192" t="s">
        <v>255</v>
      </c>
      <c r="G254" s="189"/>
      <c r="H254" s="193">
        <v>3</v>
      </c>
      <c r="I254" s="194"/>
      <c r="J254" s="189"/>
      <c r="K254" s="189"/>
      <c r="L254" s="195"/>
      <c r="M254" s="196"/>
      <c r="N254" s="197"/>
      <c r="O254" s="197"/>
      <c r="P254" s="197"/>
      <c r="Q254" s="197"/>
      <c r="R254" s="197"/>
      <c r="S254" s="197"/>
      <c r="T254" s="198"/>
      <c r="AT254" s="199" t="s">
        <v>125</v>
      </c>
      <c r="AU254" s="199" t="s">
        <v>81</v>
      </c>
      <c r="AV254" s="13" t="s">
        <v>81</v>
      </c>
      <c r="AW254" s="13" t="s">
        <v>33</v>
      </c>
      <c r="AX254" s="13" t="s">
        <v>71</v>
      </c>
      <c r="AY254" s="199" t="s">
        <v>117</v>
      </c>
    </row>
    <row r="255" spans="1:65" s="14" customFormat="1" ht="11.25">
      <c r="B255" s="200"/>
      <c r="C255" s="201"/>
      <c r="D255" s="190" t="s">
        <v>125</v>
      </c>
      <c r="E255" s="202" t="s">
        <v>19</v>
      </c>
      <c r="F255" s="203" t="s">
        <v>137</v>
      </c>
      <c r="G255" s="201"/>
      <c r="H255" s="204">
        <v>3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125</v>
      </c>
      <c r="AU255" s="210" t="s">
        <v>81</v>
      </c>
      <c r="AV255" s="14" t="s">
        <v>133</v>
      </c>
      <c r="AW255" s="14" t="s">
        <v>33</v>
      </c>
      <c r="AX255" s="14" t="s">
        <v>79</v>
      </c>
      <c r="AY255" s="210" t="s">
        <v>117</v>
      </c>
    </row>
    <row r="256" spans="1:65" s="2" customFormat="1" ht="49.15" customHeight="1">
      <c r="A256" s="35"/>
      <c r="B256" s="36"/>
      <c r="C256" s="175" t="s">
        <v>312</v>
      </c>
      <c r="D256" s="175" t="s">
        <v>120</v>
      </c>
      <c r="E256" s="176" t="s">
        <v>313</v>
      </c>
      <c r="F256" s="177" t="s">
        <v>314</v>
      </c>
      <c r="G256" s="178" t="s">
        <v>132</v>
      </c>
      <c r="H256" s="179">
        <v>1</v>
      </c>
      <c r="I256" s="180"/>
      <c r="J256" s="181">
        <f>ROUND(I256*H256,2)</f>
        <v>0</v>
      </c>
      <c r="K256" s="177" t="s">
        <v>19</v>
      </c>
      <c r="L256" s="40"/>
      <c r="M256" s="182" t="s">
        <v>19</v>
      </c>
      <c r="N256" s="183" t="s">
        <v>42</v>
      </c>
      <c r="O256" s="65"/>
      <c r="P256" s="184">
        <f>O256*H256</f>
        <v>0</v>
      </c>
      <c r="Q256" s="184">
        <v>2.5000000000000001E-2</v>
      </c>
      <c r="R256" s="184">
        <f>Q256*H256</f>
        <v>2.5000000000000001E-2</v>
      </c>
      <c r="S256" s="184">
        <v>0</v>
      </c>
      <c r="T256" s="18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6" t="s">
        <v>124</v>
      </c>
      <c r="AT256" s="186" t="s">
        <v>120</v>
      </c>
      <c r="AU256" s="186" t="s">
        <v>81</v>
      </c>
      <c r="AY256" s="18" t="s">
        <v>117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8" t="s">
        <v>79</v>
      </c>
      <c r="BK256" s="187">
        <f>ROUND(I256*H256,2)</f>
        <v>0</v>
      </c>
      <c r="BL256" s="18" t="s">
        <v>124</v>
      </c>
      <c r="BM256" s="186" t="s">
        <v>315</v>
      </c>
    </row>
    <row r="257" spans="1:65" s="13" customFormat="1" ht="11.25">
      <c r="B257" s="188"/>
      <c r="C257" s="189"/>
      <c r="D257" s="190" t="s">
        <v>125</v>
      </c>
      <c r="E257" s="191" t="s">
        <v>19</v>
      </c>
      <c r="F257" s="192" t="s">
        <v>265</v>
      </c>
      <c r="G257" s="189"/>
      <c r="H257" s="193">
        <v>1</v>
      </c>
      <c r="I257" s="194"/>
      <c r="J257" s="189"/>
      <c r="K257" s="189"/>
      <c r="L257" s="195"/>
      <c r="M257" s="196"/>
      <c r="N257" s="197"/>
      <c r="O257" s="197"/>
      <c r="P257" s="197"/>
      <c r="Q257" s="197"/>
      <c r="R257" s="197"/>
      <c r="S257" s="197"/>
      <c r="T257" s="198"/>
      <c r="AT257" s="199" t="s">
        <v>125</v>
      </c>
      <c r="AU257" s="199" t="s">
        <v>81</v>
      </c>
      <c r="AV257" s="13" t="s">
        <v>81</v>
      </c>
      <c r="AW257" s="13" t="s">
        <v>33</v>
      </c>
      <c r="AX257" s="13" t="s">
        <v>71</v>
      </c>
      <c r="AY257" s="199" t="s">
        <v>117</v>
      </c>
    </row>
    <row r="258" spans="1:65" s="14" customFormat="1" ht="11.25">
      <c r="B258" s="200"/>
      <c r="C258" s="201"/>
      <c r="D258" s="190" t="s">
        <v>125</v>
      </c>
      <c r="E258" s="202" t="s">
        <v>19</v>
      </c>
      <c r="F258" s="203" t="s">
        <v>137</v>
      </c>
      <c r="G258" s="201"/>
      <c r="H258" s="204">
        <v>1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125</v>
      </c>
      <c r="AU258" s="210" t="s">
        <v>81</v>
      </c>
      <c r="AV258" s="14" t="s">
        <v>133</v>
      </c>
      <c r="AW258" s="14" t="s">
        <v>33</v>
      </c>
      <c r="AX258" s="14" t="s">
        <v>79</v>
      </c>
      <c r="AY258" s="210" t="s">
        <v>117</v>
      </c>
    </row>
    <row r="259" spans="1:65" s="12" customFormat="1" ht="22.9" customHeight="1">
      <c r="B259" s="159"/>
      <c r="C259" s="160"/>
      <c r="D259" s="161" t="s">
        <v>70</v>
      </c>
      <c r="E259" s="173" t="s">
        <v>316</v>
      </c>
      <c r="F259" s="173" t="s">
        <v>317</v>
      </c>
      <c r="G259" s="160"/>
      <c r="H259" s="160"/>
      <c r="I259" s="163"/>
      <c r="J259" s="174">
        <f>BK259</f>
        <v>0</v>
      </c>
      <c r="K259" s="160"/>
      <c r="L259" s="165"/>
      <c r="M259" s="166"/>
      <c r="N259" s="167"/>
      <c r="O259" s="167"/>
      <c r="P259" s="168">
        <f>SUM(P260:P271)</f>
        <v>0</v>
      </c>
      <c r="Q259" s="167"/>
      <c r="R259" s="168">
        <f>SUM(R260:R271)</f>
        <v>0.44419999999999998</v>
      </c>
      <c r="S259" s="167"/>
      <c r="T259" s="169">
        <f>SUM(T260:T271)</f>
        <v>0</v>
      </c>
      <c r="AR259" s="170" t="s">
        <v>79</v>
      </c>
      <c r="AT259" s="171" t="s">
        <v>70</v>
      </c>
      <c r="AU259" s="171" t="s">
        <v>79</v>
      </c>
      <c r="AY259" s="170" t="s">
        <v>117</v>
      </c>
      <c r="BK259" s="172">
        <f>SUM(BK260:BK271)</f>
        <v>0</v>
      </c>
    </row>
    <row r="260" spans="1:65" s="2" customFormat="1" ht="66.75" customHeight="1">
      <c r="A260" s="35"/>
      <c r="B260" s="36"/>
      <c r="C260" s="175" t="s">
        <v>215</v>
      </c>
      <c r="D260" s="175" t="s">
        <v>120</v>
      </c>
      <c r="E260" s="176" t="s">
        <v>318</v>
      </c>
      <c r="F260" s="177" t="s">
        <v>319</v>
      </c>
      <c r="G260" s="178" t="s">
        <v>132</v>
      </c>
      <c r="H260" s="179">
        <v>2</v>
      </c>
      <c r="I260" s="180"/>
      <c r="J260" s="181">
        <f>ROUND(I260*H260,2)</f>
        <v>0</v>
      </c>
      <c r="K260" s="177" t="s">
        <v>19</v>
      </c>
      <c r="L260" s="40"/>
      <c r="M260" s="182" t="s">
        <v>19</v>
      </c>
      <c r="N260" s="183" t="s">
        <v>42</v>
      </c>
      <c r="O260" s="65"/>
      <c r="P260" s="184">
        <f>O260*H260</f>
        <v>0</v>
      </c>
      <c r="Q260" s="184">
        <v>8.5000000000000006E-2</v>
      </c>
      <c r="R260" s="184">
        <f>Q260*H260</f>
        <v>0.17</v>
      </c>
      <c r="S260" s="184">
        <v>0</v>
      </c>
      <c r="T260" s="18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6" t="s">
        <v>124</v>
      </c>
      <c r="AT260" s="186" t="s">
        <v>120</v>
      </c>
      <c r="AU260" s="186" t="s">
        <v>81</v>
      </c>
      <c r="AY260" s="18" t="s">
        <v>117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8" t="s">
        <v>79</v>
      </c>
      <c r="BK260" s="187">
        <f>ROUND(I260*H260,2)</f>
        <v>0</v>
      </c>
      <c r="BL260" s="18" t="s">
        <v>124</v>
      </c>
      <c r="BM260" s="186" t="s">
        <v>320</v>
      </c>
    </row>
    <row r="261" spans="1:65" s="13" customFormat="1" ht="11.25">
      <c r="B261" s="188"/>
      <c r="C261" s="189"/>
      <c r="D261" s="190" t="s">
        <v>125</v>
      </c>
      <c r="E261" s="191" t="s">
        <v>19</v>
      </c>
      <c r="F261" s="192" t="s">
        <v>321</v>
      </c>
      <c r="G261" s="189"/>
      <c r="H261" s="193">
        <v>2</v>
      </c>
      <c r="I261" s="194"/>
      <c r="J261" s="189"/>
      <c r="K261" s="189"/>
      <c r="L261" s="195"/>
      <c r="M261" s="196"/>
      <c r="N261" s="197"/>
      <c r="O261" s="197"/>
      <c r="P261" s="197"/>
      <c r="Q261" s="197"/>
      <c r="R261" s="197"/>
      <c r="S261" s="197"/>
      <c r="T261" s="198"/>
      <c r="AT261" s="199" t="s">
        <v>125</v>
      </c>
      <c r="AU261" s="199" t="s">
        <v>81</v>
      </c>
      <c r="AV261" s="13" t="s">
        <v>81</v>
      </c>
      <c r="AW261" s="13" t="s">
        <v>33</v>
      </c>
      <c r="AX261" s="13" t="s">
        <v>71</v>
      </c>
      <c r="AY261" s="199" t="s">
        <v>117</v>
      </c>
    </row>
    <row r="262" spans="1:65" s="14" customFormat="1" ht="11.25">
      <c r="B262" s="200"/>
      <c r="C262" s="201"/>
      <c r="D262" s="190" t="s">
        <v>125</v>
      </c>
      <c r="E262" s="202" t="s">
        <v>19</v>
      </c>
      <c r="F262" s="203" t="s">
        <v>137</v>
      </c>
      <c r="G262" s="201"/>
      <c r="H262" s="204">
        <v>2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125</v>
      </c>
      <c r="AU262" s="210" t="s">
        <v>81</v>
      </c>
      <c r="AV262" s="14" t="s">
        <v>133</v>
      </c>
      <c r="AW262" s="14" t="s">
        <v>33</v>
      </c>
      <c r="AX262" s="14" t="s">
        <v>79</v>
      </c>
      <c r="AY262" s="210" t="s">
        <v>117</v>
      </c>
    </row>
    <row r="263" spans="1:65" s="2" customFormat="1" ht="66.75" customHeight="1">
      <c r="A263" s="35"/>
      <c r="B263" s="36"/>
      <c r="C263" s="175" t="s">
        <v>322</v>
      </c>
      <c r="D263" s="175" t="s">
        <v>120</v>
      </c>
      <c r="E263" s="176" t="s">
        <v>323</v>
      </c>
      <c r="F263" s="177" t="s">
        <v>324</v>
      </c>
      <c r="G263" s="178" t="s">
        <v>132</v>
      </c>
      <c r="H263" s="179">
        <v>1</v>
      </c>
      <c r="I263" s="180"/>
      <c r="J263" s="181">
        <f>ROUND(I263*H263,2)</f>
        <v>0</v>
      </c>
      <c r="K263" s="177" t="s">
        <v>19</v>
      </c>
      <c r="L263" s="40"/>
      <c r="M263" s="182" t="s">
        <v>19</v>
      </c>
      <c r="N263" s="183" t="s">
        <v>42</v>
      </c>
      <c r="O263" s="65"/>
      <c r="P263" s="184">
        <f>O263*H263</f>
        <v>0</v>
      </c>
      <c r="Q263" s="184">
        <v>9.5000000000000001E-2</v>
      </c>
      <c r="R263" s="184">
        <f>Q263*H263</f>
        <v>9.5000000000000001E-2</v>
      </c>
      <c r="S263" s="184">
        <v>0</v>
      </c>
      <c r="T263" s="18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6" t="s">
        <v>124</v>
      </c>
      <c r="AT263" s="186" t="s">
        <v>120</v>
      </c>
      <c r="AU263" s="186" t="s">
        <v>81</v>
      </c>
      <c r="AY263" s="18" t="s">
        <v>117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8" t="s">
        <v>79</v>
      </c>
      <c r="BK263" s="187">
        <f>ROUND(I263*H263,2)</f>
        <v>0</v>
      </c>
      <c r="BL263" s="18" t="s">
        <v>124</v>
      </c>
      <c r="BM263" s="186" t="s">
        <v>325</v>
      </c>
    </row>
    <row r="264" spans="1:65" s="13" customFormat="1" ht="11.25">
      <c r="B264" s="188"/>
      <c r="C264" s="189"/>
      <c r="D264" s="190" t="s">
        <v>125</v>
      </c>
      <c r="E264" s="191" t="s">
        <v>19</v>
      </c>
      <c r="F264" s="192" t="s">
        <v>326</v>
      </c>
      <c r="G264" s="189"/>
      <c r="H264" s="193">
        <v>1</v>
      </c>
      <c r="I264" s="194"/>
      <c r="J264" s="189"/>
      <c r="K264" s="189"/>
      <c r="L264" s="195"/>
      <c r="M264" s="196"/>
      <c r="N264" s="197"/>
      <c r="O264" s="197"/>
      <c r="P264" s="197"/>
      <c r="Q264" s="197"/>
      <c r="R264" s="197"/>
      <c r="S264" s="197"/>
      <c r="T264" s="198"/>
      <c r="AT264" s="199" t="s">
        <v>125</v>
      </c>
      <c r="AU264" s="199" t="s">
        <v>81</v>
      </c>
      <c r="AV264" s="13" t="s">
        <v>81</v>
      </c>
      <c r="AW264" s="13" t="s">
        <v>33</v>
      </c>
      <c r="AX264" s="13" t="s">
        <v>71</v>
      </c>
      <c r="AY264" s="199" t="s">
        <v>117</v>
      </c>
    </row>
    <row r="265" spans="1:65" s="14" customFormat="1" ht="11.25">
      <c r="B265" s="200"/>
      <c r="C265" s="201"/>
      <c r="D265" s="190" t="s">
        <v>125</v>
      </c>
      <c r="E265" s="202" t="s">
        <v>19</v>
      </c>
      <c r="F265" s="203" t="s">
        <v>137</v>
      </c>
      <c r="G265" s="201"/>
      <c r="H265" s="204">
        <v>1</v>
      </c>
      <c r="I265" s="205"/>
      <c r="J265" s="201"/>
      <c r="K265" s="201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125</v>
      </c>
      <c r="AU265" s="210" t="s">
        <v>81</v>
      </c>
      <c r="AV265" s="14" t="s">
        <v>133</v>
      </c>
      <c r="AW265" s="14" t="s">
        <v>33</v>
      </c>
      <c r="AX265" s="14" t="s">
        <v>79</v>
      </c>
      <c r="AY265" s="210" t="s">
        <v>117</v>
      </c>
    </row>
    <row r="266" spans="1:65" s="2" customFormat="1" ht="33" customHeight="1">
      <c r="A266" s="35"/>
      <c r="B266" s="36"/>
      <c r="C266" s="175" t="s">
        <v>218</v>
      </c>
      <c r="D266" s="175" t="s">
        <v>120</v>
      </c>
      <c r="E266" s="176" t="s">
        <v>327</v>
      </c>
      <c r="F266" s="177" t="s">
        <v>328</v>
      </c>
      <c r="G266" s="178" t="s">
        <v>132</v>
      </c>
      <c r="H266" s="179">
        <v>2</v>
      </c>
      <c r="I266" s="180"/>
      <c r="J266" s="181">
        <f>ROUND(I266*H266,2)</f>
        <v>0</v>
      </c>
      <c r="K266" s="177" t="s">
        <v>19</v>
      </c>
      <c r="L266" s="40"/>
      <c r="M266" s="182" t="s">
        <v>19</v>
      </c>
      <c r="N266" s="183" t="s">
        <v>42</v>
      </c>
      <c r="O266" s="65"/>
      <c r="P266" s="184">
        <f>O266*H266</f>
        <v>0</v>
      </c>
      <c r="Q266" s="184">
        <v>5.7500000000000002E-2</v>
      </c>
      <c r="R266" s="184">
        <f>Q266*H266</f>
        <v>0.115</v>
      </c>
      <c r="S266" s="184">
        <v>0</v>
      </c>
      <c r="T266" s="18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6" t="s">
        <v>124</v>
      </c>
      <c r="AT266" s="186" t="s">
        <v>120</v>
      </c>
      <c r="AU266" s="186" t="s">
        <v>81</v>
      </c>
      <c r="AY266" s="18" t="s">
        <v>117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8" t="s">
        <v>79</v>
      </c>
      <c r="BK266" s="187">
        <f>ROUND(I266*H266,2)</f>
        <v>0</v>
      </c>
      <c r="BL266" s="18" t="s">
        <v>124</v>
      </c>
      <c r="BM266" s="186" t="s">
        <v>329</v>
      </c>
    </row>
    <row r="267" spans="1:65" s="13" customFormat="1" ht="11.25">
      <c r="B267" s="188"/>
      <c r="C267" s="189"/>
      <c r="D267" s="190" t="s">
        <v>125</v>
      </c>
      <c r="E267" s="191" t="s">
        <v>19</v>
      </c>
      <c r="F267" s="192" t="s">
        <v>330</v>
      </c>
      <c r="G267" s="189"/>
      <c r="H267" s="193">
        <v>2</v>
      </c>
      <c r="I267" s="194"/>
      <c r="J267" s="189"/>
      <c r="K267" s="189"/>
      <c r="L267" s="195"/>
      <c r="M267" s="196"/>
      <c r="N267" s="197"/>
      <c r="O267" s="197"/>
      <c r="P267" s="197"/>
      <c r="Q267" s="197"/>
      <c r="R267" s="197"/>
      <c r="S267" s="197"/>
      <c r="T267" s="198"/>
      <c r="AT267" s="199" t="s">
        <v>125</v>
      </c>
      <c r="AU267" s="199" t="s">
        <v>81</v>
      </c>
      <c r="AV267" s="13" t="s">
        <v>81</v>
      </c>
      <c r="AW267" s="13" t="s">
        <v>33</v>
      </c>
      <c r="AX267" s="13" t="s">
        <v>71</v>
      </c>
      <c r="AY267" s="199" t="s">
        <v>117</v>
      </c>
    </row>
    <row r="268" spans="1:65" s="14" customFormat="1" ht="11.25">
      <c r="B268" s="200"/>
      <c r="C268" s="201"/>
      <c r="D268" s="190" t="s">
        <v>125</v>
      </c>
      <c r="E268" s="202" t="s">
        <v>19</v>
      </c>
      <c r="F268" s="203" t="s">
        <v>137</v>
      </c>
      <c r="G268" s="201"/>
      <c r="H268" s="204">
        <v>2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125</v>
      </c>
      <c r="AU268" s="210" t="s">
        <v>81</v>
      </c>
      <c r="AV268" s="14" t="s">
        <v>133</v>
      </c>
      <c r="AW268" s="14" t="s">
        <v>33</v>
      </c>
      <c r="AX268" s="14" t="s">
        <v>79</v>
      </c>
      <c r="AY268" s="210" t="s">
        <v>117</v>
      </c>
    </row>
    <row r="269" spans="1:65" s="2" customFormat="1" ht="33" customHeight="1">
      <c r="A269" s="35"/>
      <c r="B269" s="36"/>
      <c r="C269" s="175" t="s">
        <v>331</v>
      </c>
      <c r="D269" s="175" t="s">
        <v>120</v>
      </c>
      <c r="E269" s="176" t="s">
        <v>332</v>
      </c>
      <c r="F269" s="177" t="s">
        <v>333</v>
      </c>
      <c r="G269" s="178" t="s">
        <v>132</v>
      </c>
      <c r="H269" s="179">
        <v>1</v>
      </c>
      <c r="I269" s="180"/>
      <c r="J269" s="181">
        <f>ROUND(I269*H269,2)</f>
        <v>0</v>
      </c>
      <c r="K269" s="177" t="s">
        <v>19</v>
      </c>
      <c r="L269" s="40"/>
      <c r="M269" s="182" t="s">
        <v>19</v>
      </c>
      <c r="N269" s="183" t="s">
        <v>42</v>
      </c>
      <c r="O269" s="65"/>
      <c r="P269" s="184">
        <f>O269*H269</f>
        <v>0</v>
      </c>
      <c r="Q269" s="184">
        <v>6.4199999999999993E-2</v>
      </c>
      <c r="R269" s="184">
        <f>Q269*H269</f>
        <v>6.4199999999999993E-2</v>
      </c>
      <c r="S269" s="184">
        <v>0</v>
      </c>
      <c r="T269" s="18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6" t="s">
        <v>124</v>
      </c>
      <c r="AT269" s="186" t="s">
        <v>120</v>
      </c>
      <c r="AU269" s="186" t="s">
        <v>81</v>
      </c>
      <c r="AY269" s="18" t="s">
        <v>117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8" t="s">
        <v>79</v>
      </c>
      <c r="BK269" s="187">
        <f>ROUND(I269*H269,2)</f>
        <v>0</v>
      </c>
      <c r="BL269" s="18" t="s">
        <v>124</v>
      </c>
      <c r="BM269" s="186" t="s">
        <v>334</v>
      </c>
    </row>
    <row r="270" spans="1:65" s="13" customFormat="1" ht="11.25">
      <c r="B270" s="188"/>
      <c r="C270" s="189"/>
      <c r="D270" s="190" t="s">
        <v>125</v>
      </c>
      <c r="E270" s="191" t="s">
        <v>19</v>
      </c>
      <c r="F270" s="192" t="s">
        <v>335</v>
      </c>
      <c r="G270" s="189"/>
      <c r="H270" s="193">
        <v>1</v>
      </c>
      <c r="I270" s="194"/>
      <c r="J270" s="189"/>
      <c r="K270" s="189"/>
      <c r="L270" s="195"/>
      <c r="M270" s="196"/>
      <c r="N270" s="197"/>
      <c r="O270" s="197"/>
      <c r="P270" s="197"/>
      <c r="Q270" s="197"/>
      <c r="R270" s="197"/>
      <c r="S270" s="197"/>
      <c r="T270" s="198"/>
      <c r="AT270" s="199" t="s">
        <v>125</v>
      </c>
      <c r="AU270" s="199" t="s">
        <v>81</v>
      </c>
      <c r="AV270" s="13" t="s">
        <v>81</v>
      </c>
      <c r="AW270" s="13" t="s">
        <v>33</v>
      </c>
      <c r="AX270" s="13" t="s">
        <v>71</v>
      </c>
      <c r="AY270" s="199" t="s">
        <v>117</v>
      </c>
    </row>
    <row r="271" spans="1:65" s="14" customFormat="1" ht="11.25">
      <c r="B271" s="200"/>
      <c r="C271" s="201"/>
      <c r="D271" s="190" t="s">
        <v>125</v>
      </c>
      <c r="E271" s="202" t="s">
        <v>19</v>
      </c>
      <c r="F271" s="203" t="s">
        <v>137</v>
      </c>
      <c r="G271" s="201"/>
      <c r="H271" s="204">
        <v>1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125</v>
      </c>
      <c r="AU271" s="210" t="s">
        <v>81</v>
      </c>
      <c r="AV271" s="14" t="s">
        <v>133</v>
      </c>
      <c r="AW271" s="14" t="s">
        <v>33</v>
      </c>
      <c r="AX271" s="14" t="s">
        <v>79</v>
      </c>
      <c r="AY271" s="210" t="s">
        <v>117</v>
      </c>
    </row>
    <row r="272" spans="1:65" s="12" customFormat="1" ht="22.9" customHeight="1">
      <c r="B272" s="159"/>
      <c r="C272" s="160"/>
      <c r="D272" s="161" t="s">
        <v>70</v>
      </c>
      <c r="E272" s="173" t="s">
        <v>336</v>
      </c>
      <c r="F272" s="173" t="s">
        <v>337</v>
      </c>
      <c r="G272" s="160"/>
      <c r="H272" s="160"/>
      <c r="I272" s="163"/>
      <c r="J272" s="174">
        <f>BK272</f>
        <v>0</v>
      </c>
      <c r="K272" s="160"/>
      <c r="L272" s="165"/>
      <c r="M272" s="166"/>
      <c r="N272" s="167"/>
      <c r="O272" s="167"/>
      <c r="P272" s="168">
        <f>SUM(P273:P280)</f>
        <v>0</v>
      </c>
      <c r="Q272" s="167"/>
      <c r="R272" s="168">
        <f>SUM(R273:R280)</f>
        <v>0.21000000000000002</v>
      </c>
      <c r="S272" s="167"/>
      <c r="T272" s="169">
        <f>SUM(T273:T280)</f>
        <v>0</v>
      </c>
      <c r="AR272" s="170" t="s">
        <v>79</v>
      </c>
      <c r="AT272" s="171" t="s">
        <v>70</v>
      </c>
      <c r="AU272" s="171" t="s">
        <v>79</v>
      </c>
      <c r="AY272" s="170" t="s">
        <v>117</v>
      </c>
      <c r="BK272" s="172">
        <f>SUM(BK273:BK280)</f>
        <v>0</v>
      </c>
    </row>
    <row r="273" spans="1:65" s="2" customFormat="1" ht="37.9" customHeight="1">
      <c r="A273" s="35"/>
      <c r="B273" s="36"/>
      <c r="C273" s="175" t="s">
        <v>222</v>
      </c>
      <c r="D273" s="175" t="s">
        <v>120</v>
      </c>
      <c r="E273" s="176" t="s">
        <v>338</v>
      </c>
      <c r="F273" s="177" t="s">
        <v>339</v>
      </c>
      <c r="G273" s="178" t="s">
        <v>132</v>
      </c>
      <c r="H273" s="179">
        <v>6</v>
      </c>
      <c r="I273" s="180"/>
      <c r="J273" s="181">
        <f>ROUND(I273*H273,2)</f>
        <v>0</v>
      </c>
      <c r="K273" s="177" t="s">
        <v>19</v>
      </c>
      <c r="L273" s="40"/>
      <c r="M273" s="182" t="s">
        <v>19</v>
      </c>
      <c r="N273" s="183" t="s">
        <v>42</v>
      </c>
      <c r="O273" s="65"/>
      <c r="P273" s="184">
        <f>O273*H273</f>
        <v>0</v>
      </c>
      <c r="Q273" s="184">
        <v>3.5000000000000003E-2</v>
      </c>
      <c r="R273" s="184">
        <f>Q273*H273</f>
        <v>0.21000000000000002</v>
      </c>
      <c r="S273" s="184">
        <v>0</v>
      </c>
      <c r="T273" s="18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6" t="s">
        <v>124</v>
      </c>
      <c r="AT273" s="186" t="s">
        <v>120</v>
      </c>
      <c r="AU273" s="186" t="s">
        <v>81</v>
      </c>
      <c r="AY273" s="18" t="s">
        <v>117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8" t="s">
        <v>79</v>
      </c>
      <c r="BK273" s="187">
        <f>ROUND(I273*H273,2)</f>
        <v>0</v>
      </c>
      <c r="BL273" s="18" t="s">
        <v>124</v>
      </c>
      <c r="BM273" s="186" t="s">
        <v>340</v>
      </c>
    </row>
    <row r="274" spans="1:65" s="13" customFormat="1" ht="11.25">
      <c r="B274" s="188"/>
      <c r="C274" s="189"/>
      <c r="D274" s="190" t="s">
        <v>125</v>
      </c>
      <c r="E274" s="191" t="s">
        <v>19</v>
      </c>
      <c r="F274" s="192" t="s">
        <v>134</v>
      </c>
      <c r="G274" s="189"/>
      <c r="H274" s="193">
        <v>1</v>
      </c>
      <c r="I274" s="194"/>
      <c r="J274" s="189"/>
      <c r="K274" s="189"/>
      <c r="L274" s="195"/>
      <c r="M274" s="196"/>
      <c r="N274" s="197"/>
      <c r="O274" s="197"/>
      <c r="P274" s="197"/>
      <c r="Q274" s="197"/>
      <c r="R274" s="197"/>
      <c r="S274" s="197"/>
      <c r="T274" s="198"/>
      <c r="AT274" s="199" t="s">
        <v>125</v>
      </c>
      <c r="AU274" s="199" t="s">
        <v>81</v>
      </c>
      <c r="AV274" s="13" t="s">
        <v>81</v>
      </c>
      <c r="AW274" s="13" t="s">
        <v>33</v>
      </c>
      <c r="AX274" s="13" t="s">
        <v>71</v>
      </c>
      <c r="AY274" s="199" t="s">
        <v>117</v>
      </c>
    </row>
    <row r="275" spans="1:65" s="13" customFormat="1" ht="11.25">
      <c r="B275" s="188"/>
      <c r="C275" s="189"/>
      <c r="D275" s="190" t="s">
        <v>125</v>
      </c>
      <c r="E275" s="191" t="s">
        <v>19</v>
      </c>
      <c r="F275" s="192" t="s">
        <v>135</v>
      </c>
      <c r="G275" s="189"/>
      <c r="H275" s="193">
        <v>1</v>
      </c>
      <c r="I275" s="194"/>
      <c r="J275" s="189"/>
      <c r="K275" s="189"/>
      <c r="L275" s="195"/>
      <c r="M275" s="196"/>
      <c r="N275" s="197"/>
      <c r="O275" s="197"/>
      <c r="P275" s="197"/>
      <c r="Q275" s="197"/>
      <c r="R275" s="197"/>
      <c r="S275" s="197"/>
      <c r="T275" s="198"/>
      <c r="AT275" s="199" t="s">
        <v>125</v>
      </c>
      <c r="AU275" s="199" t="s">
        <v>81</v>
      </c>
      <c r="AV275" s="13" t="s">
        <v>81</v>
      </c>
      <c r="AW275" s="13" t="s">
        <v>33</v>
      </c>
      <c r="AX275" s="13" t="s">
        <v>71</v>
      </c>
      <c r="AY275" s="199" t="s">
        <v>117</v>
      </c>
    </row>
    <row r="276" spans="1:65" s="13" customFormat="1" ht="11.25">
      <c r="B276" s="188"/>
      <c r="C276" s="189"/>
      <c r="D276" s="190" t="s">
        <v>125</v>
      </c>
      <c r="E276" s="191" t="s">
        <v>19</v>
      </c>
      <c r="F276" s="192" t="s">
        <v>144</v>
      </c>
      <c r="G276" s="189"/>
      <c r="H276" s="193">
        <v>1</v>
      </c>
      <c r="I276" s="194"/>
      <c r="J276" s="189"/>
      <c r="K276" s="189"/>
      <c r="L276" s="195"/>
      <c r="M276" s="196"/>
      <c r="N276" s="197"/>
      <c r="O276" s="197"/>
      <c r="P276" s="197"/>
      <c r="Q276" s="197"/>
      <c r="R276" s="197"/>
      <c r="S276" s="197"/>
      <c r="T276" s="198"/>
      <c r="AT276" s="199" t="s">
        <v>125</v>
      </c>
      <c r="AU276" s="199" t="s">
        <v>81</v>
      </c>
      <c r="AV276" s="13" t="s">
        <v>81</v>
      </c>
      <c r="AW276" s="13" t="s">
        <v>33</v>
      </c>
      <c r="AX276" s="13" t="s">
        <v>71</v>
      </c>
      <c r="AY276" s="199" t="s">
        <v>117</v>
      </c>
    </row>
    <row r="277" spans="1:65" s="13" customFormat="1" ht="11.25">
      <c r="B277" s="188"/>
      <c r="C277" s="189"/>
      <c r="D277" s="190" t="s">
        <v>125</v>
      </c>
      <c r="E277" s="191" t="s">
        <v>19</v>
      </c>
      <c r="F277" s="192" t="s">
        <v>265</v>
      </c>
      <c r="G277" s="189"/>
      <c r="H277" s="193">
        <v>1</v>
      </c>
      <c r="I277" s="194"/>
      <c r="J277" s="189"/>
      <c r="K277" s="189"/>
      <c r="L277" s="195"/>
      <c r="M277" s="196"/>
      <c r="N277" s="197"/>
      <c r="O277" s="197"/>
      <c r="P277" s="197"/>
      <c r="Q277" s="197"/>
      <c r="R277" s="197"/>
      <c r="S277" s="197"/>
      <c r="T277" s="198"/>
      <c r="AT277" s="199" t="s">
        <v>125</v>
      </c>
      <c r="AU277" s="199" t="s">
        <v>81</v>
      </c>
      <c r="AV277" s="13" t="s">
        <v>81</v>
      </c>
      <c r="AW277" s="13" t="s">
        <v>33</v>
      </c>
      <c r="AX277" s="13" t="s">
        <v>71</v>
      </c>
      <c r="AY277" s="199" t="s">
        <v>117</v>
      </c>
    </row>
    <row r="278" spans="1:65" s="13" customFormat="1" ht="11.25">
      <c r="B278" s="188"/>
      <c r="C278" s="189"/>
      <c r="D278" s="190" t="s">
        <v>125</v>
      </c>
      <c r="E278" s="191" t="s">
        <v>19</v>
      </c>
      <c r="F278" s="192" t="s">
        <v>204</v>
      </c>
      <c r="G278" s="189"/>
      <c r="H278" s="193">
        <v>1</v>
      </c>
      <c r="I278" s="194"/>
      <c r="J278" s="189"/>
      <c r="K278" s="189"/>
      <c r="L278" s="195"/>
      <c r="M278" s="196"/>
      <c r="N278" s="197"/>
      <c r="O278" s="197"/>
      <c r="P278" s="197"/>
      <c r="Q278" s="197"/>
      <c r="R278" s="197"/>
      <c r="S278" s="197"/>
      <c r="T278" s="198"/>
      <c r="AT278" s="199" t="s">
        <v>125</v>
      </c>
      <c r="AU278" s="199" t="s">
        <v>81</v>
      </c>
      <c r="AV278" s="13" t="s">
        <v>81</v>
      </c>
      <c r="AW278" s="13" t="s">
        <v>33</v>
      </c>
      <c r="AX278" s="13" t="s">
        <v>71</v>
      </c>
      <c r="AY278" s="199" t="s">
        <v>117</v>
      </c>
    </row>
    <row r="279" spans="1:65" s="13" customFormat="1" ht="11.25">
      <c r="B279" s="188"/>
      <c r="C279" s="189"/>
      <c r="D279" s="190" t="s">
        <v>125</v>
      </c>
      <c r="E279" s="191" t="s">
        <v>19</v>
      </c>
      <c r="F279" s="192" t="s">
        <v>136</v>
      </c>
      <c r="G279" s="189"/>
      <c r="H279" s="193">
        <v>1</v>
      </c>
      <c r="I279" s="194"/>
      <c r="J279" s="189"/>
      <c r="K279" s="189"/>
      <c r="L279" s="195"/>
      <c r="M279" s="196"/>
      <c r="N279" s="197"/>
      <c r="O279" s="197"/>
      <c r="P279" s="197"/>
      <c r="Q279" s="197"/>
      <c r="R279" s="197"/>
      <c r="S279" s="197"/>
      <c r="T279" s="198"/>
      <c r="AT279" s="199" t="s">
        <v>125</v>
      </c>
      <c r="AU279" s="199" t="s">
        <v>81</v>
      </c>
      <c r="AV279" s="13" t="s">
        <v>81</v>
      </c>
      <c r="AW279" s="13" t="s">
        <v>33</v>
      </c>
      <c r="AX279" s="13" t="s">
        <v>71</v>
      </c>
      <c r="AY279" s="199" t="s">
        <v>117</v>
      </c>
    </row>
    <row r="280" spans="1:65" s="14" customFormat="1" ht="11.25">
      <c r="B280" s="200"/>
      <c r="C280" s="201"/>
      <c r="D280" s="190" t="s">
        <v>125</v>
      </c>
      <c r="E280" s="202" t="s">
        <v>19</v>
      </c>
      <c r="F280" s="203" t="s">
        <v>137</v>
      </c>
      <c r="G280" s="201"/>
      <c r="H280" s="204">
        <v>6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125</v>
      </c>
      <c r="AU280" s="210" t="s">
        <v>81</v>
      </c>
      <c r="AV280" s="14" t="s">
        <v>133</v>
      </c>
      <c r="AW280" s="14" t="s">
        <v>33</v>
      </c>
      <c r="AX280" s="14" t="s">
        <v>79</v>
      </c>
      <c r="AY280" s="210" t="s">
        <v>117</v>
      </c>
    </row>
    <row r="281" spans="1:65" s="12" customFormat="1" ht="25.9" customHeight="1">
      <c r="B281" s="159"/>
      <c r="C281" s="160"/>
      <c r="D281" s="161" t="s">
        <v>70</v>
      </c>
      <c r="E281" s="162" t="s">
        <v>341</v>
      </c>
      <c r="F281" s="162" t="s">
        <v>342</v>
      </c>
      <c r="G281" s="160"/>
      <c r="H281" s="160"/>
      <c r="I281" s="163"/>
      <c r="J281" s="164">
        <f>BK281</f>
        <v>0</v>
      </c>
      <c r="K281" s="160"/>
      <c r="L281" s="165"/>
      <c r="M281" s="166"/>
      <c r="N281" s="167"/>
      <c r="O281" s="167"/>
      <c r="P281" s="168">
        <f>SUM(P282:P283)</f>
        <v>0</v>
      </c>
      <c r="Q281" s="167"/>
      <c r="R281" s="168">
        <f>SUM(R282:R283)</f>
        <v>0</v>
      </c>
      <c r="S281" s="167"/>
      <c r="T281" s="169">
        <f>SUM(T282:T283)</f>
        <v>0</v>
      </c>
      <c r="AR281" s="170" t="s">
        <v>79</v>
      </c>
      <c r="AT281" s="171" t="s">
        <v>70</v>
      </c>
      <c r="AU281" s="171" t="s">
        <v>71</v>
      </c>
      <c r="AY281" s="170" t="s">
        <v>117</v>
      </c>
      <c r="BK281" s="172">
        <f>SUM(BK282:BK283)</f>
        <v>0</v>
      </c>
    </row>
    <row r="282" spans="1:65" s="2" customFormat="1" ht="37.9" customHeight="1">
      <c r="A282" s="35"/>
      <c r="B282" s="36"/>
      <c r="C282" s="175" t="s">
        <v>343</v>
      </c>
      <c r="D282" s="175" t="s">
        <v>120</v>
      </c>
      <c r="E282" s="176" t="s">
        <v>344</v>
      </c>
      <c r="F282" s="177" t="s">
        <v>345</v>
      </c>
      <c r="G282" s="178" t="s">
        <v>346</v>
      </c>
      <c r="H282" s="179">
        <v>5.5309999999999997</v>
      </c>
      <c r="I282" s="180"/>
      <c r="J282" s="181">
        <f>ROUND(I282*H282,2)</f>
        <v>0</v>
      </c>
      <c r="K282" s="177" t="s">
        <v>347</v>
      </c>
      <c r="L282" s="40"/>
      <c r="M282" s="182" t="s">
        <v>19</v>
      </c>
      <c r="N282" s="183" t="s">
        <v>42</v>
      </c>
      <c r="O282" s="65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6" t="s">
        <v>124</v>
      </c>
      <c r="AT282" s="186" t="s">
        <v>120</v>
      </c>
      <c r="AU282" s="186" t="s">
        <v>79</v>
      </c>
      <c r="AY282" s="18" t="s">
        <v>117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8" t="s">
        <v>79</v>
      </c>
      <c r="BK282" s="187">
        <f>ROUND(I282*H282,2)</f>
        <v>0</v>
      </c>
      <c r="BL282" s="18" t="s">
        <v>124</v>
      </c>
      <c r="BM282" s="186" t="s">
        <v>348</v>
      </c>
    </row>
    <row r="283" spans="1:65" s="2" customFormat="1" ht="11.25">
      <c r="A283" s="35"/>
      <c r="B283" s="36"/>
      <c r="C283" s="37"/>
      <c r="D283" s="211" t="s">
        <v>349</v>
      </c>
      <c r="E283" s="37"/>
      <c r="F283" s="212" t="s">
        <v>350</v>
      </c>
      <c r="G283" s="37"/>
      <c r="H283" s="37"/>
      <c r="I283" s="213"/>
      <c r="J283" s="37"/>
      <c r="K283" s="37"/>
      <c r="L283" s="40"/>
      <c r="M283" s="214"/>
      <c r="N283" s="215"/>
      <c r="O283" s="216"/>
      <c r="P283" s="216"/>
      <c r="Q283" s="216"/>
      <c r="R283" s="216"/>
      <c r="S283" s="216"/>
      <c r="T283" s="217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349</v>
      </c>
      <c r="AU283" s="18" t="s">
        <v>79</v>
      </c>
    </row>
    <row r="284" spans="1:65" s="2" customFormat="1" ht="6.95" customHeight="1">
      <c r="A284" s="35"/>
      <c r="B284" s="48"/>
      <c r="C284" s="49"/>
      <c r="D284" s="49"/>
      <c r="E284" s="49"/>
      <c r="F284" s="49"/>
      <c r="G284" s="49"/>
      <c r="H284" s="49"/>
      <c r="I284" s="49"/>
      <c r="J284" s="49"/>
      <c r="K284" s="49"/>
      <c r="L284" s="40"/>
      <c r="M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</row>
  </sheetData>
  <sheetProtection algorithmName="SHA-512" hashValue="Lietfr8sF1+aV9OovryhKjlBs84QDSvI5W9NiECv9jUBrTE41+h+r1CI9c4wDDW6lkkhi7BzpPoR67xUFfCrqQ==" saltValue="JMuVrd4qwHpYgMzpOhzTrpUVWeeMimk3xkAPPXJ/0l9yxeNB9TFRe7TrWzAvC4He1qiljuxbKSqedB/ECPM/tw==" spinCount="100000" sheet="1" objects="1" scenarios="1" formatColumns="0" formatRows="0" autoFilter="0"/>
  <autoFilter ref="C84:K283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283" r:id="rId1" xr:uid="{00000000-0004-0000-01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8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81</v>
      </c>
    </row>
    <row r="4" spans="1:46" s="1" customFormat="1" ht="24.95" customHeight="1">
      <c r="B4" s="21"/>
      <c r="D4" s="105" t="s">
        <v>89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49" t="str">
        <f>'Rekapitulace stavby'!K6</f>
        <v>SFC Opava, fotbalový stadion, vnitřní vybavení, oprava povodňových škod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7" t="s">
        <v>90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1" t="s">
        <v>351</v>
      </c>
      <c r="F9" s="352"/>
      <c r="G9" s="352"/>
      <c r="H9" s="352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21</v>
      </c>
      <c r="E12" s="35"/>
      <c r="F12" s="109" t="s">
        <v>32</v>
      </c>
      <c r="G12" s="35"/>
      <c r="H12" s="35"/>
      <c r="I12" s="107" t="s">
        <v>23</v>
      </c>
      <c r="J12" s="110" t="str">
        <f>'Rekapitulace stavby'!AN8</f>
        <v>10. 3. 2025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tr">
        <f>IF('Rekapitulace stavby'!E11="","",'Rekapitulace stavby'!E11)</f>
        <v>Statutární město Opava</v>
      </c>
      <c r="F15" s="35"/>
      <c r="G15" s="35"/>
      <c r="H15" s="35"/>
      <c r="I15" s="107" t="s">
        <v>28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28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35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55" t="s">
        <v>19</v>
      </c>
      <c r="F27" s="355"/>
      <c r="G27" s="355"/>
      <c r="H27" s="35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37</v>
      </c>
      <c r="E30" s="35"/>
      <c r="F30" s="35"/>
      <c r="G30" s="35"/>
      <c r="H30" s="35"/>
      <c r="I30" s="35"/>
      <c r="J30" s="116">
        <f>ROUND(J83,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39</v>
      </c>
      <c r="G32" s="35"/>
      <c r="H32" s="35"/>
      <c r="I32" s="117" t="s">
        <v>38</v>
      </c>
      <c r="J32" s="117" t="s">
        <v>40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41</v>
      </c>
      <c r="E33" s="107" t="s">
        <v>42</v>
      </c>
      <c r="F33" s="119">
        <f>ROUND((SUM(BE83:BE92)),  2)</f>
        <v>0</v>
      </c>
      <c r="G33" s="35"/>
      <c r="H33" s="35"/>
      <c r="I33" s="120">
        <v>0.21</v>
      </c>
      <c r="J33" s="119">
        <f>ROUND(((SUM(BE83:BE92))*I33),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43</v>
      </c>
      <c r="F34" s="119">
        <f>ROUND((SUM(BF83:BF92)),  2)</f>
        <v>0</v>
      </c>
      <c r="G34" s="35"/>
      <c r="H34" s="35"/>
      <c r="I34" s="120">
        <v>0.12</v>
      </c>
      <c r="J34" s="119">
        <f>ROUND(((SUM(BF83:BF92))*I34),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44</v>
      </c>
      <c r="F35" s="119">
        <f>ROUND((SUM(BG83:BG92)),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45</v>
      </c>
      <c r="F36" s="119">
        <f>ROUND((SUM(BH83:BH92)),  2)</f>
        <v>0</v>
      </c>
      <c r="G36" s="35"/>
      <c r="H36" s="35"/>
      <c r="I36" s="120">
        <v>0.12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9">
        <f>ROUND((SUM(BI83:BI92)),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56" t="str">
        <f>E7</f>
        <v>SFC Opava, fotbalový stadion, vnitřní vybavení, oprava povodňových škod</v>
      </c>
      <c r="F48" s="357"/>
      <c r="G48" s="357"/>
      <c r="H48" s="357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02 - VRN</v>
      </c>
      <c r="F50" s="358"/>
      <c r="G50" s="358"/>
      <c r="H50" s="358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10. 3. 2025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Opava</v>
      </c>
      <c r="G54" s="37"/>
      <c r="H54" s="37"/>
      <c r="I54" s="30" t="s">
        <v>31</v>
      </c>
      <c r="J54" s="33" t="str">
        <f>E21</f>
        <v xml:space="preserve">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69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6"/>
      <c r="C60" s="137"/>
      <c r="D60" s="138" t="s">
        <v>352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353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354</v>
      </c>
      <c r="E62" s="145"/>
      <c r="F62" s="145"/>
      <c r="G62" s="145"/>
      <c r="H62" s="145"/>
      <c r="I62" s="145"/>
      <c r="J62" s="146">
        <f>J87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355</v>
      </c>
      <c r="E63" s="145"/>
      <c r="F63" s="145"/>
      <c r="G63" s="145"/>
      <c r="H63" s="145"/>
      <c r="I63" s="145"/>
      <c r="J63" s="146">
        <f>J89</f>
        <v>0</v>
      </c>
      <c r="K63" s="143"/>
      <c r="L63" s="147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8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102</v>
      </c>
      <c r="D70" s="37"/>
      <c r="E70" s="37"/>
      <c r="F70" s="37"/>
      <c r="G70" s="37"/>
      <c r="H70" s="37"/>
      <c r="I70" s="37"/>
      <c r="J70" s="37"/>
      <c r="K70" s="37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56" t="str">
        <f>E7</f>
        <v>SFC Opava, fotbalový stadion, vnitřní vybavení, oprava povodňových škod</v>
      </c>
      <c r="F73" s="357"/>
      <c r="G73" s="357"/>
      <c r="H73" s="35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90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28" t="str">
        <f>E9</f>
        <v>02 - VRN</v>
      </c>
      <c r="F75" s="358"/>
      <c r="G75" s="358"/>
      <c r="H75" s="358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 xml:space="preserve"> </v>
      </c>
      <c r="G77" s="37"/>
      <c r="H77" s="37"/>
      <c r="I77" s="30" t="s">
        <v>23</v>
      </c>
      <c r="J77" s="60" t="str">
        <f>IF(J12="","",J12)</f>
        <v>10. 3. 2025</v>
      </c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25</v>
      </c>
      <c r="D79" s="37"/>
      <c r="E79" s="37"/>
      <c r="F79" s="28" t="str">
        <f>E15</f>
        <v>Statutární město Opava</v>
      </c>
      <c r="G79" s="37"/>
      <c r="H79" s="37"/>
      <c r="I79" s="30" t="s">
        <v>31</v>
      </c>
      <c r="J79" s="33" t="str">
        <f>E21</f>
        <v xml:space="preserve"> </v>
      </c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34</v>
      </c>
      <c r="J80" s="33" t="str">
        <f>E24</f>
        <v xml:space="preserve"> 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8"/>
      <c r="B82" s="149"/>
      <c r="C82" s="150" t="s">
        <v>103</v>
      </c>
      <c r="D82" s="151" t="s">
        <v>56</v>
      </c>
      <c r="E82" s="151" t="s">
        <v>52</v>
      </c>
      <c r="F82" s="151" t="s">
        <v>53</v>
      </c>
      <c r="G82" s="151" t="s">
        <v>104</v>
      </c>
      <c r="H82" s="151" t="s">
        <v>105</v>
      </c>
      <c r="I82" s="151" t="s">
        <v>106</v>
      </c>
      <c r="J82" s="151" t="s">
        <v>94</v>
      </c>
      <c r="K82" s="152" t="s">
        <v>107</v>
      </c>
      <c r="L82" s="153"/>
      <c r="M82" s="69" t="s">
        <v>19</v>
      </c>
      <c r="N82" s="70" t="s">
        <v>41</v>
      </c>
      <c r="O82" s="70" t="s">
        <v>108</v>
      </c>
      <c r="P82" s="70" t="s">
        <v>109</v>
      </c>
      <c r="Q82" s="70" t="s">
        <v>110</v>
      </c>
      <c r="R82" s="70" t="s">
        <v>111</v>
      </c>
      <c r="S82" s="70" t="s">
        <v>112</v>
      </c>
      <c r="T82" s="71" t="s">
        <v>113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5"/>
      <c r="B83" s="36"/>
      <c r="C83" s="76" t="s">
        <v>114</v>
      </c>
      <c r="D83" s="37"/>
      <c r="E83" s="37"/>
      <c r="F83" s="37"/>
      <c r="G83" s="37"/>
      <c r="H83" s="37"/>
      <c r="I83" s="37"/>
      <c r="J83" s="154">
        <f>BK83</f>
        <v>0</v>
      </c>
      <c r="K83" s="37"/>
      <c r="L83" s="40"/>
      <c r="M83" s="72"/>
      <c r="N83" s="155"/>
      <c r="O83" s="73"/>
      <c r="P83" s="156">
        <f>P84</f>
        <v>0</v>
      </c>
      <c r="Q83" s="73"/>
      <c r="R83" s="156">
        <f>R84</f>
        <v>0</v>
      </c>
      <c r="S83" s="73"/>
      <c r="T83" s="157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70</v>
      </c>
      <c r="AU83" s="18" t="s">
        <v>95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70</v>
      </c>
      <c r="E84" s="162" t="s">
        <v>83</v>
      </c>
      <c r="F84" s="162" t="s">
        <v>356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P85+P87+P89</f>
        <v>0</v>
      </c>
      <c r="Q84" s="167"/>
      <c r="R84" s="168">
        <f>R85+R87+R89</f>
        <v>0</v>
      </c>
      <c r="S84" s="167"/>
      <c r="T84" s="169">
        <f>T85+T87+T89</f>
        <v>0</v>
      </c>
      <c r="AR84" s="170" t="s">
        <v>145</v>
      </c>
      <c r="AT84" s="171" t="s">
        <v>70</v>
      </c>
      <c r="AU84" s="171" t="s">
        <v>71</v>
      </c>
      <c r="AY84" s="170" t="s">
        <v>117</v>
      </c>
      <c r="BK84" s="172">
        <f>BK85+BK87+BK89</f>
        <v>0</v>
      </c>
    </row>
    <row r="85" spans="1:65" s="12" customFormat="1" ht="22.9" customHeight="1">
      <c r="B85" s="159"/>
      <c r="C85" s="160"/>
      <c r="D85" s="161" t="s">
        <v>70</v>
      </c>
      <c r="E85" s="173" t="s">
        <v>357</v>
      </c>
      <c r="F85" s="173" t="s">
        <v>358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P86</f>
        <v>0</v>
      </c>
      <c r="Q85" s="167"/>
      <c r="R85" s="168">
        <f>R86</f>
        <v>0</v>
      </c>
      <c r="S85" s="167"/>
      <c r="T85" s="169">
        <f>T86</f>
        <v>0</v>
      </c>
      <c r="AR85" s="170" t="s">
        <v>145</v>
      </c>
      <c r="AT85" s="171" t="s">
        <v>70</v>
      </c>
      <c r="AU85" s="171" t="s">
        <v>79</v>
      </c>
      <c r="AY85" s="170" t="s">
        <v>117</v>
      </c>
      <c r="BK85" s="172">
        <f>BK86</f>
        <v>0</v>
      </c>
    </row>
    <row r="86" spans="1:65" s="2" customFormat="1" ht="37.9" customHeight="1">
      <c r="A86" s="35"/>
      <c r="B86" s="36"/>
      <c r="C86" s="175" t="s">
        <v>143</v>
      </c>
      <c r="D86" s="175" t="s">
        <v>120</v>
      </c>
      <c r="E86" s="176" t="s">
        <v>359</v>
      </c>
      <c r="F86" s="177" t="s">
        <v>360</v>
      </c>
      <c r="G86" s="178" t="s">
        <v>361</v>
      </c>
      <c r="H86" s="179">
        <v>1</v>
      </c>
      <c r="I86" s="180"/>
      <c r="J86" s="181">
        <f>ROUND(I86*H86,2)</f>
        <v>0</v>
      </c>
      <c r="K86" s="177" t="s">
        <v>19</v>
      </c>
      <c r="L86" s="40"/>
      <c r="M86" s="182" t="s">
        <v>19</v>
      </c>
      <c r="N86" s="183" t="s">
        <v>42</v>
      </c>
      <c r="O86" s="65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6" t="s">
        <v>362</v>
      </c>
      <c r="AT86" s="186" t="s">
        <v>120</v>
      </c>
      <c r="AU86" s="186" t="s">
        <v>81</v>
      </c>
      <c r="AY86" s="18" t="s">
        <v>117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8" t="s">
        <v>79</v>
      </c>
      <c r="BK86" s="187">
        <f>ROUND(I86*H86,2)</f>
        <v>0</v>
      </c>
      <c r="BL86" s="18" t="s">
        <v>362</v>
      </c>
      <c r="BM86" s="186" t="s">
        <v>363</v>
      </c>
    </row>
    <row r="87" spans="1:65" s="12" customFormat="1" ht="22.9" customHeight="1">
      <c r="B87" s="159"/>
      <c r="C87" s="160"/>
      <c r="D87" s="161" t="s">
        <v>70</v>
      </c>
      <c r="E87" s="173" t="s">
        <v>364</v>
      </c>
      <c r="F87" s="173" t="s">
        <v>365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P88</f>
        <v>0</v>
      </c>
      <c r="Q87" s="167"/>
      <c r="R87" s="168">
        <f>R88</f>
        <v>0</v>
      </c>
      <c r="S87" s="167"/>
      <c r="T87" s="169">
        <f>T88</f>
        <v>0</v>
      </c>
      <c r="AR87" s="170" t="s">
        <v>145</v>
      </c>
      <c r="AT87" s="171" t="s">
        <v>70</v>
      </c>
      <c r="AU87" s="171" t="s">
        <v>79</v>
      </c>
      <c r="AY87" s="170" t="s">
        <v>117</v>
      </c>
      <c r="BK87" s="172">
        <f>BK88</f>
        <v>0</v>
      </c>
    </row>
    <row r="88" spans="1:65" s="2" customFormat="1" ht="37.9" customHeight="1">
      <c r="A88" s="35"/>
      <c r="B88" s="36"/>
      <c r="C88" s="175" t="s">
        <v>157</v>
      </c>
      <c r="D88" s="175" t="s">
        <v>120</v>
      </c>
      <c r="E88" s="176" t="s">
        <v>366</v>
      </c>
      <c r="F88" s="177" t="s">
        <v>367</v>
      </c>
      <c r="G88" s="178" t="s">
        <v>361</v>
      </c>
      <c r="H88" s="179">
        <v>1</v>
      </c>
      <c r="I88" s="180"/>
      <c r="J88" s="181">
        <f>ROUND(I88*H88,2)</f>
        <v>0</v>
      </c>
      <c r="K88" s="177" t="s">
        <v>19</v>
      </c>
      <c r="L88" s="40"/>
      <c r="M88" s="182" t="s">
        <v>19</v>
      </c>
      <c r="N88" s="183" t="s">
        <v>42</v>
      </c>
      <c r="O88" s="65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6" t="s">
        <v>362</v>
      </c>
      <c r="AT88" s="186" t="s">
        <v>120</v>
      </c>
      <c r="AU88" s="186" t="s">
        <v>81</v>
      </c>
      <c r="AY88" s="18" t="s">
        <v>117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8" t="s">
        <v>79</v>
      </c>
      <c r="BK88" s="187">
        <f>ROUND(I88*H88,2)</f>
        <v>0</v>
      </c>
      <c r="BL88" s="18" t="s">
        <v>362</v>
      </c>
      <c r="BM88" s="186" t="s">
        <v>368</v>
      </c>
    </row>
    <row r="89" spans="1:65" s="12" customFormat="1" ht="22.9" customHeight="1">
      <c r="B89" s="159"/>
      <c r="C89" s="160"/>
      <c r="D89" s="161" t="s">
        <v>70</v>
      </c>
      <c r="E89" s="173" t="s">
        <v>369</v>
      </c>
      <c r="F89" s="173" t="s">
        <v>370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SUM(P90:P92)</f>
        <v>0</v>
      </c>
      <c r="Q89" s="167"/>
      <c r="R89" s="168">
        <f>SUM(R90:R92)</f>
        <v>0</v>
      </c>
      <c r="S89" s="167"/>
      <c r="T89" s="169">
        <f>SUM(T90:T92)</f>
        <v>0</v>
      </c>
      <c r="AR89" s="170" t="s">
        <v>145</v>
      </c>
      <c r="AT89" s="171" t="s">
        <v>70</v>
      </c>
      <c r="AU89" s="171" t="s">
        <v>79</v>
      </c>
      <c r="AY89" s="170" t="s">
        <v>117</v>
      </c>
      <c r="BK89" s="172">
        <f>SUM(BK90:BK92)</f>
        <v>0</v>
      </c>
    </row>
    <row r="90" spans="1:65" s="2" customFormat="1" ht="16.5" customHeight="1">
      <c r="A90" s="35"/>
      <c r="B90" s="36"/>
      <c r="C90" s="175" t="s">
        <v>166</v>
      </c>
      <c r="D90" s="175" t="s">
        <v>120</v>
      </c>
      <c r="E90" s="176" t="s">
        <v>371</v>
      </c>
      <c r="F90" s="177" t="s">
        <v>372</v>
      </c>
      <c r="G90" s="178" t="s">
        <v>361</v>
      </c>
      <c r="H90" s="179">
        <v>1</v>
      </c>
      <c r="I90" s="180"/>
      <c r="J90" s="181">
        <f>ROUND(I90*H90,2)</f>
        <v>0</v>
      </c>
      <c r="K90" s="177" t="s">
        <v>19</v>
      </c>
      <c r="L90" s="40"/>
      <c r="M90" s="182" t="s">
        <v>19</v>
      </c>
      <c r="N90" s="183" t="s">
        <v>42</v>
      </c>
      <c r="O90" s="65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6" t="s">
        <v>362</v>
      </c>
      <c r="AT90" s="186" t="s">
        <v>120</v>
      </c>
      <c r="AU90" s="186" t="s">
        <v>81</v>
      </c>
      <c r="AY90" s="18" t="s">
        <v>117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8" t="s">
        <v>79</v>
      </c>
      <c r="BK90" s="187">
        <f>ROUND(I90*H90,2)</f>
        <v>0</v>
      </c>
      <c r="BL90" s="18" t="s">
        <v>362</v>
      </c>
      <c r="BM90" s="186" t="s">
        <v>373</v>
      </c>
    </row>
    <row r="91" spans="1:65" s="2" customFormat="1" ht="16.5" customHeight="1">
      <c r="A91" s="35"/>
      <c r="B91" s="36"/>
      <c r="C91" s="175" t="s">
        <v>8</v>
      </c>
      <c r="D91" s="175" t="s">
        <v>120</v>
      </c>
      <c r="E91" s="176" t="s">
        <v>374</v>
      </c>
      <c r="F91" s="177" t="s">
        <v>375</v>
      </c>
      <c r="G91" s="178" t="s">
        <v>361</v>
      </c>
      <c r="H91" s="179">
        <v>1</v>
      </c>
      <c r="I91" s="180"/>
      <c r="J91" s="181">
        <f>ROUND(I91*H91,2)</f>
        <v>0</v>
      </c>
      <c r="K91" s="177" t="s">
        <v>19</v>
      </c>
      <c r="L91" s="40"/>
      <c r="M91" s="182" t="s">
        <v>19</v>
      </c>
      <c r="N91" s="183" t="s">
        <v>42</v>
      </c>
      <c r="O91" s="65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6" t="s">
        <v>362</v>
      </c>
      <c r="AT91" s="186" t="s">
        <v>120</v>
      </c>
      <c r="AU91" s="186" t="s">
        <v>81</v>
      </c>
      <c r="AY91" s="18" t="s">
        <v>117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8" t="s">
        <v>79</v>
      </c>
      <c r="BK91" s="187">
        <f>ROUND(I91*H91,2)</f>
        <v>0</v>
      </c>
      <c r="BL91" s="18" t="s">
        <v>362</v>
      </c>
      <c r="BM91" s="186" t="s">
        <v>376</v>
      </c>
    </row>
    <row r="92" spans="1:65" s="2" customFormat="1" ht="24.2" customHeight="1">
      <c r="A92" s="35"/>
      <c r="B92" s="36"/>
      <c r="C92" s="175" t="s">
        <v>180</v>
      </c>
      <c r="D92" s="175" t="s">
        <v>120</v>
      </c>
      <c r="E92" s="176" t="s">
        <v>377</v>
      </c>
      <c r="F92" s="177" t="s">
        <v>378</v>
      </c>
      <c r="G92" s="178" t="s">
        <v>361</v>
      </c>
      <c r="H92" s="179">
        <v>1</v>
      </c>
      <c r="I92" s="180"/>
      <c r="J92" s="181">
        <f>ROUND(I92*H92,2)</f>
        <v>0</v>
      </c>
      <c r="K92" s="177" t="s">
        <v>19</v>
      </c>
      <c r="L92" s="40"/>
      <c r="M92" s="218" t="s">
        <v>19</v>
      </c>
      <c r="N92" s="219" t="s">
        <v>42</v>
      </c>
      <c r="O92" s="216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6" t="s">
        <v>362</v>
      </c>
      <c r="AT92" s="186" t="s">
        <v>120</v>
      </c>
      <c r="AU92" s="186" t="s">
        <v>81</v>
      </c>
      <c r="AY92" s="18" t="s">
        <v>117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8" t="s">
        <v>79</v>
      </c>
      <c r="BK92" s="187">
        <f>ROUND(I92*H92,2)</f>
        <v>0</v>
      </c>
      <c r="BL92" s="18" t="s">
        <v>362</v>
      </c>
      <c r="BM92" s="186" t="s">
        <v>379</v>
      </c>
    </row>
    <row r="93" spans="1:65" s="2" customFormat="1" ht="6.95" customHeight="1">
      <c r="A93" s="3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0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sheetProtection algorithmName="SHA-512" hashValue="74wqj8P6dHuKF9eUfaLgZyUNyTRcoaO4Yi2VabHZBEZAlXdobQxhm16Ig1+MTjQXK7DpeQ9G/vfrypfVbC5Icg==" saltValue="NbOYocBUOyroUtU2ZP2Q2dfdvvKBjO8moeXYXmapdLeSjiT5WVMKGUIQOIFj2y88LlXNKKHA/pF/TjQTONx7vQ==" spinCount="100000" sheet="1" objects="1" scenarios="1" formatColumns="0" formatRows="0" autoFilter="0"/>
  <autoFilter ref="C82:K92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abSelected="1" topLeftCell="A19" zoomScale="110" zoomScaleNormal="110" workbookViewId="0"/>
  </sheetViews>
  <sheetFormatPr defaultRowHeight="1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5" customFormat="1" ht="45" customHeight="1">
      <c r="B3" s="226"/>
      <c r="C3" s="361" t="s">
        <v>380</v>
      </c>
      <c r="D3" s="361"/>
      <c r="E3" s="361"/>
      <c r="F3" s="361"/>
      <c r="G3" s="361"/>
      <c r="H3" s="361"/>
      <c r="I3" s="361"/>
      <c r="J3" s="361"/>
      <c r="K3" s="227"/>
    </row>
    <row r="4" spans="2:11" s="1" customFormat="1" ht="25.5" customHeight="1">
      <c r="B4" s="228"/>
      <c r="C4" s="360" t="s">
        <v>381</v>
      </c>
      <c r="D4" s="360"/>
      <c r="E4" s="360"/>
      <c r="F4" s="360"/>
      <c r="G4" s="360"/>
      <c r="H4" s="360"/>
      <c r="I4" s="360"/>
      <c r="J4" s="360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59" t="s">
        <v>382</v>
      </c>
      <c r="D6" s="359"/>
      <c r="E6" s="359"/>
      <c r="F6" s="359"/>
      <c r="G6" s="359"/>
      <c r="H6" s="359"/>
      <c r="I6" s="359"/>
      <c r="J6" s="359"/>
      <c r="K6" s="229"/>
    </row>
    <row r="7" spans="2:11" s="1" customFormat="1" ht="15" customHeight="1">
      <c r="B7" s="232"/>
      <c r="C7" s="359" t="s">
        <v>383</v>
      </c>
      <c r="D7" s="359"/>
      <c r="E7" s="359"/>
      <c r="F7" s="359"/>
      <c r="G7" s="359"/>
      <c r="H7" s="359"/>
      <c r="I7" s="359"/>
      <c r="J7" s="359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59" t="s">
        <v>384</v>
      </c>
      <c r="D9" s="359"/>
      <c r="E9" s="359"/>
      <c r="F9" s="359"/>
      <c r="G9" s="359"/>
      <c r="H9" s="359"/>
      <c r="I9" s="359"/>
      <c r="J9" s="359"/>
      <c r="K9" s="229"/>
    </row>
    <row r="10" spans="2:11" s="1" customFormat="1" ht="15" customHeight="1">
      <c r="B10" s="232"/>
      <c r="C10" s="231"/>
      <c r="D10" s="359" t="s">
        <v>385</v>
      </c>
      <c r="E10" s="359"/>
      <c r="F10" s="359"/>
      <c r="G10" s="359"/>
      <c r="H10" s="359"/>
      <c r="I10" s="359"/>
      <c r="J10" s="359"/>
      <c r="K10" s="229"/>
    </row>
    <row r="11" spans="2:11" s="1" customFormat="1" ht="15" customHeight="1">
      <c r="B11" s="232"/>
      <c r="C11" s="233"/>
      <c r="D11" s="359" t="s">
        <v>386</v>
      </c>
      <c r="E11" s="359"/>
      <c r="F11" s="359"/>
      <c r="G11" s="359"/>
      <c r="H11" s="359"/>
      <c r="I11" s="359"/>
      <c r="J11" s="359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387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59" t="s">
        <v>388</v>
      </c>
      <c r="E15" s="359"/>
      <c r="F15" s="359"/>
      <c r="G15" s="359"/>
      <c r="H15" s="359"/>
      <c r="I15" s="359"/>
      <c r="J15" s="359"/>
      <c r="K15" s="229"/>
    </row>
    <row r="16" spans="2:11" s="1" customFormat="1" ht="15" customHeight="1">
      <c r="B16" s="232"/>
      <c r="C16" s="233"/>
      <c r="D16" s="359" t="s">
        <v>389</v>
      </c>
      <c r="E16" s="359"/>
      <c r="F16" s="359"/>
      <c r="G16" s="359"/>
      <c r="H16" s="359"/>
      <c r="I16" s="359"/>
      <c r="J16" s="359"/>
      <c r="K16" s="229"/>
    </row>
    <row r="17" spans="2:11" s="1" customFormat="1" ht="15" customHeight="1">
      <c r="B17" s="232"/>
      <c r="C17" s="233"/>
      <c r="D17" s="359" t="s">
        <v>390</v>
      </c>
      <c r="E17" s="359"/>
      <c r="F17" s="359"/>
      <c r="G17" s="359"/>
      <c r="H17" s="359"/>
      <c r="I17" s="359"/>
      <c r="J17" s="359"/>
      <c r="K17" s="229"/>
    </row>
    <row r="18" spans="2:11" s="1" customFormat="1" ht="15" customHeight="1">
      <c r="B18" s="232"/>
      <c r="C18" s="233"/>
      <c r="D18" s="233"/>
      <c r="E18" s="235" t="s">
        <v>78</v>
      </c>
      <c r="F18" s="359" t="s">
        <v>391</v>
      </c>
      <c r="G18" s="359"/>
      <c r="H18" s="359"/>
      <c r="I18" s="359"/>
      <c r="J18" s="359"/>
      <c r="K18" s="229"/>
    </row>
    <row r="19" spans="2:11" s="1" customFormat="1" ht="15" customHeight="1">
      <c r="B19" s="232"/>
      <c r="C19" s="233"/>
      <c r="D19" s="233"/>
      <c r="E19" s="235" t="s">
        <v>392</v>
      </c>
      <c r="F19" s="359" t="s">
        <v>393</v>
      </c>
      <c r="G19" s="359"/>
      <c r="H19" s="359"/>
      <c r="I19" s="359"/>
      <c r="J19" s="359"/>
      <c r="K19" s="229"/>
    </row>
    <row r="20" spans="2:11" s="1" customFormat="1" ht="15" customHeight="1">
      <c r="B20" s="232"/>
      <c r="C20" s="233"/>
      <c r="D20" s="233"/>
      <c r="E20" s="235" t="s">
        <v>394</v>
      </c>
      <c r="F20" s="359" t="s">
        <v>395</v>
      </c>
      <c r="G20" s="359"/>
      <c r="H20" s="359"/>
      <c r="I20" s="359"/>
      <c r="J20" s="359"/>
      <c r="K20" s="229"/>
    </row>
    <row r="21" spans="2:11" s="1" customFormat="1" ht="15" customHeight="1">
      <c r="B21" s="232"/>
      <c r="C21" s="233"/>
      <c r="D21" s="233"/>
      <c r="E21" s="235" t="s">
        <v>396</v>
      </c>
      <c r="F21" s="359" t="s">
        <v>397</v>
      </c>
      <c r="G21" s="359"/>
      <c r="H21" s="359"/>
      <c r="I21" s="359"/>
      <c r="J21" s="359"/>
      <c r="K21" s="229"/>
    </row>
    <row r="22" spans="2:11" s="1" customFormat="1" ht="15" customHeight="1">
      <c r="B22" s="232"/>
      <c r="C22" s="233"/>
      <c r="D22" s="233"/>
      <c r="E22" s="235" t="s">
        <v>398</v>
      </c>
      <c r="F22" s="359" t="s">
        <v>399</v>
      </c>
      <c r="G22" s="359"/>
      <c r="H22" s="359"/>
      <c r="I22" s="359"/>
      <c r="J22" s="359"/>
      <c r="K22" s="229"/>
    </row>
    <row r="23" spans="2:11" s="1" customFormat="1" ht="15" customHeight="1">
      <c r="B23" s="232"/>
      <c r="C23" s="233"/>
      <c r="D23" s="233"/>
      <c r="E23" s="235" t="s">
        <v>400</v>
      </c>
      <c r="F23" s="359" t="s">
        <v>401</v>
      </c>
      <c r="G23" s="359"/>
      <c r="H23" s="359"/>
      <c r="I23" s="359"/>
      <c r="J23" s="359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59" t="s">
        <v>402</v>
      </c>
      <c r="D25" s="359"/>
      <c r="E25" s="359"/>
      <c r="F25" s="359"/>
      <c r="G25" s="359"/>
      <c r="H25" s="359"/>
      <c r="I25" s="359"/>
      <c r="J25" s="359"/>
      <c r="K25" s="229"/>
    </row>
    <row r="26" spans="2:11" s="1" customFormat="1" ht="15" customHeight="1">
      <c r="B26" s="232"/>
      <c r="C26" s="359" t="s">
        <v>403</v>
      </c>
      <c r="D26" s="359"/>
      <c r="E26" s="359"/>
      <c r="F26" s="359"/>
      <c r="G26" s="359"/>
      <c r="H26" s="359"/>
      <c r="I26" s="359"/>
      <c r="J26" s="359"/>
      <c r="K26" s="229"/>
    </row>
    <row r="27" spans="2:11" s="1" customFormat="1" ht="15" customHeight="1">
      <c r="B27" s="232"/>
      <c r="C27" s="231"/>
      <c r="D27" s="359" t="s">
        <v>404</v>
      </c>
      <c r="E27" s="359"/>
      <c r="F27" s="359"/>
      <c r="G27" s="359"/>
      <c r="H27" s="359"/>
      <c r="I27" s="359"/>
      <c r="J27" s="359"/>
      <c r="K27" s="229"/>
    </row>
    <row r="28" spans="2:11" s="1" customFormat="1" ht="15" customHeight="1">
      <c r="B28" s="232"/>
      <c r="C28" s="233"/>
      <c r="D28" s="359" t="s">
        <v>405</v>
      </c>
      <c r="E28" s="359"/>
      <c r="F28" s="359"/>
      <c r="G28" s="359"/>
      <c r="H28" s="359"/>
      <c r="I28" s="359"/>
      <c r="J28" s="359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59" t="s">
        <v>406</v>
      </c>
      <c r="E30" s="359"/>
      <c r="F30" s="359"/>
      <c r="G30" s="359"/>
      <c r="H30" s="359"/>
      <c r="I30" s="359"/>
      <c r="J30" s="359"/>
      <c r="K30" s="229"/>
    </row>
    <row r="31" spans="2:11" s="1" customFormat="1" ht="15" customHeight="1">
      <c r="B31" s="232"/>
      <c r="C31" s="233"/>
      <c r="D31" s="359" t="s">
        <v>407</v>
      </c>
      <c r="E31" s="359"/>
      <c r="F31" s="359"/>
      <c r="G31" s="359"/>
      <c r="H31" s="359"/>
      <c r="I31" s="359"/>
      <c r="J31" s="359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59" t="s">
        <v>408</v>
      </c>
      <c r="E33" s="359"/>
      <c r="F33" s="359"/>
      <c r="G33" s="359"/>
      <c r="H33" s="359"/>
      <c r="I33" s="359"/>
      <c r="J33" s="359"/>
      <c r="K33" s="229"/>
    </row>
    <row r="34" spans="2:11" s="1" customFormat="1" ht="15" customHeight="1">
      <c r="B34" s="232"/>
      <c r="C34" s="233"/>
      <c r="D34" s="359" t="s">
        <v>409</v>
      </c>
      <c r="E34" s="359"/>
      <c r="F34" s="359"/>
      <c r="G34" s="359"/>
      <c r="H34" s="359"/>
      <c r="I34" s="359"/>
      <c r="J34" s="359"/>
      <c r="K34" s="229"/>
    </row>
    <row r="35" spans="2:11" s="1" customFormat="1" ht="15" customHeight="1">
      <c r="B35" s="232"/>
      <c r="C35" s="233"/>
      <c r="D35" s="359" t="s">
        <v>410</v>
      </c>
      <c r="E35" s="359"/>
      <c r="F35" s="359"/>
      <c r="G35" s="359"/>
      <c r="H35" s="359"/>
      <c r="I35" s="359"/>
      <c r="J35" s="359"/>
      <c r="K35" s="229"/>
    </row>
    <row r="36" spans="2:11" s="1" customFormat="1" ht="15" customHeight="1">
      <c r="B36" s="232"/>
      <c r="C36" s="233"/>
      <c r="D36" s="231"/>
      <c r="E36" s="234" t="s">
        <v>103</v>
      </c>
      <c r="F36" s="231"/>
      <c r="G36" s="359" t="s">
        <v>411</v>
      </c>
      <c r="H36" s="359"/>
      <c r="I36" s="359"/>
      <c r="J36" s="359"/>
      <c r="K36" s="229"/>
    </row>
    <row r="37" spans="2:11" s="1" customFormat="1" ht="30.75" customHeight="1">
      <c r="B37" s="232"/>
      <c r="C37" s="233"/>
      <c r="D37" s="231"/>
      <c r="E37" s="234" t="s">
        <v>412</v>
      </c>
      <c r="F37" s="231"/>
      <c r="G37" s="359" t="s">
        <v>413</v>
      </c>
      <c r="H37" s="359"/>
      <c r="I37" s="359"/>
      <c r="J37" s="359"/>
      <c r="K37" s="229"/>
    </row>
    <row r="38" spans="2:11" s="1" customFormat="1" ht="15" customHeight="1">
      <c r="B38" s="232"/>
      <c r="C38" s="233"/>
      <c r="D38" s="231"/>
      <c r="E38" s="234" t="s">
        <v>52</v>
      </c>
      <c r="F38" s="231"/>
      <c r="G38" s="359" t="s">
        <v>414</v>
      </c>
      <c r="H38" s="359"/>
      <c r="I38" s="359"/>
      <c r="J38" s="359"/>
      <c r="K38" s="229"/>
    </row>
    <row r="39" spans="2:11" s="1" customFormat="1" ht="15" customHeight="1">
      <c r="B39" s="232"/>
      <c r="C39" s="233"/>
      <c r="D39" s="231"/>
      <c r="E39" s="234" t="s">
        <v>53</v>
      </c>
      <c r="F39" s="231"/>
      <c r="G39" s="359" t="s">
        <v>415</v>
      </c>
      <c r="H39" s="359"/>
      <c r="I39" s="359"/>
      <c r="J39" s="359"/>
      <c r="K39" s="229"/>
    </row>
    <row r="40" spans="2:11" s="1" customFormat="1" ht="15" customHeight="1">
      <c r="B40" s="232"/>
      <c r="C40" s="233"/>
      <c r="D40" s="231"/>
      <c r="E40" s="234" t="s">
        <v>104</v>
      </c>
      <c r="F40" s="231"/>
      <c r="G40" s="359" t="s">
        <v>416</v>
      </c>
      <c r="H40" s="359"/>
      <c r="I40" s="359"/>
      <c r="J40" s="359"/>
      <c r="K40" s="229"/>
    </row>
    <row r="41" spans="2:11" s="1" customFormat="1" ht="15" customHeight="1">
      <c r="B41" s="232"/>
      <c r="C41" s="233"/>
      <c r="D41" s="231"/>
      <c r="E41" s="234" t="s">
        <v>105</v>
      </c>
      <c r="F41" s="231"/>
      <c r="G41" s="359" t="s">
        <v>417</v>
      </c>
      <c r="H41" s="359"/>
      <c r="I41" s="359"/>
      <c r="J41" s="359"/>
      <c r="K41" s="229"/>
    </row>
    <row r="42" spans="2:11" s="1" customFormat="1" ht="15" customHeight="1">
      <c r="B42" s="232"/>
      <c r="C42" s="233"/>
      <c r="D42" s="231"/>
      <c r="E42" s="234" t="s">
        <v>418</v>
      </c>
      <c r="F42" s="231"/>
      <c r="G42" s="359" t="s">
        <v>419</v>
      </c>
      <c r="H42" s="359"/>
      <c r="I42" s="359"/>
      <c r="J42" s="359"/>
      <c r="K42" s="229"/>
    </row>
    <row r="43" spans="2:11" s="1" customFormat="1" ht="15" customHeight="1">
      <c r="B43" s="232"/>
      <c r="C43" s="233"/>
      <c r="D43" s="231"/>
      <c r="E43" s="234"/>
      <c r="F43" s="231"/>
      <c r="G43" s="359" t="s">
        <v>420</v>
      </c>
      <c r="H43" s="359"/>
      <c r="I43" s="359"/>
      <c r="J43" s="359"/>
      <c r="K43" s="229"/>
    </row>
    <row r="44" spans="2:11" s="1" customFormat="1" ht="15" customHeight="1">
      <c r="B44" s="232"/>
      <c r="C44" s="233"/>
      <c r="D44" s="231"/>
      <c r="E44" s="234" t="s">
        <v>421</v>
      </c>
      <c r="F44" s="231"/>
      <c r="G44" s="359" t="s">
        <v>422</v>
      </c>
      <c r="H44" s="359"/>
      <c r="I44" s="359"/>
      <c r="J44" s="359"/>
      <c r="K44" s="229"/>
    </row>
    <row r="45" spans="2:11" s="1" customFormat="1" ht="15" customHeight="1">
      <c r="B45" s="232"/>
      <c r="C45" s="233"/>
      <c r="D45" s="231"/>
      <c r="E45" s="234" t="s">
        <v>107</v>
      </c>
      <c r="F45" s="231"/>
      <c r="G45" s="359" t="s">
        <v>423</v>
      </c>
      <c r="H45" s="359"/>
      <c r="I45" s="359"/>
      <c r="J45" s="359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59" t="s">
        <v>424</v>
      </c>
      <c r="E47" s="359"/>
      <c r="F47" s="359"/>
      <c r="G47" s="359"/>
      <c r="H47" s="359"/>
      <c r="I47" s="359"/>
      <c r="J47" s="359"/>
      <c r="K47" s="229"/>
    </row>
    <row r="48" spans="2:11" s="1" customFormat="1" ht="15" customHeight="1">
      <c r="B48" s="232"/>
      <c r="C48" s="233"/>
      <c r="D48" s="233"/>
      <c r="E48" s="359" t="s">
        <v>425</v>
      </c>
      <c r="F48" s="359"/>
      <c r="G48" s="359"/>
      <c r="H48" s="359"/>
      <c r="I48" s="359"/>
      <c r="J48" s="359"/>
      <c r="K48" s="229"/>
    </row>
    <row r="49" spans="2:11" s="1" customFormat="1" ht="15" customHeight="1">
      <c r="B49" s="232"/>
      <c r="C49" s="233"/>
      <c r="D49" s="233"/>
      <c r="E49" s="359" t="s">
        <v>426</v>
      </c>
      <c r="F49" s="359"/>
      <c r="G49" s="359"/>
      <c r="H49" s="359"/>
      <c r="I49" s="359"/>
      <c r="J49" s="359"/>
      <c r="K49" s="229"/>
    </row>
    <row r="50" spans="2:11" s="1" customFormat="1" ht="15" customHeight="1">
      <c r="B50" s="232"/>
      <c r="C50" s="233"/>
      <c r="D50" s="233"/>
      <c r="E50" s="359" t="s">
        <v>427</v>
      </c>
      <c r="F50" s="359"/>
      <c r="G50" s="359"/>
      <c r="H50" s="359"/>
      <c r="I50" s="359"/>
      <c r="J50" s="359"/>
      <c r="K50" s="229"/>
    </row>
    <row r="51" spans="2:11" s="1" customFormat="1" ht="15" customHeight="1">
      <c r="B51" s="232"/>
      <c r="C51" s="233"/>
      <c r="D51" s="359" t="s">
        <v>428</v>
      </c>
      <c r="E51" s="359"/>
      <c r="F51" s="359"/>
      <c r="G51" s="359"/>
      <c r="H51" s="359"/>
      <c r="I51" s="359"/>
      <c r="J51" s="359"/>
      <c r="K51" s="229"/>
    </row>
    <row r="52" spans="2:11" s="1" customFormat="1" ht="25.5" customHeight="1">
      <c r="B52" s="228"/>
      <c r="C52" s="360" t="s">
        <v>429</v>
      </c>
      <c r="D52" s="360"/>
      <c r="E52" s="360"/>
      <c r="F52" s="360"/>
      <c r="G52" s="360"/>
      <c r="H52" s="360"/>
      <c r="I52" s="360"/>
      <c r="J52" s="360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59" t="s">
        <v>430</v>
      </c>
      <c r="D54" s="359"/>
      <c r="E54" s="359"/>
      <c r="F54" s="359"/>
      <c r="G54" s="359"/>
      <c r="H54" s="359"/>
      <c r="I54" s="359"/>
      <c r="J54" s="359"/>
      <c r="K54" s="229"/>
    </row>
    <row r="55" spans="2:11" s="1" customFormat="1" ht="15" customHeight="1">
      <c r="B55" s="228"/>
      <c r="C55" s="359" t="s">
        <v>431</v>
      </c>
      <c r="D55" s="359"/>
      <c r="E55" s="359"/>
      <c r="F55" s="359"/>
      <c r="G55" s="359"/>
      <c r="H55" s="359"/>
      <c r="I55" s="359"/>
      <c r="J55" s="359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59" t="s">
        <v>432</v>
      </c>
      <c r="D57" s="359"/>
      <c r="E57" s="359"/>
      <c r="F57" s="359"/>
      <c r="G57" s="359"/>
      <c r="H57" s="359"/>
      <c r="I57" s="359"/>
      <c r="J57" s="359"/>
      <c r="K57" s="229"/>
    </row>
    <row r="58" spans="2:11" s="1" customFormat="1" ht="15" customHeight="1">
      <c r="B58" s="228"/>
      <c r="C58" s="233"/>
      <c r="D58" s="359" t="s">
        <v>433</v>
      </c>
      <c r="E58" s="359"/>
      <c r="F58" s="359"/>
      <c r="G58" s="359"/>
      <c r="H58" s="359"/>
      <c r="I58" s="359"/>
      <c r="J58" s="359"/>
      <c r="K58" s="229"/>
    </row>
    <row r="59" spans="2:11" s="1" customFormat="1" ht="15" customHeight="1">
      <c r="B59" s="228"/>
      <c r="C59" s="233"/>
      <c r="D59" s="359" t="s">
        <v>434</v>
      </c>
      <c r="E59" s="359"/>
      <c r="F59" s="359"/>
      <c r="G59" s="359"/>
      <c r="H59" s="359"/>
      <c r="I59" s="359"/>
      <c r="J59" s="359"/>
      <c r="K59" s="229"/>
    </row>
    <row r="60" spans="2:11" s="1" customFormat="1" ht="15" customHeight="1">
      <c r="B60" s="228"/>
      <c r="C60" s="233"/>
      <c r="D60" s="359" t="s">
        <v>435</v>
      </c>
      <c r="E60" s="359"/>
      <c r="F60" s="359"/>
      <c r="G60" s="359"/>
      <c r="H60" s="359"/>
      <c r="I60" s="359"/>
      <c r="J60" s="359"/>
      <c r="K60" s="229"/>
    </row>
    <row r="61" spans="2:11" s="1" customFormat="1" ht="15" customHeight="1">
      <c r="B61" s="228"/>
      <c r="C61" s="233"/>
      <c r="D61" s="359" t="s">
        <v>436</v>
      </c>
      <c r="E61" s="359"/>
      <c r="F61" s="359"/>
      <c r="G61" s="359"/>
      <c r="H61" s="359"/>
      <c r="I61" s="359"/>
      <c r="J61" s="359"/>
      <c r="K61" s="229"/>
    </row>
    <row r="62" spans="2:11" s="1" customFormat="1" ht="15" customHeight="1">
      <c r="B62" s="228"/>
      <c r="C62" s="233"/>
      <c r="D62" s="362" t="s">
        <v>437</v>
      </c>
      <c r="E62" s="362"/>
      <c r="F62" s="362"/>
      <c r="G62" s="362"/>
      <c r="H62" s="362"/>
      <c r="I62" s="362"/>
      <c r="J62" s="362"/>
      <c r="K62" s="229"/>
    </row>
    <row r="63" spans="2:11" s="1" customFormat="1" ht="15" customHeight="1">
      <c r="B63" s="228"/>
      <c r="C63" s="233"/>
      <c r="D63" s="359" t="s">
        <v>438</v>
      </c>
      <c r="E63" s="359"/>
      <c r="F63" s="359"/>
      <c r="G63" s="359"/>
      <c r="H63" s="359"/>
      <c r="I63" s="359"/>
      <c r="J63" s="359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59" t="s">
        <v>439</v>
      </c>
      <c r="E65" s="359"/>
      <c r="F65" s="359"/>
      <c r="G65" s="359"/>
      <c r="H65" s="359"/>
      <c r="I65" s="359"/>
      <c r="J65" s="359"/>
      <c r="K65" s="229"/>
    </row>
    <row r="66" spans="2:11" s="1" customFormat="1" ht="15" customHeight="1">
      <c r="B66" s="228"/>
      <c r="C66" s="233"/>
      <c r="D66" s="362" t="s">
        <v>440</v>
      </c>
      <c r="E66" s="362"/>
      <c r="F66" s="362"/>
      <c r="G66" s="362"/>
      <c r="H66" s="362"/>
      <c r="I66" s="362"/>
      <c r="J66" s="362"/>
      <c r="K66" s="229"/>
    </row>
    <row r="67" spans="2:11" s="1" customFormat="1" ht="15" customHeight="1">
      <c r="B67" s="228"/>
      <c r="C67" s="233"/>
      <c r="D67" s="359" t="s">
        <v>441</v>
      </c>
      <c r="E67" s="359"/>
      <c r="F67" s="359"/>
      <c r="G67" s="359"/>
      <c r="H67" s="359"/>
      <c r="I67" s="359"/>
      <c r="J67" s="359"/>
      <c r="K67" s="229"/>
    </row>
    <row r="68" spans="2:11" s="1" customFormat="1" ht="15" customHeight="1">
      <c r="B68" s="228"/>
      <c r="C68" s="233"/>
      <c r="D68" s="359" t="s">
        <v>442</v>
      </c>
      <c r="E68" s="359"/>
      <c r="F68" s="359"/>
      <c r="G68" s="359"/>
      <c r="H68" s="359"/>
      <c r="I68" s="359"/>
      <c r="J68" s="359"/>
      <c r="K68" s="229"/>
    </row>
    <row r="69" spans="2:11" s="1" customFormat="1" ht="15" customHeight="1">
      <c r="B69" s="228"/>
      <c r="C69" s="233"/>
      <c r="D69" s="359" t="s">
        <v>443</v>
      </c>
      <c r="E69" s="359"/>
      <c r="F69" s="359"/>
      <c r="G69" s="359"/>
      <c r="H69" s="359"/>
      <c r="I69" s="359"/>
      <c r="J69" s="359"/>
      <c r="K69" s="229"/>
    </row>
    <row r="70" spans="2:11" s="1" customFormat="1" ht="15" customHeight="1">
      <c r="B70" s="228"/>
      <c r="C70" s="233"/>
      <c r="D70" s="359" t="s">
        <v>444</v>
      </c>
      <c r="E70" s="359"/>
      <c r="F70" s="359"/>
      <c r="G70" s="359"/>
      <c r="H70" s="359"/>
      <c r="I70" s="359"/>
      <c r="J70" s="359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63" t="s">
        <v>445</v>
      </c>
      <c r="D75" s="363"/>
      <c r="E75" s="363"/>
      <c r="F75" s="363"/>
      <c r="G75" s="363"/>
      <c r="H75" s="363"/>
      <c r="I75" s="363"/>
      <c r="J75" s="363"/>
      <c r="K75" s="246"/>
    </row>
    <row r="76" spans="2:11" s="1" customFormat="1" ht="17.25" customHeight="1">
      <c r="B76" s="245"/>
      <c r="C76" s="247" t="s">
        <v>446</v>
      </c>
      <c r="D76" s="247"/>
      <c r="E76" s="247"/>
      <c r="F76" s="247" t="s">
        <v>447</v>
      </c>
      <c r="G76" s="248"/>
      <c r="H76" s="247" t="s">
        <v>53</v>
      </c>
      <c r="I76" s="247" t="s">
        <v>56</v>
      </c>
      <c r="J76" s="247" t="s">
        <v>448</v>
      </c>
      <c r="K76" s="246"/>
    </row>
    <row r="77" spans="2:11" s="1" customFormat="1" ht="17.25" customHeight="1">
      <c r="B77" s="245"/>
      <c r="C77" s="249" t="s">
        <v>449</v>
      </c>
      <c r="D77" s="249"/>
      <c r="E77" s="249"/>
      <c r="F77" s="250" t="s">
        <v>450</v>
      </c>
      <c r="G77" s="251"/>
      <c r="H77" s="249"/>
      <c r="I77" s="249"/>
      <c r="J77" s="249" t="s">
        <v>451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52</v>
      </c>
      <c r="D79" s="254"/>
      <c r="E79" s="254"/>
      <c r="F79" s="255" t="s">
        <v>452</v>
      </c>
      <c r="G79" s="256"/>
      <c r="H79" s="234" t="s">
        <v>453</v>
      </c>
      <c r="I79" s="234" t="s">
        <v>454</v>
      </c>
      <c r="J79" s="234">
        <v>20</v>
      </c>
      <c r="K79" s="246"/>
    </row>
    <row r="80" spans="2:11" s="1" customFormat="1" ht="15" customHeight="1">
      <c r="B80" s="245"/>
      <c r="C80" s="234" t="s">
        <v>455</v>
      </c>
      <c r="D80" s="234"/>
      <c r="E80" s="234"/>
      <c r="F80" s="255" t="s">
        <v>452</v>
      </c>
      <c r="G80" s="256"/>
      <c r="H80" s="234" t="s">
        <v>456</v>
      </c>
      <c r="I80" s="234" t="s">
        <v>454</v>
      </c>
      <c r="J80" s="234">
        <v>120</v>
      </c>
      <c r="K80" s="246"/>
    </row>
    <row r="81" spans="2:11" s="1" customFormat="1" ht="15" customHeight="1">
      <c r="B81" s="257"/>
      <c r="C81" s="234" t="s">
        <v>457</v>
      </c>
      <c r="D81" s="234"/>
      <c r="E81" s="234"/>
      <c r="F81" s="255" t="s">
        <v>458</v>
      </c>
      <c r="G81" s="256"/>
      <c r="H81" s="234" t="s">
        <v>459</v>
      </c>
      <c r="I81" s="234" t="s">
        <v>454</v>
      </c>
      <c r="J81" s="234">
        <v>50</v>
      </c>
      <c r="K81" s="246"/>
    </row>
    <row r="82" spans="2:11" s="1" customFormat="1" ht="15" customHeight="1">
      <c r="B82" s="257"/>
      <c r="C82" s="234" t="s">
        <v>460</v>
      </c>
      <c r="D82" s="234"/>
      <c r="E82" s="234"/>
      <c r="F82" s="255" t="s">
        <v>452</v>
      </c>
      <c r="G82" s="256"/>
      <c r="H82" s="234" t="s">
        <v>461</v>
      </c>
      <c r="I82" s="234" t="s">
        <v>462</v>
      </c>
      <c r="J82" s="234"/>
      <c r="K82" s="246"/>
    </row>
    <row r="83" spans="2:11" s="1" customFormat="1" ht="15" customHeight="1">
      <c r="B83" s="257"/>
      <c r="C83" s="258" t="s">
        <v>463</v>
      </c>
      <c r="D83" s="258"/>
      <c r="E83" s="258"/>
      <c r="F83" s="259" t="s">
        <v>458</v>
      </c>
      <c r="G83" s="258"/>
      <c r="H83" s="258" t="s">
        <v>464</v>
      </c>
      <c r="I83" s="258" t="s">
        <v>454</v>
      </c>
      <c r="J83" s="258">
        <v>15</v>
      </c>
      <c r="K83" s="246"/>
    </row>
    <row r="84" spans="2:11" s="1" customFormat="1" ht="15" customHeight="1">
      <c r="B84" s="257"/>
      <c r="C84" s="258" t="s">
        <v>465</v>
      </c>
      <c r="D84" s="258"/>
      <c r="E84" s="258"/>
      <c r="F84" s="259" t="s">
        <v>458</v>
      </c>
      <c r="G84" s="258"/>
      <c r="H84" s="258" t="s">
        <v>466</v>
      </c>
      <c r="I84" s="258" t="s">
        <v>454</v>
      </c>
      <c r="J84" s="258">
        <v>15</v>
      </c>
      <c r="K84" s="246"/>
    </row>
    <row r="85" spans="2:11" s="1" customFormat="1" ht="15" customHeight="1">
      <c r="B85" s="257"/>
      <c r="C85" s="258" t="s">
        <v>467</v>
      </c>
      <c r="D85" s="258"/>
      <c r="E85" s="258"/>
      <c r="F85" s="259" t="s">
        <v>458</v>
      </c>
      <c r="G85" s="258"/>
      <c r="H85" s="258" t="s">
        <v>468</v>
      </c>
      <c r="I85" s="258" t="s">
        <v>454</v>
      </c>
      <c r="J85" s="258">
        <v>20</v>
      </c>
      <c r="K85" s="246"/>
    </row>
    <row r="86" spans="2:11" s="1" customFormat="1" ht="15" customHeight="1">
      <c r="B86" s="257"/>
      <c r="C86" s="258" t="s">
        <v>469</v>
      </c>
      <c r="D86" s="258"/>
      <c r="E86" s="258"/>
      <c r="F86" s="259" t="s">
        <v>458</v>
      </c>
      <c r="G86" s="258"/>
      <c r="H86" s="258" t="s">
        <v>470</v>
      </c>
      <c r="I86" s="258" t="s">
        <v>454</v>
      </c>
      <c r="J86" s="258">
        <v>20</v>
      </c>
      <c r="K86" s="246"/>
    </row>
    <row r="87" spans="2:11" s="1" customFormat="1" ht="15" customHeight="1">
      <c r="B87" s="257"/>
      <c r="C87" s="234" t="s">
        <v>471</v>
      </c>
      <c r="D87" s="234"/>
      <c r="E87" s="234"/>
      <c r="F87" s="255" t="s">
        <v>458</v>
      </c>
      <c r="G87" s="256"/>
      <c r="H87" s="234" t="s">
        <v>472</v>
      </c>
      <c r="I87" s="234" t="s">
        <v>454</v>
      </c>
      <c r="J87" s="234">
        <v>50</v>
      </c>
      <c r="K87" s="246"/>
    </row>
    <row r="88" spans="2:11" s="1" customFormat="1" ht="15" customHeight="1">
      <c r="B88" s="257"/>
      <c r="C88" s="234" t="s">
        <v>473</v>
      </c>
      <c r="D88" s="234"/>
      <c r="E88" s="234"/>
      <c r="F88" s="255" t="s">
        <v>458</v>
      </c>
      <c r="G88" s="256"/>
      <c r="H88" s="234" t="s">
        <v>474</v>
      </c>
      <c r="I88" s="234" t="s">
        <v>454</v>
      </c>
      <c r="J88" s="234">
        <v>20</v>
      </c>
      <c r="K88" s="246"/>
    </row>
    <row r="89" spans="2:11" s="1" customFormat="1" ht="15" customHeight="1">
      <c r="B89" s="257"/>
      <c r="C89" s="234" t="s">
        <v>475</v>
      </c>
      <c r="D89" s="234"/>
      <c r="E89" s="234"/>
      <c r="F89" s="255" t="s">
        <v>458</v>
      </c>
      <c r="G89" s="256"/>
      <c r="H89" s="234" t="s">
        <v>476</v>
      </c>
      <c r="I89" s="234" t="s">
        <v>454</v>
      </c>
      <c r="J89" s="234">
        <v>20</v>
      </c>
      <c r="K89" s="246"/>
    </row>
    <row r="90" spans="2:11" s="1" customFormat="1" ht="15" customHeight="1">
      <c r="B90" s="257"/>
      <c r="C90" s="234" t="s">
        <v>477</v>
      </c>
      <c r="D90" s="234"/>
      <c r="E90" s="234"/>
      <c r="F90" s="255" t="s">
        <v>458</v>
      </c>
      <c r="G90" s="256"/>
      <c r="H90" s="234" t="s">
        <v>478</v>
      </c>
      <c r="I90" s="234" t="s">
        <v>454</v>
      </c>
      <c r="J90" s="234">
        <v>50</v>
      </c>
      <c r="K90" s="246"/>
    </row>
    <row r="91" spans="2:11" s="1" customFormat="1" ht="15" customHeight="1">
      <c r="B91" s="257"/>
      <c r="C91" s="234" t="s">
        <v>479</v>
      </c>
      <c r="D91" s="234"/>
      <c r="E91" s="234"/>
      <c r="F91" s="255" t="s">
        <v>458</v>
      </c>
      <c r="G91" s="256"/>
      <c r="H91" s="234" t="s">
        <v>479</v>
      </c>
      <c r="I91" s="234" t="s">
        <v>454</v>
      </c>
      <c r="J91" s="234">
        <v>50</v>
      </c>
      <c r="K91" s="246"/>
    </row>
    <row r="92" spans="2:11" s="1" customFormat="1" ht="15" customHeight="1">
      <c r="B92" s="257"/>
      <c r="C92" s="234" t="s">
        <v>480</v>
      </c>
      <c r="D92" s="234"/>
      <c r="E92" s="234"/>
      <c r="F92" s="255" t="s">
        <v>458</v>
      </c>
      <c r="G92" s="256"/>
      <c r="H92" s="234" t="s">
        <v>481</v>
      </c>
      <c r="I92" s="234" t="s">
        <v>454</v>
      </c>
      <c r="J92" s="234">
        <v>255</v>
      </c>
      <c r="K92" s="246"/>
    </row>
    <row r="93" spans="2:11" s="1" customFormat="1" ht="15" customHeight="1">
      <c r="B93" s="257"/>
      <c r="C93" s="234" t="s">
        <v>482</v>
      </c>
      <c r="D93" s="234"/>
      <c r="E93" s="234"/>
      <c r="F93" s="255" t="s">
        <v>452</v>
      </c>
      <c r="G93" s="256"/>
      <c r="H93" s="234" t="s">
        <v>483</v>
      </c>
      <c r="I93" s="234" t="s">
        <v>484</v>
      </c>
      <c r="J93" s="234"/>
      <c r="K93" s="246"/>
    </row>
    <row r="94" spans="2:11" s="1" customFormat="1" ht="15" customHeight="1">
      <c r="B94" s="257"/>
      <c r="C94" s="234" t="s">
        <v>485</v>
      </c>
      <c r="D94" s="234"/>
      <c r="E94" s="234"/>
      <c r="F94" s="255" t="s">
        <v>452</v>
      </c>
      <c r="G94" s="256"/>
      <c r="H94" s="234" t="s">
        <v>486</v>
      </c>
      <c r="I94" s="234" t="s">
        <v>487</v>
      </c>
      <c r="J94" s="234"/>
      <c r="K94" s="246"/>
    </row>
    <row r="95" spans="2:11" s="1" customFormat="1" ht="15" customHeight="1">
      <c r="B95" s="257"/>
      <c r="C95" s="234" t="s">
        <v>488</v>
      </c>
      <c r="D95" s="234"/>
      <c r="E95" s="234"/>
      <c r="F95" s="255" t="s">
        <v>452</v>
      </c>
      <c r="G95" s="256"/>
      <c r="H95" s="234" t="s">
        <v>488</v>
      </c>
      <c r="I95" s="234" t="s">
        <v>487</v>
      </c>
      <c r="J95" s="234"/>
      <c r="K95" s="246"/>
    </row>
    <row r="96" spans="2:11" s="1" customFormat="1" ht="15" customHeight="1">
      <c r="B96" s="257"/>
      <c r="C96" s="234" t="s">
        <v>37</v>
      </c>
      <c r="D96" s="234"/>
      <c r="E96" s="234"/>
      <c r="F96" s="255" t="s">
        <v>452</v>
      </c>
      <c r="G96" s="256"/>
      <c r="H96" s="234" t="s">
        <v>489</v>
      </c>
      <c r="I96" s="234" t="s">
        <v>487</v>
      </c>
      <c r="J96" s="234"/>
      <c r="K96" s="246"/>
    </row>
    <row r="97" spans="2:11" s="1" customFormat="1" ht="15" customHeight="1">
      <c r="B97" s="257"/>
      <c r="C97" s="234" t="s">
        <v>47</v>
      </c>
      <c r="D97" s="234"/>
      <c r="E97" s="234"/>
      <c r="F97" s="255" t="s">
        <v>452</v>
      </c>
      <c r="G97" s="256"/>
      <c r="H97" s="234" t="s">
        <v>490</v>
      </c>
      <c r="I97" s="234" t="s">
        <v>487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63" t="s">
        <v>491</v>
      </c>
      <c r="D102" s="363"/>
      <c r="E102" s="363"/>
      <c r="F102" s="363"/>
      <c r="G102" s="363"/>
      <c r="H102" s="363"/>
      <c r="I102" s="363"/>
      <c r="J102" s="363"/>
      <c r="K102" s="246"/>
    </row>
    <row r="103" spans="2:11" s="1" customFormat="1" ht="17.25" customHeight="1">
      <c r="B103" s="245"/>
      <c r="C103" s="247" t="s">
        <v>446</v>
      </c>
      <c r="D103" s="247"/>
      <c r="E103" s="247"/>
      <c r="F103" s="247" t="s">
        <v>447</v>
      </c>
      <c r="G103" s="248"/>
      <c r="H103" s="247" t="s">
        <v>53</v>
      </c>
      <c r="I103" s="247" t="s">
        <v>56</v>
      </c>
      <c r="J103" s="247" t="s">
        <v>448</v>
      </c>
      <c r="K103" s="246"/>
    </row>
    <row r="104" spans="2:11" s="1" customFormat="1" ht="17.25" customHeight="1">
      <c r="B104" s="245"/>
      <c r="C104" s="249" t="s">
        <v>449</v>
      </c>
      <c r="D104" s="249"/>
      <c r="E104" s="249"/>
      <c r="F104" s="250" t="s">
        <v>450</v>
      </c>
      <c r="G104" s="251"/>
      <c r="H104" s="249"/>
      <c r="I104" s="249"/>
      <c r="J104" s="249" t="s">
        <v>451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52</v>
      </c>
      <c r="D106" s="254"/>
      <c r="E106" s="254"/>
      <c r="F106" s="255" t="s">
        <v>452</v>
      </c>
      <c r="G106" s="234"/>
      <c r="H106" s="234" t="s">
        <v>492</v>
      </c>
      <c r="I106" s="234" t="s">
        <v>454</v>
      </c>
      <c r="J106" s="234">
        <v>20</v>
      </c>
      <c r="K106" s="246"/>
    </row>
    <row r="107" spans="2:11" s="1" customFormat="1" ht="15" customHeight="1">
      <c r="B107" s="245"/>
      <c r="C107" s="234" t="s">
        <v>455</v>
      </c>
      <c r="D107" s="234"/>
      <c r="E107" s="234"/>
      <c r="F107" s="255" t="s">
        <v>452</v>
      </c>
      <c r="G107" s="234"/>
      <c r="H107" s="234" t="s">
        <v>492</v>
      </c>
      <c r="I107" s="234" t="s">
        <v>454</v>
      </c>
      <c r="J107" s="234">
        <v>120</v>
      </c>
      <c r="K107" s="246"/>
    </row>
    <row r="108" spans="2:11" s="1" customFormat="1" ht="15" customHeight="1">
      <c r="B108" s="257"/>
      <c r="C108" s="234" t="s">
        <v>457</v>
      </c>
      <c r="D108" s="234"/>
      <c r="E108" s="234"/>
      <c r="F108" s="255" t="s">
        <v>458</v>
      </c>
      <c r="G108" s="234"/>
      <c r="H108" s="234" t="s">
        <v>492</v>
      </c>
      <c r="I108" s="234" t="s">
        <v>454</v>
      </c>
      <c r="J108" s="234">
        <v>50</v>
      </c>
      <c r="K108" s="246"/>
    </row>
    <row r="109" spans="2:11" s="1" customFormat="1" ht="15" customHeight="1">
      <c r="B109" s="257"/>
      <c r="C109" s="234" t="s">
        <v>460</v>
      </c>
      <c r="D109" s="234"/>
      <c r="E109" s="234"/>
      <c r="F109" s="255" t="s">
        <v>452</v>
      </c>
      <c r="G109" s="234"/>
      <c r="H109" s="234" t="s">
        <v>492</v>
      </c>
      <c r="I109" s="234" t="s">
        <v>462</v>
      </c>
      <c r="J109" s="234"/>
      <c r="K109" s="246"/>
    </row>
    <row r="110" spans="2:11" s="1" customFormat="1" ht="15" customHeight="1">
      <c r="B110" s="257"/>
      <c r="C110" s="234" t="s">
        <v>471</v>
      </c>
      <c r="D110" s="234"/>
      <c r="E110" s="234"/>
      <c r="F110" s="255" t="s">
        <v>458</v>
      </c>
      <c r="G110" s="234"/>
      <c r="H110" s="234" t="s">
        <v>492</v>
      </c>
      <c r="I110" s="234" t="s">
        <v>454</v>
      </c>
      <c r="J110" s="234">
        <v>50</v>
      </c>
      <c r="K110" s="246"/>
    </row>
    <row r="111" spans="2:11" s="1" customFormat="1" ht="15" customHeight="1">
      <c r="B111" s="257"/>
      <c r="C111" s="234" t="s">
        <v>479</v>
      </c>
      <c r="D111" s="234"/>
      <c r="E111" s="234"/>
      <c r="F111" s="255" t="s">
        <v>458</v>
      </c>
      <c r="G111" s="234"/>
      <c r="H111" s="234" t="s">
        <v>492</v>
      </c>
      <c r="I111" s="234" t="s">
        <v>454</v>
      </c>
      <c r="J111" s="234">
        <v>50</v>
      </c>
      <c r="K111" s="246"/>
    </row>
    <row r="112" spans="2:11" s="1" customFormat="1" ht="15" customHeight="1">
      <c r="B112" s="257"/>
      <c r="C112" s="234" t="s">
        <v>477</v>
      </c>
      <c r="D112" s="234"/>
      <c r="E112" s="234"/>
      <c r="F112" s="255" t="s">
        <v>458</v>
      </c>
      <c r="G112" s="234"/>
      <c r="H112" s="234" t="s">
        <v>492</v>
      </c>
      <c r="I112" s="234" t="s">
        <v>454</v>
      </c>
      <c r="J112" s="234">
        <v>50</v>
      </c>
      <c r="K112" s="246"/>
    </row>
    <row r="113" spans="2:11" s="1" customFormat="1" ht="15" customHeight="1">
      <c r="B113" s="257"/>
      <c r="C113" s="234" t="s">
        <v>52</v>
      </c>
      <c r="D113" s="234"/>
      <c r="E113" s="234"/>
      <c r="F113" s="255" t="s">
        <v>452</v>
      </c>
      <c r="G113" s="234"/>
      <c r="H113" s="234" t="s">
        <v>493</v>
      </c>
      <c r="I113" s="234" t="s">
        <v>454</v>
      </c>
      <c r="J113" s="234">
        <v>20</v>
      </c>
      <c r="K113" s="246"/>
    </row>
    <row r="114" spans="2:11" s="1" customFormat="1" ht="15" customHeight="1">
      <c r="B114" s="257"/>
      <c r="C114" s="234" t="s">
        <v>494</v>
      </c>
      <c r="D114" s="234"/>
      <c r="E114" s="234"/>
      <c r="F114" s="255" t="s">
        <v>452</v>
      </c>
      <c r="G114" s="234"/>
      <c r="H114" s="234" t="s">
        <v>495</v>
      </c>
      <c r="I114" s="234" t="s">
        <v>454</v>
      </c>
      <c r="J114" s="234">
        <v>120</v>
      </c>
      <c r="K114" s="246"/>
    </row>
    <row r="115" spans="2:11" s="1" customFormat="1" ht="15" customHeight="1">
      <c r="B115" s="257"/>
      <c r="C115" s="234" t="s">
        <v>37</v>
      </c>
      <c r="D115" s="234"/>
      <c r="E115" s="234"/>
      <c r="F115" s="255" t="s">
        <v>452</v>
      </c>
      <c r="G115" s="234"/>
      <c r="H115" s="234" t="s">
        <v>496</v>
      </c>
      <c r="I115" s="234" t="s">
        <v>487</v>
      </c>
      <c r="J115" s="234"/>
      <c r="K115" s="246"/>
    </row>
    <row r="116" spans="2:11" s="1" customFormat="1" ht="15" customHeight="1">
      <c r="B116" s="257"/>
      <c r="C116" s="234" t="s">
        <v>47</v>
      </c>
      <c r="D116" s="234"/>
      <c r="E116" s="234"/>
      <c r="F116" s="255" t="s">
        <v>452</v>
      </c>
      <c r="G116" s="234"/>
      <c r="H116" s="234" t="s">
        <v>497</v>
      </c>
      <c r="I116" s="234" t="s">
        <v>487</v>
      </c>
      <c r="J116" s="234"/>
      <c r="K116" s="246"/>
    </row>
    <row r="117" spans="2:11" s="1" customFormat="1" ht="15" customHeight="1">
      <c r="B117" s="257"/>
      <c r="C117" s="234" t="s">
        <v>56</v>
      </c>
      <c r="D117" s="234"/>
      <c r="E117" s="234"/>
      <c r="F117" s="255" t="s">
        <v>452</v>
      </c>
      <c r="G117" s="234"/>
      <c r="H117" s="234" t="s">
        <v>498</v>
      </c>
      <c r="I117" s="234" t="s">
        <v>499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61" t="s">
        <v>500</v>
      </c>
      <c r="D122" s="361"/>
      <c r="E122" s="361"/>
      <c r="F122" s="361"/>
      <c r="G122" s="361"/>
      <c r="H122" s="361"/>
      <c r="I122" s="361"/>
      <c r="J122" s="361"/>
      <c r="K122" s="274"/>
    </row>
    <row r="123" spans="2:11" s="1" customFormat="1" ht="17.25" customHeight="1">
      <c r="B123" s="275"/>
      <c r="C123" s="247" t="s">
        <v>446</v>
      </c>
      <c r="D123" s="247"/>
      <c r="E123" s="247"/>
      <c r="F123" s="247" t="s">
        <v>447</v>
      </c>
      <c r="G123" s="248"/>
      <c r="H123" s="247" t="s">
        <v>53</v>
      </c>
      <c r="I123" s="247" t="s">
        <v>56</v>
      </c>
      <c r="J123" s="247" t="s">
        <v>448</v>
      </c>
      <c r="K123" s="276"/>
    </row>
    <row r="124" spans="2:11" s="1" customFormat="1" ht="17.25" customHeight="1">
      <c r="B124" s="275"/>
      <c r="C124" s="249" t="s">
        <v>449</v>
      </c>
      <c r="D124" s="249"/>
      <c r="E124" s="249"/>
      <c r="F124" s="250" t="s">
        <v>450</v>
      </c>
      <c r="G124" s="251"/>
      <c r="H124" s="249"/>
      <c r="I124" s="249"/>
      <c r="J124" s="249" t="s">
        <v>451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455</v>
      </c>
      <c r="D126" s="254"/>
      <c r="E126" s="254"/>
      <c r="F126" s="255" t="s">
        <v>452</v>
      </c>
      <c r="G126" s="234"/>
      <c r="H126" s="234" t="s">
        <v>492</v>
      </c>
      <c r="I126" s="234" t="s">
        <v>454</v>
      </c>
      <c r="J126" s="234">
        <v>120</v>
      </c>
      <c r="K126" s="280"/>
    </row>
    <row r="127" spans="2:11" s="1" customFormat="1" ht="15" customHeight="1">
      <c r="B127" s="277"/>
      <c r="C127" s="234" t="s">
        <v>501</v>
      </c>
      <c r="D127" s="234"/>
      <c r="E127" s="234"/>
      <c r="F127" s="255" t="s">
        <v>452</v>
      </c>
      <c r="G127" s="234"/>
      <c r="H127" s="234" t="s">
        <v>502</v>
      </c>
      <c r="I127" s="234" t="s">
        <v>454</v>
      </c>
      <c r="J127" s="234" t="s">
        <v>503</v>
      </c>
      <c r="K127" s="280"/>
    </row>
    <row r="128" spans="2:11" s="1" customFormat="1" ht="15" customHeight="1">
      <c r="B128" s="277"/>
      <c r="C128" s="234" t="s">
        <v>400</v>
      </c>
      <c r="D128" s="234"/>
      <c r="E128" s="234"/>
      <c r="F128" s="255" t="s">
        <v>452</v>
      </c>
      <c r="G128" s="234"/>
      <c r="H128" s="234" t="s">
        <v>504</v>
      </c>
      <c r="I128" s="234" t="s">
        <v>454</v>
      </c>
      <c r="J128" s="234" t="s">
        <v>503</v>
      </c>
      <c r="K128" s="280"/>
    </row>
    <row r="129" spans="2:11" s="1" customFormat="1" ht="15" customHeight="1">
      <c r="B129" s="277"/>
      <c r="C129" s="234" t="s">
        <v>463</v>
      </c>
      <c r="D129" s="234"/>
      <c r="E129" s="234"/>
      <c r="F129" s="255" t="s">
        <v>458</v>
      </c>
      <c r="G129" s="234"/>
      <c r="H129" s="234" t="s">
        <v>464</v>
      </c>
      <c r="I129" s="234" t="s">
        <v>454</v>
      </c>
      <c r="J129" s="234">
        <v>15</v>
      </c>
      <c r="K129" s="280"/>
    </row>
    <row r="130" spans="2:11" s="1" customFormat="1" ht="15" customHeight="1">
      <c r="B130" s="277"/>
      <c r="C130" s="258" t="s">
        <v>465</v>
      </c>
      <c r="D130" s="258"/>
      <c r="E130" s="258"/>
      <c r="F130" s="259" t="s">
        <v>458</v>
      </c>
      <c r="G130" s="258"/>
      <c r="H130" s="258" t="s">
        <v>466</v>
      </c>
      <c r="I130" s="258" t="s">
        <v>454</v>
      </c>
      <c r="J130" s="258">
        <v>15</v>
      </c>
      <c r="K130" s="280"/>
    </row>
    <row r="131" spans="2:11" s="1" customFormat="1" ht="15" customHeight="1">
      <c r="B131" s="277"/>
      <c r="C131" s="258" t="s">
        <v>467</v>
      </c>
      <c r="D131" s="258"/>
      <c r="E131" s="258"/>
      <c r="F131" s="259" t="s">
        <v>458</v>
      </c>
      <c r="G131" s="258"/>
      <c r="H131" s="258" t="s">
        <v>468</v>
      </c>
      <c r="I131" s="258" t="s">
        <v>454</v>
      </c>
      <c r="J131" s="258">
        <v>20</v>
      </c>
      <c r="K131" s="280"/>
    </row>
    <row r="132" spans="2:11" s="1" customFormat="1" ht="15" customHeight="1">
      <c r="B132" s="277"/>
      <c r="C132" s="258" t="s">
        <v>469</v>
      </c>
      <c r="D132" s="258"/>
      <c r="E132" s="258"/>
      <c r="F132" s="259" t="s">
        <v>458</v>
      </c>
      <c r="G132" s="258"/>
      <c r="H132" s="258" t="s">
        <v>470</v>
      </c>
      <c r="I132" s="258" t="s">
        <v>454</v>
      </c>
      <c r="J132" s="258">
        <v>20</v>
      </c>
      <c r="K132" s="280"/>
    </row>
    <row r="133" spans="2:11" s="1" customFormat="1" ht="15" customHeight="1">
      <c r="B133" s="277"/>
      <c r="C133" s="234" t="s">
        <v>457</v>
      </c>
      <c r="D133" s="234"/>
      <c r="E133" s="234"/>
      <c r="F133" s="255" t="s">
        <v>458</v>
      </c>
      <c r="G133" s="234"/>
      <c r="H133" s="234" t="s">
        <v>492</v>
      </c>
      <c r="I133" s="234" t="s">
        <v>454</v>
      </c>
      <c r="J133" s="234">
        <v>50</v>
      </c>
      <c r="K133" s="280"/>
    </row>
    <row r="134" spans="2:11" s="1" customFormat="1" ht="15" customHeight="1">
      <c r="B134" s="277"/>
      <c r="C134" s="234" t="s">
        <v>471</v>
      </c>
      <c r="D134" s="234"/>
      <c r="E134" s="234"/>
      <c r="F134" s="255" t="s">
        <v>458</v>
      </c>
      <c r="G134" s="234"/>
      <c r="H134" s="234" t="s">
        <v>492</v>
      </c>
      <c r="I134" s="234" t="s">
        <v>454</v>
      </c>
      <c r="J134" s="234">
        <v>50</v>
      </c>
      <c r="K134" s="280"/>
    </row>
    <row r="135" spans="2:11" s="1" customFormat="1" ht="15" customHeight="1">
      <c r="B135" s="277"/>
      <c r="C135" s="234" t="s">
        <v>477</v>
      </c>
      <c r="D135" s="234"/>
      <c r="E135" s="234"/>
      <c r="F135" s="255" t="s">
        <v>458</v>
      </c>
      <c r="G135" s="234"/>
      <c r="H135" s="234" t="s">
        <v>492</v>
      </c>
      <c r="I135" s="234" t="s">
        <v>454</v>
      </c>
      <c r="J135" s="234">
        <v>50</v>
      </c>
      <c r="K135" s="280"/>
    </row>
    <row r="136" spans="2:11" s="1" customFormat="1" ht="15" customHeight="1">
      <c r="B136" s="277"/>
      <c r="C136" s="234" t="s">
        <v>479</v>
      </c>
      <c r="D136" s="234"/>
      <c r="E136" s="234"/>
      <c r="F136" s="255" t="s">
        <v>458</v>
      </c>
      <c r="G136" s="234"/>
      <c r="H136" s="234" t="s">
        <v>492</v>
      </c>
      <c r="I136" s="234" t="s">
        <v>454</v>
      </c>
      <c r="J136" s="234">
        <v>50</v>
      </c>
      <c r="K136" s="280"/>
    </row>
    <row r="137" spans="2:11" s="1" customFormat="1" ht="15" customHeight="1">
      <c r="B137" s="277"/>
      <c r="C137" s="234" t="s">
        <v>480</v>
      </c>
      <c r="D137" s="234"/>
      <c r="E137" s="234"/>
      <c r="F137" s="255" t="s">
        <v>458</v>
      </c>
      <c r="G137" s="234"/>
      <c r="H137" s="234" t="s">
        <v>505</v>
      </c>
      <c r="I137" s="234" t="s">
        <v>454</v>
      </c>
      <c r="J137" s="234">
        <v>255</v>
      </c>
      <c r="K137" s="280"/>
    </row>
    <row r="138" spans="2:11" s="1" customFormat="1" ht="15" customHeight="1">
      <c r="B138" s="277"/>
      <c r="C138" s="234" t="s">
        <v>482</v>
      </c>
      <c r="D138" s="234"/>
      <c r="E138" s="234"/>
      <c r="F138" s="255" t="s">
        <v>452</v>
      </c>
      <c r="G138" s="234"/>
      <c r="H138" s="234" t="s">
        <v>506</v>
      </c>
      <c r="I138" s="234" t="s">
        <v>484</v>
      </c>
      <c r="J138" s="234"/>
      <c r="K138" s="280"/>
    </row>
    <row r="139" spans="2:11" s="1" customFormat="1" ht="15" customHeight="1">
      <c r="B139" s="277"/>
      <c r="C139" s="234" t="s">
        <v>485</v>
      </c>
      <c r="D139" s="234"/>
      <c r="E139" s="234"/>
      <c r="F139" s="255" t="s">
        <v>452</v>
      </c>
      <c r="G139" s="234"/>
      <c r="H139" s="234" t="s">
        <v>507</v>
      </c>
      <c r="I139" s="234" t="s">
        <v>487</v>
      </c>
      <c r="J139" s="234"/>
      <c r="K139" s="280"/>
    </row>
    <row r="140" spans="2:11" s="1" customFormat="1" ht="15" customHeight="1">
      <c r="B140" s="277"/>
      <c r="C140" s="234" t="s">
        <v>488</v>
      </c>
      <c r="D140" s="234"/>
      <c r="E140" s="234"/>
      <c r="F140" s="255" t="s">
        <v>452</v>
      </c>
      <c r="G140" s="234"/>
      <c r="H140" s="234" t="s">
        <v>488</v>
      </c>
      <c r="I140" s="234" t="s">
        <v>487</v>
      </c>
      <c r="J140" s="234"/>
      <c r="K140" s="280"/>
    </row>
    <row r="141" spans="2:11" s="1" customFormat="1" ht="15" customHeight="1">
      <c r="B141" s="277"/>
      <c r="C141" s="234" t="s">
        <v>37</v>
      </c>
      <c r="D141" s="234"/>
      <c r="E141" s="234"/>
      <c r="F141" s="255" t="s">
        <v>452</v>
      </c>
      <c r="G141" s="234"/>
      <c r="H141" s="234" t="s">
        <v>508</v>
      </c>
      <c r="I141" s="234" t="s">
        <v>487</v>
      </c>
      <c r="J141" s="234"/>
      <c r="K141" s="280"/>
    </row>
    <row r="142" spans="2:11" s="1" customFormat="1" ht="15" customHeight="1">
      <c r="B142" s="277"/>
      <c r="C142" s="234" t="s">
        <v>509</v>
      </c>
      <c r="D142" s="234"/>
      <c r="E142" s="234"/>
      <c r="F142" s="255" t="s">
        <v>452</v>
      </c>
      <c r="G142" s="234"/>
      <c r="H142" s="234" t="s">
        <v>510</v>
      </c>
      <c r="I142" s="234" t="s">
        <v>487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63" t="s">
        <v>511</v>
      </c>
      <c r="D147" s="363"/>
      <c r="E147" s="363"/>
      <c r="F147" s="363"/>
      <c r="G147" s="363"/>
      <c r="H147" s="363"/>
      <c r="I147" s="363"/>
      <c r="J147" s="363"/>
      <c r="K147" s="246"/>
    </row>
    <row r="148" spans="2:11" s="1" customFormat="1" ht="17.25" customHeight="1">
      <c r="B148" s="245"/>
      <c r="C148" s="247" t="s">
        <v>446</v>
      </c>
      <c r="D148" s="247"/>
      <c r="E148" s="247"/>
      <c r="F148" s="247" t="s">
        <v>447</v>
      </c>
      <c r="G148" s="248"/>
      <c r="H148" s="247" t="s">
        <v>53</v>
      </c>
      <c r="I148" s="247" t="s">
        <v>56</v>
      </c>
      <c r="J148" s="247" t="s">
        <v>448</v>
      </c>
      <c r="K148" s="246"/>
    </row>
    <row r="149" spans="2:11" s="1" customFormat="1" ht="17.25" customHeight="1">
      <c r="B149" s="245"/>
      <c r="C149" s="249" t="s">
        <v>449</v>
      </c>
      <c r="D149" s="249"/>
      <c r="E149" s="249"/>
      <c r="F149" s="250" t="s">
        <v>450</v>
      </c>
      <c r="G149" s="251"/>
      <c r="H149" s="249"/>
      <c r="I149" s="249"/>
      <c r="J149" s="249" t="s">
        <v>451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455</v>
      </c>
      <c r="D151" s="234"/>
      <c r="E151" s="234"/>
      <c r="F151" s="285" t="s">
        <v>452</v>
      </c>
      <c r="G151" s="234"/>
      <c r="H151" s="284" t="s">
        <v>492</v>
      </c>
      <c r="I151" s="284" t="s">
        <v>454</v>
      </c>
      <c r="J151" s="284">
        <v>120</v>
      </c>
      <c r="K151" s="280"/>
    </row>
    <row r="152" spans="2:11" s="1" customFormat="1" ht="15" customHeight="1">
      <c r="B152" s="257"/>
      <c r="C152" s="284" t="s">
        <v>501</v>
      </c>
      <c r="D152" s="234"/>
      <c r="E152" s="234"/>
      <c r="F152" s="285" t="s">
        <v>452</v>
      </c>
      <c r="G152" s="234"/>
      <c r="H152" s="284" t="s">
        <v>512</v>
      </c>
      <c r="I152" s="284" t="s">
        <v>454</v>
      </c>
      <c r="J152" s="284" t="s">
        <v>503</v>
      </c>
      <c r="K152" s="280"/>
    </row>
    <row r="153" spans="2:11" s="1" customFormat="1" ht="15" customHeight="1">
      <c r="B153" s="257"/>
      <c r="C153" s="284" t="s">
        <v>400</v>
      </c>
      <c r="D153" s="234"/>
      <c r="E153" s="234"/>
      <c r="F153" s="285" t="s">
        <v>452</v>
      </c>
      <c r="G153" s="234"/>
      <c r="H153" s="284" t="s">
        <v>513</v>
      </c>
      <c r="I153" s="284" t="s">
        <v>454</v>
      </c>
      <c r="J153" s="284" t="s">
        <v>503</v>
      </c>
      <c r="K153" s="280"/>
    </row>
    <row r="154" spans="2:11" s="1" customFormat="1" ht="15" customHeight="1">
      <c r="B154" s="257"/>
      <c r="C154" s="284" t="s">
        <v>457</v>
      </c>
      <c r="D154" s="234"/>
      <c r="E154" s="234"/>
      <c r="F154" s="285" t="s">
        <v>458</v>
      </c>
      <c r="G154" s="234"/>
      <c r="H154" s="284" t="s">
        <v>492</v>
      </c>
      <c r="I154" s="284" t="s">
        <v>454</v>
      </c>
      <c r="J154" s="284">
        <v>50</v>
      </c>
      <c r="K154" s="280"/>
    </row>
    <row r="155" spans="2:11" s="1" customFormat="1" ht="15" customHeight="1">
      <c r="B155" s="257"/>
      <c r="C155" s="284" t="s">
        <v>460</v>
      </c>
      <c r="D155" s="234"/>
      <c r="E155" s="234"/>
      <c r="F155" s="285" t="s">
        <v>452</v>
      </c>
      <c r="G155" s="234"/>
      <c r="H155" s="284" t="s">
        <v>492</v>
      </c>
      <c r="I155" s="284" t="s">
        <v>462</v>
      </c>
      <c r="J155" s="284"/>
      <c r="K155" s="280"/>
    </row>
    <row r="156" spans="2:11" s="1" customFormat="1" ht="15" customHeight="1">
      <c r="B156" s="257"/>
      <c r="C156" s="284" t="s">
        <v>471</v>
      </c>
      <c r="D156" s="234"/>
      <c r="E156" s="234"/>
      <c r="F156" s="285" t="s">
        <v>458</v>
      </c>
      <c r="G156" s="234"/>
      <c r="H156" s="284" t="s">
        <v>492</v>
      </c>
      <c r="I156" s="284" t="s">
        <v>454</v>
      </c>
      <c r="J156" s="284">
        <v>50</v>
      </c>
      <c r="K156" s="280"/>
    </row>
    <row r="157" spans="2:11" s="1" customFormat="1" ht="15" customHeight="1">
      <c r="B157" s="257"/>
      <c r="C157" s="284" t="s">
        <v>479</v>
      </c>
      <c r="D157" s="234"/>
      <c r="E157" s="234"/>
      <c r="F157" s="285" t="s">
        <v>458</v>
      </c>
      <c r="G157" s="234"/>
      <c r="H157" s="284" t="s">
        <v>492</v>
      </c>
      <c r="I157" s="284" t="s">
        <v>454</v>
      </c>
      <c r="J157" s="284">
        <v>50</v>
      </c>
      <c r="K157" s="280"/>
    </row>
    <row r="158" spans="2:11" s="1" customFormat="1" ht="15" customHeight="1">
      <c r="B158" s="257"/>
      <c r="C158" s="284" t="s">
        <v>477</v>
      </c>
      <c r="D158" s="234"/>
      <c r="E158" s="234"/>
      <c r="F158" s="285" t="s">
        <v>458</v>
      </c>
      <c r="G158" s="234"/>
      <c r="H158" s="284" t="s">
        <v>492</v>
      </c>
      <c r="I158" s="284" t="s">
        <v>454</v>
      </c>
      <c r="J158" s="284">
        <v>50</v>
      </c>
      <c r="K158" s="280"/>
    </row>
    <row r="159" spans="2:11" s="1" customFormat="1" ht="15" customHeight="1">
      <c r="B159" s="257"/>
      <c r="C159" s="284" t="s">
        <v>93</v>
      </c>
      <c r="D159" s="234"/>
      <c r="E159" s="234"/>
      <c r="F159" s="285" t="s">
        <v>452</v>
      </c>
      <c r="G159" s="234"/>
      <c r="H159" s="284" t="s">
        <v>514</v>
      </c>
      <c r="I159" s="284" t="s">
        <v>454</v>
      </c>
      <c r="J159" s="284" t="s">
        <v>515</v>
      </c>
      <c r="K159" s="280"/>
    </row>
    <row r="160" spans="2:11" s="1" customFormat="1" ht="15" customHeight="1">
      <c r="B160" s="257"/>
      <c r="C160" s="284" t="s">
        <v>516</v>
      </c>
      <c r="D160" s="234"/>
      <c r="E160" s="234"/>
      <c r="F160" s="285" t="s">
        <v>452</v>
      </c>
      <c r="G160" s="234"/>
      <c r="H160" s="284" t="s">
        <v>517</v>
      </c>
      <c r="I160" s="284" t="s">
        <v>487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61" t="s">
        <v>518</v>
      </c>
      <c r="D165" s="361"/>
      <c r="E165" s="361"/>
      <c r="F165" s="361"/>
      <c r="G165" s="361"/>
      <c r="H165" s="361"/>
      <c r="I165" s="361"/>
      <c r="J165" s="361"/>
      <c r="K165" s="227"/>
    </row>
    <row r="166" spans="2:11" s="1" customFormat="1" ht="17.25" customHeight="1">
      <c r="B166" s="226"/>
      <c r="C166" s="247" t="s">
        <v>446</v>
      </c>
      <c r="D166" s="247"/>
      <c r="E166" s="247"/>
      <c r="F166" s="247" t="s">
        <v>447</v>
      </c>
      <c r="G166" s="289"/>
      <c r="H166" s="290" t="s">
        <v>53</v>
      </c>
      <c r="I166" s="290" t="s">
        <v>56</v>
      </c>
      <c r="J166" s="247" t="s">
        <v>448</v>
      </c>
      <c r="K166" s="227"/>
    </row>
    <row r="167" spans="2:11" s="1" customFormat="1" ht="17.25" customHeight="1">
      <c r="B167" s="228"/>
      <c r="C167" s="249" t="s">
        <v>449</v>
      </c>
      <c r="D167" s="249"/>
      <c r="E167" s="249"/>
      <c r="F167" s="250" t="s">
        <v>450</v>
      </c>
      <c r="G167" s="291"/>
      <c r="H167" s="292"/>
      <c r="I167" s="292"/>
      <c r="J167" s="249" t="s">
        <v>451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455</v>
      </c>
      <c r="D169" s="234"/>
      <c r="E169" s="234"/>
      <c r="F169" s="255" t="s">
        <v>452</v>
      </c>
      <c r="G169" s="234"/>
      <c r="H169" s="234" t="s">
        <v>492</v>
      </c>
      <c r="I169" s="234" t="s">
        <v>454</v>
      </c>
      <c r="J169" s="234">
        <v>120</v>
      </c>
      <c r="K169" s="280"/>
    </row>
    <row r="170" spans="2:11" s="1" customFormat="1" ht="15" customHeight="1">
      <c r="B170" s="257"/>
      <c r="C170" s="234" t="s">
        <v>501</v>
      </c>
      <c r="D170" s="234"/>
      <c r="E170" s="234"/>
      <c r="F170" s="255" t="s">
        <v>452</v>
      </c>
      <c r="G170" s="234"/>
      <c r="H170" s="234" t="s">
        <v>502</v>
      </c>
      <c r="I170" s="234" t="s">
        <v>454</v>
      </c>
      <c r="J170" s="234" t="s">
        <v>503</v>
      </c>
      <c r="K170" s="280"/>
    </row>
    <row r="171" spans="2:11" s="1" customFormat="1" ht="15" customHeight="1">
      <c r="B171" s="257"/>
      <c r="C171" s="234" t="s">
        <v>400</v>
      </c>
      <c r="D171" s="234"/>
      <c r="E171" s="234"/>
      <c r="F171" s="255" t="s">
        <v>452</v>
      </c>
      <c r="G171" s="234"/>
      <c r="H171" s="234" t="s">
        <v>519</v>
      </c>
      <c r="I171" s="234" t="s">
        <v>454</v>
      </c>
      <c r="J171" s="234" t="s">
        <v>503</v>
      </c>
      <c r="K171" s="280"/>
    </row>
    <row r="172" spans="2:11" s="1" customFormat="1" ht="15" customHeight="1">
      <c r="B172" s="257"/>
      <c r="C172" s="234" t="s">
        <v>457</v>
      </c>
      <c r="D172" s="234"/>
      <c r="E172" s="234"/>
      <c r="F172" s="255" t="s">
        <v>458</v>
      </c>
      <c r="G172" s="234"/>
      <c r="H172" s="234" t="s">
        <v>519</v>
      </c>
      <c r="I172" s="234" t="s">
        <v>454</v>
      </c>
      <c r="J172" s="234">
        <v>50</v>
      </c>
      <c r="K172" s="280"/>
    </row>
    <row r="173" spans="2:11" s="1" customFormat="1" ht="15" customHeight="1">
      <c r="B173" s="257"/>
      <c r="C173" s="234" t="s">
        <v>460</v>
      </c>
      <c r="D173" s="234"/>
      <c r="E173" s="234"/>
      <c r="F173" s="255" t="s">
        <v>452</v>
      </c>
      <c r="G173" s="234"/>
      <c r="H173" s="234" t="s">
        <v>519</v>
      </c>
      <c r="I173" s="234" t="s">
        <v>462</v>
      </c>
      <c r="J173" s="234"/>
      <c r="K173" s="280"/>
    </row>
    <row r="174" spans="2:11" s="1" customFormat="1" ht="15" customHeight="1">
      <c r="B174" s="257"/>
      <c r="C174" s="234" t="s">
        <v>471</v>
      </c>
      <c r="D174" s="234"/>
      <c r="E174" s="234"/>
      <c r="F174" s="255" t="s">
        <v>458</v>
      </c>
      <c r="G174" s="234"/>
      <c r="H174" s="234" t="s">
        <v>519</v>
      </c>
      <c r="I174" s="234" t="s">
        <v>454</v>
      </c>
      <c r="J174" s="234">
        <v>50</v>
      </c>
      <c r="K174" s="280"/>
    </row>
    <row r="175" spans="2:11" s="1" customFormat="1" ht="15" customHeight="1">
      <c r="B175" s="257"/>
      <c r="C175" s="234" t="s">
        <v>479</v>
      </c>
      <c r="D175" s="234"/>
      <c r="E175" s="234"/>
      <c r="F175" s="255" t="s">
        <v>458</v>
      </c>
      <c r="G175" s="234"/>
      <c r="H175" s="234" t="s">
        <v>519</v>
      </c>
      <c r="I175" s="234" t="s">
        <v>454</v>
      </c>
      <c r="J175" s="234">
        <v>50</v>
      </c>
      <c r="K175" s="280"/>
    </row>
    <row r="176" spans="2:11" s="1" customFormat="1" ht="15" customHeight="1">
      <c r="B176" s="257"/>
      <c r="C176" s="234" t="s">
        <v>477</v>
      </c>
      <c r="D176" s="234"/>
      <c r="E176" s="234"/>
      <c r="F176" s="255" t="s">
        <v>458</v>
      </c>
      <c r="G176" s="234"/>
      <c r="H176" s="234" t="s">
        <v>519</v>
      </c>
      <c r="I176" s="234" t="s">
        <v>454</v>
      </c>
      <c r="J176" s="234">
        <v>50</v>
      </c>
      <c r="K176" s="280"/>
    </row>
    <row r="177" spans="2:11" s="1" customFormat="1" ht="15" customHeight="1">
      <c r="B177" s="257"/>
      <c r="C177" s="234" t="s">
        <v>103</v>
      </c>
      <c r="D177" s="234"/>
      <c r="E177" s="234"/>
      <c r="F177" s="255" t="s">
        <v>452</v>
      </c>
      <c r="G177" s="234"/>
      <c r="H177" s="234" t="s">
        <v>520</v>
      </c>
      <c r="I177" s="234" t="s">
        <v>521</v>
      </c>
      <c r="J177" s="234"/>
      <c r="K177" s="280"/>
    </row>
    <row r="178" spans="2:11" s="1" customFormat="1" ht="15" customHeight="1">
      <c r="B178" s="257"/>
      <c r="C178" s="234" t="s">
        <v>56</v>
      </c>
      <c r="D178" s="234"/>
      <c r="E178" s="234"/>
      <c r="F178" s="255" t="s">
        <v>452</v>
      </c>
      <c r="G178" s="234"/>
      <c r="H178" s="234" t="s">
        <v>522</v>
      </c>
      <c r="I178" s="234" t="s">
        <v>523</v>
      </c>
      <c r="J178" s="234">
        <v>1</v>
      </c>
      <c r="K178" s="280"/>
    </row>
    <row r="179" spans="2:11" s="1" customFormat="1" ht="15" customHeight="1">
      <c r="B179" s="257"/>
      <c r="C179" s="234" t="s">
        <v>52</v>
      </c>
      <c r="D179" s="234"/>
      <c r="E179" s="234"/>
      <c r="F179" s="255" t="s">
        <v>452</v>
      </c>
      <c r="G179" s="234"/>
      <c r="H179" s="234" t="s">
        <v>524</v>
      </c>
      <c r="I179" s="234" t="s">
        <v>454</v>
      </c>
      <c r="J179" s="234">
        <v>20</v>
      </c>
      <c r="K179" s="280"/>
    </row>
    <row r="180" spans="2:11" s="1" customFormat="1" ht="15" customHeight="1">
      <c r="B180" s="257"/>
      <c r="C180" s="234" t="s">
        <v>53</v>
      </c>
      <c r="D180" s="234"/>
      <c r="E180" s="234"/>
      <c r="F180" s="255" t="s">
        <v>452</v>
      </c>
      <c r="G180" s="234"/>
      <c r="H180" s="234" t="s">
        <v>525</v>
      </c>
      <c r="I180" s="234" t="s">
        <v>454</v>
      </c>
      <c r="J180" s="234">
        <v>255</v>
      </c>
      <c r="K180" s="280"/>
    </row>
    <row r="181" spans="2:11" s="1" customFormat="1" ht="15" customHeight="1">
      <c r="B181" s="257"/>
      <c r="C181" s="234" t="s">
        <v>104</v>
      </c>
      <c r="D181" s="234"/>
      <c r="E181" s="234"/>
      <c r="F181" s="255" t="s">
        <v>452</v>
      </c>
      <c r="G181" s="234"/>
      <c r="H181" s="234" t="s">
        <v>416</v>
      </c>
      <c r="I181" s="234" t="s">
        <v>454</v>
      </c>
      <c r="J181" s="234">
        <v>10</v>
      </c>
      <c r="K181" s="280"/>
    </row>
    <row r="182" spans="2:11" s="1" customFormat="1" ht="15" customHeight="1">
      <c r="B182" s="257"/>
      <c r="C182" s="234" t="s">
        <v>105</v>
      </c>
      <c r="D182" s="234"/>
      <c r="E182" s="234"/>
      <c r="F182" s="255" t="s">
        <v>452</v>
      </c>
      <c r="G182" s="234"/>
      <c r="H182" s="234" t="s">
        <v>526</v>
      </c>
      <c r="I182" s="234" t="s">
        <v>487</v>
      </c>
      <c r="J182" s="234"/>
      <c r="K182" s="280"/>
    </row>
    <row r="183" spans="2:11" s="1" customFormat="1" ht="15" customHeight="1">
      <c r="B183" s="257"/>
      <c r="C183" s="234" t="s">
        <v>527</v>
      </c>
      <c r="D183" s="234"/>
      <c r="E183" s="234"/>
      <c r="F183" s="255" t="s">
        <v>452</v>
      </c>
      <c r="G183" s="234"/>
      <c r="H183" s="234" t="s">
        <v>528</v>
      </c>
      <c r="I183" s="234" t="s">
        <v>487</v>
      </c>
      <c r="J183" s="234"/>
      <c r="K183" s="280"/>
    </row>
    <row r="184" spans="2:11" s="1" customFormat="1" ht="15" customHeight="1">
      <c r="B184" s="257"/>
      <c r="C184" s="234" t="s">
        <v>516</v>
      </c>
      <c r="D184" s="234"/>
      <c r="E184" s="234"/>
      <c r="F184" s="255" t="s">
        <v>452</v>
      </c>
      <c r="G184" s="234"/>
      <c r="H184" s="234" t="s">
        <v>529</v>
      </c>
      <c r="I184" s="234" t="s">
        <v>487</v>
      </c>
      <c r="J184" s="234"/>
      <c r="K184" s="280"/>
    </row>
    <row r="185" spans="2:11" s="1" customFormat="1" ht="15" customHeight="1">
      <c r="B185" s="257"/>
      <c r="C185" s="234" t="s">
        <v>107</v>
      </c>
      <c r="D185" s="234"/>
      <c r="E185" s="234"/>
      <c r="F185" s="255" t="s">
        <v>458</v>
      </c>
      <c r="G185" s="234"/>
      <c r="H185" s="234" t="s">
        <v>530</v>
      </c>
      <c r="I185" s="234" t="s">
        <v>454</v>
      </c>
      <c r="J185" s="234">
        <v>50</v>
      </c>
      <c r="K185" s="280"/>
    </row>
    <row r="186" spans="2:11" s="1" customFormat="1" ht="15" customHeight="1">
      <c r="B186" s="257"/>
      <c r="C186" s="234" t="s">
        <v>531</v>
      </c>
      <c r="D186" s="234"/>
      <c r="E186" s="234"/>
      <c r="F186" s="255" t="s">
        <v>458</v>
      </c>
      <c r="G186" s="234"/>
      <c r="H186" s="234" t="s">
        <v>532</v>
      </c>
      <c r="I186" s="234" t="s">
        <v>533</v>
      </c>
      <c r="J186" s="234"/>
      <c r="K186" s="280"/>
    </row>
    <row r="187" spans="2:11" s="1" customFormat="1" ht="15" customHeight="1">
      <c r="B187" s="257"/>
      <c r="C187" s="234" t="s">
        <v>534</v>
      </c>
      <c r="D187" s="234"/>
      <c r="E187" s="234"/>
      <c r="F187" s="255" t="s">
        <v>458</v>
      </c>
      <c r="G187" s="234"/>
      <c r="H187" s="234" t="s">
        <v>535</v>
      </c>
      <c r="I187" s="234" t="s">
        <v>533</v>
      </c>
      <c r="J187" s="234"/>
      <c r="K187" s="280"/>
    </row>
    <row r="188" spans="2:11" s="1" customFormat="1" ht="15" customHeight="1">
      <c r="B188" s="257"/>
      <c r="C188" s="234" t="s">
        <v>536</v>
      </c>
      <c r="D188" s="234"/>
      <c r="E188" s="234"/>
      <c r="F188" s="255" t="s">
        <v>458</v>
      </c>
      <c r="G188" s="234"/>
      <c r="H188" s="234" t="s">
        <v>537</v>
      </c>
      <c r="I188" s="234" t="s">
        <v>533</v>
      </c>
      <c r="J188" s="234"/>
      <c r="K188" s="280"/>
    </row>
    <row r="189" spans="2:11" s="1" customFormat="1" ht="15" customHeight="1">
      <c r="B189" s="257"/>
      <c r="C189" s="293" t="s">
        <v>538</v>
      </c>
      <c r="D189" s="234"/>
      <c r="E189" s="234"/>
      <c r="F189" s="255" t="s">
        <v>458</v>
      </c>
      <c r="G189" s="234"/>
      <c r="H189" s="234" t="s">
        <v>539</v>
      </c>
      <c r="I189" s="234" t="s">
        <v>540</v>
      </c>
      <c r="J189" s="294" t="s">
        <v>541</v>
      </c>
      <c r="K189" s="280"/>
    </row>
    <row r="190" spans="2:11" s="16" customFormat="1" ht="15" customHeight="1">
      <c r="B190" s="295"/>
      <c r="C190" s="296" t="s">
        <v>542</v>
      </c>
      <c r="D190" s="297"/>
      <c r="E190" s="297"/>
      <c r="F190" s="298" t="s">
        <v>458</v>
      </c>
      <c r="G190" s="297"/>
      <c r="H190" s="297" t="s">
        <v>543</v>
      </c>
      <c r="I190" s="297" t="s">
        <v>540</v>
      </c>
      <c r="J190" s="299" t="s">
        <v>541</v>
      </c>
      <c r="K190" s="300"/>
    </row>
    <row r="191" spans="2:11" s="1" customFormat="1" ht="15" customHeight="1">
      <c r="B191" s="257"/>
      <c r="C191" s="293" t="s">
        <v>41</v>
      </c>
      <c r="D191" s="234"/>
      <c r="E191" s="234"/>
      <c r="F191" s="255" t="s">
        <v>452</v>
      </c>
      <c r="G191" s="234"/>
      <c r="H191" s="231" t="s">
        <v>544</v>
      </c>
      <c r="I191" s="234" t="s">
        <v>545</v>
      </c>
      <c r="J191" s="234"/>
      <c r="K191" s="280"/>
    </row>
    <row r="192" spans="2:11" s="1" customFormat="1" ht="15" customHeight="1">
      <c r="B192" s="257"/>
      <c r="C192" s="293" t="s">
        <v>546</v>
      </c>
      <c r="D192" s="234"/>
      <c r="E192" s="234"/>
      <c r="F192" s="255" t="s">
        <v>452</v>
      </c>
      <c r="G192" s="234"/>
      <c r="H192" s="234" t="s">
        <v>547</v>
      </c>
      <c r="I192" s="234" t="s">
        <v>487</v>
      </c>
      <c r="J192" s="234"/>
      <c r="K192" s="280"/>
    </row>
    <row r="193" spans="2:11" s="1" customFormat="1" ht="15" customHeight="1">
      <c r="B193" s="257"/>
      <c r="C193" s="293" t="s">
        <v>548</v>
      </c>
      <c r="D193" s="234"/>
      <c r="E193" s="234"/>
      <c r="F193" s="255" t="s">
        <v>452</v>
      </c>
      <c r="G193" s="234"/>
      <c r="H193" s="234" t="s">
        <v>549</v>
      </c>
      <c r="I193" s="234" t="s">
        <v>487</v>
      </c>
      <c r="J193" s="234"/>
      <c r="K193" s="280"/>
    </row>
    <row r="194" spans="2:11" s="1" customFormat="1" ht="15" customHeight="1">
      <c r="B194" s="257"/>
      <c r="C194" s="293" t="s">
        <v>550</v>
      </c>
      <c r="D194" s="234"/>
      <c r="E194" s="234"/>
      <c r="F194" s="255" t="s">
        <v>458</v>
      </c>
      <c r="G194" s="234"/>
      <c r="H194" s="234" t="s">
        <v>551</v>
      </c>
      <c r="I194" s="234" t="s">
        <v>487</v>
      </c>
      <c r="J194" s="234"/>
      <c r="K194" s="280"/>
    </row>
    <row r="195" spans="2:11" s="1" customFormat="1" ht="15" customHeight="1">
      <c r="B195" s="286"/>
      <c r="C195" s="301"/>
      <c r="D195" s="266"/>
      <c r="E195" s="266"/>
      <c r="F195" s="266"/>
      <c r="G195" s="266"/>
      <c r="H195" s="266"/>
      <c r="I195" s="266"/>
      <c r="J195" s="266"/>
      <c r="K195" s="287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68"/>
      <c r="C197" s="278"/>
      <c r="D197" s="278"/>
      <c r="E197" s="278"/>
      <c r="F197" s="288"/>
      <c r="G197" s="278"/>
      <c r="H197" s="278"/>
      <c r="I197" s="278"/>
      <c r="J197" s="278"/>
      <c r="K197" s="268"/>
    </row>
    <row r="198" spans="2:11" s="1" customFormat="1" ht="18.75" customHeight="1"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</row>
    <row r="199" spans="2:11" s="1" customFormat="1" ht="13.5">
      <c r="B199" s="223"/>
      <c r="C199" s="224"/>
      <c r="D199" s="224"/>
      <c r="E199" s="224"/>
      <c r="F199" s="224"/>
      <c r="G199" s="224"/>
      <c r="H199" s="224"/>
      <c r="I199" s="224"/>
      <c r="J199" s="224"/>
      <c r="K199" s="225"/>
    </row>
    <row r="200" spans="2:11" s="1" customFormat="1" ht="21">
      <c r="B200" s="226"/>
      <c r="C200" s="361" t="s">
        <v>552</v>
      </c>
      <c r="D200" s="361"/>
      <c r="E200" s="361"/>
      <c r="F200" s="361"/>
      <c r="G200" s="361"/>
      <c r="H200" s="361"/>
      <c r="I200" s="361"/>
      <c r="J200" s="361"/>
      <c r="K200" s="227"/>
    </row>
    <row r="201" spans="2:11" s="1" customFormat="1" ht="25.5" customHeight="1">
      <c r="B201" s="226"/>
      <c r="C201" s="302" t="s">
        <v>553</v>
      </c>
      <c r="D201" s="302"/>
      <c r="E201" s="302"/>
      <c r="F201" s="302" t="s">
        <v>554</v>
      </c>
      <c r="G201" s="303"/>
      <c r="H201" s="364" t="s">
        <v>555</v>
      </c>
      <c r="I201" s="364"/>
      <c r="J201" s="364"/>
      <c r="K201" s="227"/>
    </row>
    <row r="202" spans="2:11" s="1" customFormat="1" ht="5.25" customHeight="1">
      <c r="B202" s="257"/>
      <c r="C202" s="252"/>
      <c r="D202" s="252"/>
      <c r="E202" s="252"/>
      <c r="F202" s="252"/>
      <c r="G202" s="278"/>
      <c r="H202" s="252"/>
      <c r="I202" s="252"/>
      <c r="J202" s="252"/>
      <c r="K202" s="280"/>
    </row>
    <row r="203" spans="2:11" s="1" customFormat="1" ht="15" customHeight="1">
      <c r="B203" s="257"/>
      <c r="C203" s="234" t="s">
        <v>545</v>
      </c>
      <c r="D203" s="234"/>
      <c r="E203" s="234"/>
      <c r="F203" s="255" t="s">
        <v>42</v>
      </c>
      <c r="G203" s="234"/>
      <c r="H203" s="365" t="s">
        <v>556</v>
      </c>
      <c r="I203" s="365"/>
      <c r="J203" s="365"/>
      <c r="K203" s="280"/>
    </row>
    <row r="204" spans="2:11" s="1" customFormat="1" ht="15" customHeight="1">
      <c r="B204" s="257"/>
      <c r="C204" s="234"/>
      <c r="D204" s="234"/>
      <c r="E204" s="234"/>
      <c r="F204" s="255" t="s">
        <v>43</v>
      </c>
      <c r="G204" s="234"/>
      <c r="H204" s="365" t="s">
        <v>557</v>
      </c>
      <c r="I204" s="365"/>
      <c r="J204" s="365"/>
      <c r="K204" s="280"/>
    </row>
    <row r="205" spans="2:11" s="1" customFormat="1" ht="15" customHeight="1">
      <c r="B205" s="257"/>
      <c r="C205" s="234"/>
      <c r="D205" s="234"/>
      <c r="E205" s="234"/>
      <c r="F205" s="255" t="s">
        <v>46</v>
      </c>
      <c r="G205" s="234"/>
      <c r="H205" s="365" t="s">
        <v>558</v>
      </c>
      <c r="I205" s="365"/>
      <c r="J205" s="365"/>
      <c r="K205" s="280"/>
    </row>
    <row r="206" spans="2:11" s="1" customFormat="1" ht="15" customHeight="1">
      <c r="B206" s="257"/>
      <c r="C206" s="234"/>
      <c r="D206" s="234"/>
      <c r="E206" s="234"/>
      <c r="F206" s="255" t="s">
        <v>44</v>
      </c>
      <c r="G206" s="234"/>
      <c r="H206" s="365" t="s">
        <v>559</v>
      </c>
      <c r="I206" s="365"/>
      <c r="J206" s="365"/>
      <c r="K206" s="280"/>
    </row>
    <row r="207" spans="2:11" s="1" customFormat="1" ht="15" customHeight="1">
      <c r="B207" s="257"/>
      <c r="C207" s="234"/>
      <c r="D207" s="234"/>
      <c r="E207" s="234"/>
      <c r="F207" s="255" t="s">
        <v>45</v>
      </c>
      <c r="G207" s="234"/>
      <c r="H207" s="365" t="s">
        <v>560</v>
      </c>
      <c r="I207" s="365"/>
      <c r="J207" s="365"/>
      <c r="K207" s="280"/>
    </row>
    <row r="208" spans="2:11" s="1" customFormat="1" ht="15" customHeight="1">
      <c r="B208" s="257"/>
      <c r="C208" s="234"/>
      <c r="D208" s="234"/>
      <c r="E208" s="234"/>
      <c r="F208" s="255"/>
      <c r="G208" s="234"/>
      <c r="H208" s="234"/>
      <c r="I208" s="234"/>
      <c r="J208" s="234"/>
      <c r="K208" s="280"/>
    </row>
    <row r="209" spans="2:11" s="1" customFormat="1" ht="15" customHeight="1">
      <c r="B209" s="257"/>
      <c r="C209" s="234" t="s">
        <v>499</v>
      </c>
      <c r="D209" s="234"/>
      <c r="E209" s="234"/>
      <c r="F209" s="255" t="s">
        <v>78</v>
      </c>
      <c r="G209" s="234"/>
      <c r="H209" s="365" t="s">
        <v>561</v>
      </c>
      <c r="I209" s="365"/>
      <c r="J209" s="365"/>
      <c r="K209" s="280"/>
    </row>
    <row r="210" spans="2:11" s="1" customFormat="1" ht="15" customHeight="1">
      <c r="B210" s="257"/>
      <c r="C210" s="234"/>
      <c r="D210" s="234"/>
      <c r="E210" s="234"/>
      <c r="F210" s="255" t="s">
        <v>394</v>
      </c>
      <c r="G210" s="234"/>
      <c r="H210" s="365" t="s">
        <v>395</v>
      </c>
      <c r="I210" s="365"/>
      <c r="J210" s="365"/>
      <c r="K210" s="280"/>
    </row>
    <row r="211" spans="2:11" s="1" customFormat="1" ht="15" customHeight="1">
      <c r="B211" s="257"/>
      <c r="C211" s="234"/>
      <c r="D211" s="234"/>
      <c r="E211" s="234"/>
      <c r="F211" s="255" t="s">
        <v>392</v>
      </c>
      <c r="G211" s="234"/>
      <c r="H211" s="365" t="s">
        <v>562</v>
      </c>
      <c r="I211" s="365"/>
      <c r="J211" s="365"/>
      <c r="K211" s="280"/>
    </row>
    <row r="212" spans="2:11" s="1" customFormat="1" ht="15" customHeight="1">
      <c r="B212" s="304"/>
      <c r="C212" s="234"/>
      <c r="D212" s="234"/>
      <c r="E212" s="234"/>
      <c r="F212" s="255" t="s">
        <v>396</v>
      </c>
      <c r="G212" s="293"/>
      <c r="H212" s="366" t="s">
        <v>397</v>
      </c>
      <c r="I212" s="366"/>
      <c r="J212" s="366"/>
      <c r="K212" s="305"/>
    </row>
    <row r="213" spans="2:11" s="1" customFormat="1" ht="15" customHeight="1">
      <c r="B213" s="304"/>
      <c r="C213" s="234"/>
      <c r="D213" s="234"/>
      <c r="E213" s="234"/>
      <c r="F213" s="255" t="s">
        <v>398</v>
      </c>
      <c r="G213" s="293"/>
      <c r="H213" s="366" t="s">
        <v>370</v>
      </c>
      <c r="I213" s="366"/>
      <c r="J213" s="366"/>
      <c r="K213" s="305"/>
    </row>
    <row r="214" spans="2:11" s="1" customFormat="1" ht="15" customHeight="1">
      <c r="B214" s="304"/>
      <c r="C214" s="234"/>
      <c r="D214" s="234"/>
      <c r="E214" s="234"/>
      <c r="F214" s="255"/>
      <c r="G214" s="293"/>
      <c r="H214" s="284"/>
      <c r="I214" s="284"/>
      <c r="J214" s="284"/>
      <c r="K214" s="305"/>
    </row>
    <row r="215" spans="2:11" s="1" customFormat="1" ht="15" customHeight="1">
      <c r="B215" s="304"/>
      <c r="C215" s="234" t="s">
        <v>523</v>
      </c>
      <c r="D215" s="234"/>
      <c r="E215" s="234"/>
      <c r="F215" s="255">
        <v>1</v>
      </c>
      <c r="G215" s="293"/>
      <c r="H215" s="366" t="s">
        <v>563</v>
      </c>
      <c r="I215" s="366"/>
      <c r="J215" s="366"/>
      <c r="K215" s="305"/>
    </row>
    <row r="216" spans="2:11" s="1" customFormat="1" ht="15" customHeight="1">
      <c r="B216" s="304"/>
      <c r="C216" s="234"/>
      <c r="D216" s="234"/>
      <c r="E216" s="234"/>
      <c r="F216" s="255">
        <v>2</v>
      </c>
      <c r="G216" s="293"/>
      <c r="H216" s="366" t="s">
        <v>564</v>
      </c>
      <c r="I216" s="366"/>
      <c r="J216" s="366"/>
      <c r="K216" s="305"/>
    </row>
    <row r="217" spans="2:11" s="1" customFormat="1" ht="15" customHeight="1">
      <c r="B217" s="304"/>
      <c r="C217" s="234"/>
      <c r="D217" s="234"/>
      <c r="E217" s="234"/>
      <c r="F217" s="255">
        <v>3</v>
      </c>
      <c r="G217" s="293"/>
      <c r="H217" s="366" t="s">
        <v>565</v>
      </c>
      <c r="I217" s="366"/>
      <c r="J217" s="366"/>
      <c r="K217" s="305"/>
    </row>
    <row r="218" spans="2:11" s="1" customFormat="1" ht="15" customHeight="1">
      <c r="B218" s="304"/>
      <c r="C218" s="234"/>
      <c r="D218" s="234"/>
      <c r="E218" s="234"/>
      <c r="F218" s="255">
        <v>4</v>
      </c>
      <c r="G218" s="293"/>
      <c r="H218" s="366" t="s">
        <v>566</v>
      </c>
      <c r="I218" s="366"/>
      <c r="J218" s="366"/>
      <c r="K218" s="305"/>
    </row>
    <row r="219" spans="2:11" s="1" customFormat="1" ht="12.75" customHeight="1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Vybavení kabin</vt:lpstr>
      <vt:lpstr>02 - VRN</vt:lpstr>
      <vt:lpstr>Pokyny pro vyplnění</vt:lpstr>
      <vt:lpstr>'01 - Vybavení kabin'!Názvy_tisku</vt:lpstr>
      <vt:lpstr>'02 - VRN'!Názvy_tisku</vt:lpstr>
      <vt:lpstr>'Rekapitulace stavby'!Názvy_tisku</vt:lpstr>
      <vt:lpstr>'01 - Vybavení kabin'!Oblast_tisku</vt:lpstr>
      <vt:lpstr>'02 -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Kudela Petr</dc:creator>
  <cp:lastModifiedBy>Kudela Petr</cp:lastModifiedBy>
  <dcterms:created xsi:type="dcterms:W3CDTF">2025-03-12T16:17:35Z</dcterms:created>
  <dcterms:modified xsi:type="dcterms:W3CDTF">2025-03-12T16:18:31Z</dcterms:modified>
</cp:coreProperties>
</file>